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activeTab="2"/>
  </bookViews>
  <sheets>
    <sheet name="鱼属性|FishAttribute" sheetId="2" r:id="rId1"/>
    <sheet name="track属性|TrackAttribute" sheetId="3" r:id="rId2"/>
    <sheet name="特殊鱼刷新配置|BossRefresh" sheetId="4" r:id="rId3"/>
    <sheet name="来袭特效|bosscome" sheetId="5" r:id="rId4"/>
  </sheets>
  <externalReferences>
    <externalReference r:id="rId5"/>
  </externalReferences>
  <definedNames>
    <definedName name="_xlnm._FilterDatabase" localSheetId="1" hidden="1">'track属性|TrackAttribute'!$A$4:$AR$671</definedName>
    <definedName name="_xlnm._FilterDatabase" localSheetId="3" hidden="1">'来袭特效|bosscome'!$A$3:$H$88</definedName>
    <definedName name="_xlnm._FilterDatabase" localSheetId="0" hidden="1">'鱼属性|FishAttribute'!$A$4:$LD$89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5" l="1"/>
  <c r="A2" i="5"/>
  <c r="B2" i="5"/>
  <c r="A3" i="5"/>
  <c r="B3" i="5"/>
  <c r="A4" i="5"/>
  <c r="B4" i="5"/>
  <c r="A5" i="5"/>
  <c r="B5" i="5"/>
  <c r="A6" i="5"/>
  <c r="B6" i="5"/>
  <c r="A7" i="5"/>
  <c r="B7" i="5"/>
  <c r="A8" i="5"/>
  <c r="B8" i="5"/>
  <c r="A9" i="5"/>
  <c r="B9" i="5"/>
  <c r="A10" i="5"/>
  <c r="B10" i="5"/>
  <c r="A11" i="5"/>
  <c r="B11" i="5"/>
  <c r="A12" i="5"/>
  <c r="B12" i="5"/>
  <c r="A13" i="5"/>
  <c r="B13" i="5"/>
  <c r="A14" i="5"/>
  <c r="B14" i="5"/>
  <c r="A15" i="5"/>
  <c r="B15" i="5"/>
  <c r="A16" i="5"/>
  <c r="B16" i="5"/>
  <c r="A17" i="5"/>
  <c r="B17" i="5"/>
  <c r="A18" i="5"/>
  <c r="B18" i="5"/>
  <c r="A19" i="5"/>
  <c r="B19" i="5"/>
  <c r="A20" i="5"/>
  <c r="B20" i="5"/>
  <c r="A21" i="5"/>
  <c r="B21" i="5"/>
  <c r="A22" i="5"/>
  <c r="B22" i="5"/>
  <c r="A23" i="5"/>
  <c r="B23" i="5"/>
  <c r="A24" i="5"/>
  <c r="B24" i="5"/>
  <c r="A25" i="5"/>
  <c r="B25" i="5"/>
  <c r="A26" i="5"/>
  <c r="B26" i="5"/>
  <c r="A27" i="5"/>
  <c r="B27" i="5"/>
  <c r="A28" i="5"/>
  <c r="B28" i="5"/>
  <c r="A29" i="5"/>
  <c r="B29" i="5"/>
  <c r="A30" i="5"/>
  <c r="B30" i="5"/>
  <c r="A31" i="5"/>
  <c r="B31" i="5"/>
  <c r="A32" i="5"/>
  <c r="B32" i="5"/>
  <c r="A33" i="5"/>
  <c r="B33" i="5"/>
  <c r="A34" i="5"/>
  <c r="B34" i="5"/>
  <c r="A35" i="5"/>
  <c r="B35" i="5"/>
  <c r="A36" i="5"/>
  <c r="B36" i="5"/>
  <c r="A37" i="5"/>
  <c r="B37" i="5"/>
  <c r="A38" i="5"/>
  <c r="B38" i="5"/>
  <c r="A39" i="5"/>
  <c r="B39" i="5"/>
  <c r="A40" i="5"/>
  <c r="B40" i="5"/>
  <c r="A41" i="5"/>
  <c r="B41" i="5"/>
  <c r="H41" i="5" s="1"/>
  <c r="A42" i="5"/>
  <c r="B42" i="5"/>
  <c r="H42" i="5"/>
  <c r="A43" i="5"/>
  <c r="B43" i="5"/>
  <c r="H43" i="5"/>
  <c r="A44" i="5"/>
  <c r="B44" i="5"/>
  <c r="A45" i="5"/>
  <c r="B45" i="5"/>
  <c r="H45" i="5"/>
  <c r="A46" i="5"/>
  <c r="B46" i="5"/>
  <c r="A47" i="5"/>
  <c r="B47" i="5"/>
  <c r="H47" i="5" s="1"/>
  <c r="A48" i="5"/>
  <c r="B48" i="5"/>
  <c r="H48" i="5"/>
  <c r="A49" i="5"/>
  <c r="B49" i="5"/>
  <c r="A50" i="5"/>
  <c r="B50" i="5"/>
  <c r="H50" i="5" s="1"/>
  <c r="A51" i="5"/>
  <c r="B51" i="5"/>
  <c r="A52" i="5"/>
  <c r="B52" i="5"/>
  <c r="A53" i="5"/>
  <c r="B53" i="5"/>
  <c r="A54" i="5"/>
  <c r="B54" i="5"/>
  <c r="A55" i="5"/>
  <c r="B55" i="5"/>
  <c r="A56" i="5"/>
  <c r="B56" i="5"/>
  <c r="A57" i="5"/>
  <c r="B57" i="5"/>
  <c r="A58" i="5"/>
  <c r="B58" i="5"/>
  <c r="A59" i="5"/>
  <c r="B59" i="5"/>
  <c r="A60" i="5"/>
  <c r="B60" i="5"/>
  <c r="A61" i="5"/>
  <c r="B61" i="5"/>
  <c r="A62" i="5"/>
  <c r="B62" i="5"/>
  <c r="A63" i="5"/>
  <c r="B63" i="5"/>
  <c r="A64" i="5"/>
  <c r="B64" i="5"/>
  <c r="A65" i="5"/>
  <c r="B65" i="5"/>
  <c r="A66" i="5"/>
  <c r="B66" i="5"/>
  <c r="A67" i="5"/>
  <c r="B67" i="5"/>
  <c r="H67" i="5"/>
  <c r="A68" i="5"/>
  <c r="B68" i="5"/>
  <c r="H68" i="5"/>
  <c r="A69" i="5"/>
  <c r="B69" i="5"/>
  <c r="H69" i="5" s="1"/>
  <c r="A70" i="5"/>
  <c r="B70" i="5"/>
  <c r="H70" i="5" s="1"/>
  <c r="A71" i="5"/>
  <c r="B71" i="5"/>
  <c r="H71" i="5" s="1"/>
  <c r="A72" i="5"/>
  <c r="B72" i="5"/>
  <c r="H72" i="5" s="1"/>
  <c r="A73" i="5"/>
  <c r="B73" i="5"/>
  <c r="H73" i="5"/>
  <c r="A74" i="5"/>
  <c r="B74" i="5"/>
  <c r="A75" i="5"/>
  <c r="B75" i="5"/>
  <c r="A76" i="5"/>
  <c r="B76" i="5"/>
  <c r="H76" i="5" s="1"/>
  <c r="A77" i="5"/>
  <c r="B77" i="5"/>
  <c r="A78" i="5"/>
  <c r="B78" i="5"/>
  <c r="A79" i="5"/>
  <c r="B79" i="5"/>
  <c r="A80" i="5"/>
  <c r="B80" i="5"/>
  <c r="D80" i="5"/>
  <c r="H80" i="5"/>
  <c r="A81" i="5"/>
  <c r="B81" i="5"/>
  <c r="D81" i="5" s="1"/>
  <c r="A82" i="5"/>
  <c r="B82" i="5"/>
  <c r="H82" i="5"/>
  <c r="A83" i="5"/>
  <c r="B83" i="5"/>
  <c r="D83" i="5" s="1"/>
  <c r="A84" i="5"/>
  <c r="B84" i="5"/>
  <c r="D84" i="5" s="1"/>
  <c r="A85" i="5"/>
  <c r="B85" i="5"/>
  <c r="H85" i="5" s="1"/>
  <c r="A86" i="5"/>
  <c r="B86" i="5"/>
  <c r="H86" i="5"/>
  <c r="A87" i="5"/>
  <c r="B87" i="5"/>
  <c r="H87" i="5"/>
  <c r="A88" i="5"/>
  <c r="B88" i="5"/>
  <c r="H88" i="5" s="1"/>
  <c r="A90" i="5"/>
  <c r="B90" i="5"/>
  <c r="H90" i="5" s="1"/>
  <c r="A91" i="5"/>
  <c r="B91" i="5"/>
  <c r="H91" i="5" s="1"/>
  <c r="A92" i="5"/>
  <c r="B92" i="5"/>
  <c r="H92" i="5"/>
  <c r="A93" i="5"/>
  <c r="B93" i="5"/>
  <c r="H93" i="5"/>
  <c r="A94" i="5"/>
  <c r="B94" i="5"/>
  <c r="H94" i="5" s="1"/>
  <c r="A95" i="5"/>
  <c r="B95" i="5"/>
  <c r="H95" i="5"/>
  <c r="A96" i="5"/>
  <c r="B96" i="5"/>
  <c r="H96" i="5"/>
  <c r="A97" i="5"/>
  <c r="B97" i="5"/>
  <c r="H97" i="5" s="1"/>
  <c r="A98" i="5"/>
  <c r="B98" i="5"/>
  <c r="H98" i="5" s="1"/>
  <c r="A99" i="5"/>
  <c r="B99" i="5"/>
  <c r="H99" i="5" s="1"/>
  <c r="A100" i="5"/>
  <c r="B100" i="5"/>
  <c r="H100" i="5"/>
  <c r="A101" i="5"/>
  <c r="B101" i="5"/>
  <c r="H101" i="5"/>
  <c r="A102" i="5"/>
  <c r="B102" i="5"/>
  <c r="H102" i="5" s="1"/>
  <c r="A103" i="5"/>
  <c r="B103" i="5"/>
  <c r="H103" i="5"/>
  <c r="A104" i="5"/>
  <c r="B104" i="5"/>
  <c r="H104" i="5"/>
  <c r="A105" i="5"/>
  <c r="B105" i="5"/>
  <c r="H105" i="5"/>
  <c r="A106" i="5"/>
  <c r="B106" i="5"/>
  <c r="H106" i="5" s="1"/>
  <c r="A107" i="5"/>
  <c r="B107" i="5"/>
  <c r="H107" i="5" s="1"/>
  <c r="A108" i="5"/>
  <c r="B108" i="5"/>
  <c r="H108" i="5"/>
  <c r="A109" i="5"/>
  <c r="B109" i="5"/>
  <c r="H109" i="5"/>
  <c r="A110" i="5"/>
  <c r="B110" i="5"/>
  <c r="H110" i="5" s="1"/>
  <c r="A111" i="5"/>
  <c r="B111" i="5"/>
  <c r="H111" i="5"/>
  <c r="A112" i="5"/>
  <c r="B112" i="5"/>
  <c r="H112" i="5"/>
  <c r="A113" i="5"/>
  <c r="B113" i="5"/>
  <c r="H113" i="5"/>
  <c r="A114" i="5"/>
  <c r="B114" i="5"/>
  <c r="H114" i="5" s="1"/>
  <c r="A115" i="5"/>
  <c r="B115" i="5"/>
  <c r="H115" i="5" s="1"/>
  <c r="A116" i="5"/>
  <c r="B116" i="5"/>
  <c r="H116" i="5"/>
  <c r="A117" i="5"/>
  <c r="B117" i="5"/>
  <c r="H117" i="5"/>
  <c r="A118" i="5"/>
  <c r="B118" i="5"/>
  <c r="H118" i="5" s="1"/>
  <c r="A119" i="5"/>
  <c r="B119" i="5"/>
  <c r="H119" i="5"/>
  <c r="A120" i="5"/>
  <c r="B120" i="5"/>
  <c r="H120" i="5"/>
  <c r="A121" i="5"/>
  <c r="B121" i="5"/>
  <c r="H121" i="5"/>
  <c r="A122" i="5"/>
  <c r="B122" i="5"/>
  <c r="H122" i="5" s="1"/>
  <c r="A123" i="5"/>
  <c r="B123" i="5"/>
  <c r="H123" i="5" s="1"/>
  <c r="A124" i="5"/>
  <c r="B124" i="5"/>
  <c r="H124" i="5"/>
  <c r="A125" i="5"/>
  <c r="B125" i="5"/>
  <c r="H125" i="5"/>
  <c r="A126" i="5"/>
  <c r="B126" i="5"/>
  <c r="H126" i="5" s="1"/>
  <c r="A127" i="5"/>
  <c r="B127" i="5"/>
  <c r="H127" i="5"/>
  <c r="A128" i="5"/>
  <c r="B128" i="5"/>
  <c r="H128" i="5"/>
  <c r="A129" i="5"/>
  <c r="B129" i="5"/>
  <c r="H129" i="5"/>
  <c r="A130" i="5"/>
  <c r="B130" i="5"/>
  <c r="H130" i="5" s="1"/>
  <c r="A131" i="5"/>
  <c r="B131" i="5"/>
  <c r="H131" i="5" s="1"/>
  <c r="A132" i="5"/>
  <c r="B132" i="5"/>
  <c r="H132" i="5"/>
  <c r="A133" i="5"/>
  <c r="B133" i="5"/>
  <c r="H133" i="5"/>
  <c r="A134" i="5"/>
  <c r="B134" i="5"/>
  <c r="H134" i="5" s="1"/>
  <c r="A135" i="5"/>
  <c r="B135" i="5"/>
  <c r="H135" i="5"/>
  <c r="A136" i="5"/>
  <c r="B136" i="5"/>
  <c r="H136" i="5"/>
  <c r="A137" i="5"/>
  <c r="B137" i="5"/>
  <c r="H137" i="5"/>
  <c r="A138" i="5"/>
  <c r="B138" i="5"/>
  <c r="H138" i="5" s="1"/>
  <c r="A139" i="5"/>
  <c r="B139" i="5"/>
  <c r="H139" i="5" s="1"/>
  <c r="A140" i="5"/>
  <c r="B140" i="5"/>
  <c r="H140" i="5"/>
  <c r="A141" i="5"/>
  <c r="B141" i="5"/>
  <c r="H141" i="5"/>
  <c r="A142" i="5"/>
  <c r="B142" i="5"/>
  <c r="H142" i="5" s="1"/>
  <c r="A143" i="5"/>
  <c r="B143" i="5"/>
  <c r="H143" i="5"/>
  <c r="A144" i="5"/>
  <c r="B144" i="5"/>
  <c r="H144" i="5"/>
  <c r="A145" i="5"/>
  <c r="B145" i="5"/>
  <c r="H145" i="5"/>
  <c r="A146" i="5"/>
  <c r="B146" i="5"/>
  <c r="H146" i="5" s="1"/>
  <c r="A147" i="5"/>
  <c r="B147" i="5"/>
  <c r="H147" i="5" s="1"/>
  <c r="A148" i="5"/>
  <c r="B148" i="5"/>
  <c r="H148" i="5" s="1"/>
  <c r="A149" i="5"/>
  <c r="B149" i="5"/>
  <c r="H149" i="5"/>
  <c r="A150" i="5"/>
  <c r="B150" i="5"/>
  <c r="H150" i="5" s="1"/>
  <c r="A151" i="5"/>
  <c r="B151" i="5"/>
  <c r="H151" i="5"/>
  <c r="A152" i="5"/>
  <c r="B152" i="5"/>
  <c r="H152" i="5"/>
  <c r="A153" i="5"/>
  <c r="B153" i="5"/>
  <c r="H153" i="5"/>
  <c r="A154" i="5"/>
  <c r="B154" i="5"/>
  <c r="H154" i="5" s="1"/>
  <c r="A155" i="5"/>
  <c r="B155" i="5"/>
  <c r="H155" i="5" s="1"/>
  <c r="A156" i="5"/>
  <c r="B156" i="5"/>
  <c r="H156" i="5" s="1"/>
  <c r="A157" i="5"/>
  <c r="B157" i="5"/>
  <c r="H157" i="5"/>
  <c r="A158" i="5"/>
  <c r="B158" i="5"/>
  <c r="H158" i="5" s="1"/>
  <c r="A159" i="5"/>
  <c r="B159" i="5"/>
  <c r="H159" i="5"/>
  <c r="A160" i="5"/>
  <c r="B160" i="5"/>
  <c r="H160" i="5"/>
  <c r="A161" i="5"/>
  <c r="B161" i="5"/>
  <c r="H161" i="5"/>
  <c r="A162" i="5"/>
  <c r="B162" i="5"/>
  <c r="H162" i="5" s="1"/>
  <c r="A163" i="5"/>
  <c r="B163" i="5"/>
  <c r="H163" i="5" s="1"/>
  <c r="A164" i="5"/>
  <c r="B164" i="5"/>
  <c r="H164" i="5" s="1"/>
  <c r="A165" i="5"/>
  <c r="B165" i="5"/>
  <c r="H165" i="5"/>
  <c r="A166" i="5"/>
  <c r="B166" i="5"/>
  <c r="H166" i="5" s="1"/>
  <c r="A167" i="5"/>
  <c r="B167" i="5"/>
  <c r="H167" i="5"/>
  <c r="A168" i="5"/>
  <c r="B168" i="5"/>
  <c r="H168" i="5"/>
  <c r="A169" i="5"/>
  <c r="B169" i="5"/>
  <c r="H169" i="5"/>
  <c r="A170" i="5"/>
  <c r="B170" i="5"/>
  <c r="H170" i="5" s="1"/>
  <c r="A171" i="5"/>
  <c r="B171" i="5"/>
  <c r="H171" i="5" s="1"/>
  <c r="A172" i="5"/>
  <c r="B172" i="5"/>
  <c r="H172" i="5" s="1"/>
  <c r="A173" i="5"/>
  <c r="B173" i="5"/>
  <c r="H173" i="5"/>
  <c r="A174" i="5"/>
  <c r="B174" i="5"/>
  <c r="H174" i="5" s="1"/>
  <c r="A175" i="5"/>
  <c r="B175" i="5"/>
  <c r="H175" i="5"/>
  <c r="A176" i="5"/>
  <c r="B176" i="5"/>
  <c r="H176" i="5"/>
  <c r="A177" i="5"/>
  <c r="B177" i="5"/>
  <c r="H177" i="5"/>
  <c r="A178" i="5"/>
  <c r="B178" i="5"/>
  <c r="H178" i="5" s="1"/>
  <c r="A179" i="5"/>
  <c r="B179" i="5"/>
  <c r="H179" i="5" s="1"/>
  <c r="A180" i="5"/>
  <c r="B180" i="5"/>
  <c r="H180" i="5" s="1"/>
  <c r="A181" i="5"/>
  <c r="B181" i="5"/>
  <c r="H181" i="5"/>
  <c r="A182" i="5"/>
  <c r="B182" i="5"/>
  <c r="H182" i="5" s="1"/>
  <c r="A183" i="5"/>
  <c r="B183" i="5"/>
  <c r="H183" i="5"/>
  <c r="A184" i="5"/>
  <c r="B184" i="5"/>
  <c r="H184" i="5"/>
  <c r="A185" i="5"/>
  <c r="B185" i="5"/>
  <c r="H185" i="5"/>
  <c r="A186" i="5"/>
  <c r="B186" i="5"/>
  <c r="H186" i="5" s="1"/>
  <c r="A187" i="5"/>
  <c r="B187" i="5"/>
  <c r="H187" i="5" s="1"/>
  <c r="A188" i="5"/>
  <c r="B188" i="5"/>
  <c r="H188" i="5" s="1"/>
  <c r="A189" i="5"/>
  <c r="B189" i="5"/>
  <c r="H189" i="5"/>
  <c r="A190" i="5"/>
  <c r="B190" i="5"/>
  <c r="H190" i="5" s="1"/>
  <c r="A191" i="5"/>
  <c r="B191" i="5"/>
  <c r="H191" i="5"/>
  <c r="A192" i="5"/>
  <c r="B192" i="5"/>
  <c r="H192" i="5"/>
  <c r="A193" i="5"/>
  <c r="B193" i="5"/>
  <c r="H193" i="5"/>
  <c r="A194" i="5"/>
  <c r="B194" i="5"/>
  <c r="H194" i="5" s="1"/>
  <c r="A195" i="5"/>
  <c r="B195" i="5"/>
  <c r="H195" i="5" s="1"/>
  <c r="A196" i="5"/>
  <c r="B196" i="5"/>
  <c r="H196" i="5" s="1"/>
  <c r="A197" i="5"/>
  <c r="B197" i="5"/>
  <c r="H197" i="5"/>
  <c r="A198" i="5"/>
  <c r="B198" i="5"/>
  <c r="H198" i="5" s="1"/>
  <c r="A199" i="5"/>
  <c r="B199" i="5"/>
  <c r="H199" i="5"/>
  <c r="A200" i="5"/>
  <c r="B200" i="5"/>
  <c r="H200" i="5"/>
  <c r="A201" i="5"/>
  <c r="B201" i="5"/>
  <c r="H201" i="5"/>
  <c r="J5" i="4"/>
  <c r="S5" i="4"/>
  <c r="T5" i="4"/>
  <c r="U5" i="4"/>
  <c r="V5" i="4"/>
  <c r="W5" i="4"/>
  <c r="X5" i="4"/>
  <c r="Y5" i="4"/>
  <c r="Z5" i="4"/>
  <c r="AA5" i="4"/>
  <c r="AB5" i="4"/>
  <c r="AC5" i="4"/>
  <c r="AD5" i="4"/>
  <c r="AE5" i="4"/>
  <c r="AF5" i="4"/>
  <c r="AG5" i="4"/>
  <c r="AH5" i="4"/>
  <c r="AI5" i="4"/>
  <c r="AK5" i="4"/>
  <c r="AL5" i="4"/>
  <c r="AM5" i="4"/>
  <c r="AO5" i="4"/>
  <c r="AP5" i="4"/>
  <c r="AQ5" i="4"/>
  <c r="AR5" i="4"/>
  <c r="AS5" i="4"/>
  <c r="AT5" i="4"/>
  <c r="AU5" i="4"/>
  <c r="AW5" i="4"/>
  <c r="AX5" i="4"/>
  <c r="AY5" i="4"/>
  <c r="AZ5" i="4"/>
  <c r="BB5" i="4"/>
  <c r="BC5" i="4"/>
  <c r="BD5" i="4"/>
  <c r="BF5" i="4"/>
  <c r="BG5" i="4"/>
  <c r="BH5" i="4"/>
  <c r="BI5" i="4"/>
  <c r="BJ5" i="4"/>
  <c r="BK5" i="4"/>
  <c r="BL5" i="4"/>
  <c r="BN5" i="4"/>
  <c r="BO5" i="4"/>
  <c r="BP5" i="4"/>
  <c r="BQ5" i="4"/>
  <c r="J6" i="4"/>
  <c r="S6" i="4"/>
  <c r="T6" i="4"/>
  <c r="U6" i="4"/>
  <c r="V6" i="4"/>
  <c r="W6" i="4"/>
  <c r="X6" i="4"/>
  <c r="Y6" i="4"/>
  <c r="AP6" i="4" s="1"/>
  <c r="Z6" i="4"/>
  <c r="BH6" i="4" s="1"/>
  <c r="AA6" i="4"/>
  <c r="AB6" i="4"/>
  <c r="AC6" i="4"/>
  <c r="AD6" i="4"/>
  <c r="AE6" i="4"/>
  <c r="AF6" i="4"/>
  <c r="AG6" i="4"/>
  <c r="AX6" i="4" s="1"/>
  <c r="AH6" i="4"/>
  <c r="BP6" i="4" s="1"/>
  <c r="AI6" i="4"/>
  <c r="AK6" i="4"/>
  <c r="AL6" i="4"/>
  <c r="AM6" i="4"/>
  <c r="AN6" i="4"/>
  <c r="AO6" i="4"/>
  <c r="AQ6" i="4"/>
  <c r="AS6" i="4"/>
  <c r="AT6" i="4"/>
  <c r="AU6" i="4"/>
  <c r="AV6" i="4"/>
  <c r="AW6" i="4"/>
  <c r="AY6" i="4"/>
  <c r="BB6" i="4"/>
  <c r="BC6" i="4"/>
  <c r="BD6" i="4"/>
  <c r="BE6" i="4"/>
  <c r="BF6" i="4"/>
  <c r="BG6" i="4"/>
  <c r="BJ6" i="4"/>
  <c r="BK6" i="4"/>
  <c r="BL6" i="4"/>
  <c r="BM6" i="4"/>
  <c r="BN6" i="4"/>
  <c r="BO6" i="4"/>
  <c r="J7" i="4"/>
  <c r="S7" i="4"/>
  <c r="T7" i="4"/>
  <c r="U7" i="4"/>
  <c r="AL7" i="4" s="1"/>
  <c r="V7" i="4"/>
  <c r="BD7" i="4" s="1"/>
  <c r="W7" i="4"/>
  <c r="X7" i="4"/>
  <c r="Y7" i="4"/>
  <c r="Z7" i="4"/>
  <c r="AA7" i="4"/>
  <c r="AB7" i="4"/>
  <c r="AC7" i="4"/>
  <c r="AT7" i="4" s="1"/>
  <c r="AD7" i="4"/>
  <c r="BL7" i="4" s="1"/>
  <c r="AE7" i="4"/>
  <c r="AF7" i="4"/>
  <c r="AG7" i="4"/>
  <c r="AH7" i="4"/>
  <c r="AI7" i="4"/>
  <c r="AK7" i="4"/>
  <c r="AM7" i="4"/>
  <c r="AO7" i="4"/>
  <c r="AP7" i="4"/>
  <c r="AQ7" i="4"/>
  <c r="AR7" i="4"/>
  <c r="AS7" i="4"/>
  <c r="AU7" i="4"/>
  <c r="AW7" i="4"/>
  <c r="AX7" i="4"/>
  <c r="AY7" i="4"/>
  <c r="AZ7" i="4"/>
  <c r="BB7" i="4"/>
  <c r="BC7" i="4"/>
  <c r="BF7" i="4"/>
  <c r="BG7" i="4"/>
  <c r="BH7" i="4"/>
  <c r="BI7" i="4"/>
  <c r="BJ7" i="4"/>
  <c r="BK7" i="4"/>
  <c r="BN7" i="4"/>
  <c r="BO7" i="4"/>
  <c r="BP7" i="4"/>
  <c r="BQ7" i="4"/>
  <c r="J8" i="4"/>
  <c r="S8" i="4"/>
  <c r="T8" i="4"/>
  <c r="U8" i="4"/>
  <c r="AL8" i="4" s="1"/>
  <c r="V8" i="4"/>
  <c r="AM8" i="4" s="1"/>
  <c r="W8" i="4"/>
  <c r="X8" i="4"/>
  <c r="BF8" i="4" s="1"/>
  <c r="Y8" i="4"/>
  <c r="AP8" i="4" s="1"/>
  <c r="Z8" i="4"/>
  <c r="BH8" i="4" s="1"/>
  <c r="AA8" i="4"/>
  <c r="AB8" i="4"/>
  <c r="AC8" i="4"/>
  <c r="AD8" i="4"/>
  <c r="AU8" i="4" s="1"/>
  <c r="AE8" i="4"/>
  <c r="AF8" i="4"/>
  <c r="BN8" i="4" s="1"/>
  <c r="AG8" i="4"/>
  <c r="AX8" i="4" s="1"/>
  <c r="AH8" i="4"/>
  <c r="BP8" i="4" s="1"/>
  <c r="AI8" i="4"/>
  <c r="AN8" i="4"/>
  <c r="AO8" i="4"/>
  <c r="AQ8" i="4"/>
  <c r="AS8" i="4"/>
  <c r="AT8" i="4"/>
  <c r="AV8" i="4"/>
  <c r="AW8" i="4"/>
  <c r="AY8" i="4"/>
  <c r="BD8" i="4"/>
  <c r="BE8" i="4"/>
  <c r="BG8" i="4"/>
  <c r="BJ8" i="4"/>
  <c r="BK8" i="4"/>
  <c r="BL8" i="4"/>
  <c r="BM8" i="4"/>
  <c r="BO8" i="4"/>
  <c r="J9" i="4"/>
  <c r="S9" i="4"/>
  <c r="T9" i="4"/>
  <c r="BB9" i="4" s="1"/>
  <c r="U9" i="4"/>
  <c r="AL9" i="4" s="1"/>
  <c r="V9" i="4"/>
  <c r="BD9" i="4" s="1"/>
  <c r="W9" i="4"/>
  <c r="X9" i="4"/>
  <c r="Y9" i="4"/>
  <c r="Z9" i="4"/>
  <c r="AQ9" i="4" s="1"/>
  <c r="AA9" i="4"/>
  <c r="AB9" i="4"/>
  <c r="BJ9" i="4" s="1"/>
  <c r="AC9" i="4"/>
  <c r="AT9" i="4" s="1"/>
  <c r="AD9" i="4"/>
  <c r="BL9" i="4" s="1"/>
  <c r="AE9" i="4"/>
  <c r="AF9" i="4"/>
  <c r="AG9" i="4"/>
  <c r="AH9" i="4"/>
  <c r="AY9" i="4" s="1"/>
  <c r="AI9" i="4"/>
  <c r="AK9" i="4"/>
  <c r="AM9" i="4"/>
  <c r="AO9" i="4"/>
  <c r="AP9" i="4"/>
  <c r="AR9" i="4"/>
  <c r="AS9" i="4"/>
  <c r="AU9" i="4"/>
  <c r="AW9" i="4"/>
  <c r="AX9" i="4"/>
  <c r="AZ9" i="4"/>
  <c r="BC9" i="4"/>
  <c r="BF9" i="4"/>
  <c r="BG9" i="4"/>
  <c r="BI9" i="4"/>
  <c r="BK9" i="4"/>
  <c r="BN9" i="4"/>
  <c r="BO9" i="4"/>
  <c r="BQ9" i="4"/>
  <c r="J10" i="4"/>
  <c r="S10" i="4"/>
  <c r="T10" i="4"/>
  <c r="U10" i="4"/>
  <c r="V10" i="4"/>
  <c r="AM10" i="4" s="1"/>
  <c r="W10" i="4"/>
  <c r="X10" i="4"/>
  <c r="BF10" i="4" s="1"/>
  <c r="Y10" i="4"/>
  <c r="AP10" i="4" s="1"/>
  <c r="Z10" i="4"/>
  <c r="BH10" i="4" s="1"/>
  <c r="AA10" i="4"/>
  <c r="AB10" i="4"/>
  <c r="AC10" i="4"/>
  <c r="AD10" i="4"/>
  <c r="AU10" i="4" s="1"/>
  <c r="AE10" i="4"/>
  <c r="AF10" i="4"/>
  <c r="BN10" i="4" s="1"/>
  <c r="AG10" i="4"/>
  <c r="AX10" i="4" s="1"/>
  <c r="AH10" i="4"/>
  <c r="BP10" i="4" s="1"/>
  <c r="AI10" i="4"/>
  <c r="AK10" i="4"/>
  <c r="AL10" i="4"/>
  <c r="AN10" i="4"/>
  <c r="AO10" i="4"/>
  <c r="AQ10" i="4"/>
  <c r="AS10" i="4"/>
  <c r="AT10" i="4"/>
  <c r="AV10" i="4"/>
  <c r="AW10" i="4"/>
  <c r="AY10" i="4"/>
  <c r="BB10" i="4"/>
  <c r="BC10" i="4"/>
  <c r="BE10" i="4"/>
  <c r="BG10" i="4"/>
  <c r="BJ10" i="4"/>
  <c r="BK10" i="4"/>
  <c r="BM10" i="4"/>
  <c r="BO10" i="4"/>
  <c r="J11" i="4"/>
  <c r="S11" i="4"/>
  <c r="T11" i="4"/>
  <c r="U11" i="4"/>
  <c r="AL11" i="4" s="1"/>
  <c r="V11" i="4"/>
  <c r="BD11" i="4" s="1"/>
  <c r="W11" i="4"/>
  <c r="X11" i="4"/>
  <c r="Y11" i="4"/>
  <c r="Z11" i="4"/>
  <c r="AQ11" i="4" s="1"/>
  <c r="AA11" i="4"/>
  <c r="AB11" i="4"/>
  <c r="BJ11" i="4" s="1"/>
  <c r="AC11" i="4"/>
  <c r="AT11" i="4" s="1"/>
  <c r="AD11" i="4"/>
  <c r="BL11" i="4" s="1"/>
  <c r="AE11" i="4"/>
  <c r="AF11" i="4"/>
  <c r="AG11" i="4"/>
  <c r="AH11" i="4"/>
  <c r="AY11" i="4" s="1"/>
  <c r="AI11" i="4"/>
  <c r="AM11" i="4"/>
  <c r="AO11" i="4"/>
  <c r="AP11" i="4"/>
  <c r="AR11" i="4"/>
  <c r="AS11" i="4"/>
  <c r="AU11" i="4"/>
  <c r="AW11" i="4"/>
  <c r="AX11" i="4"/>
  <c r="AZ11" i="4"/>
  <c r="BC11" i="4"/>
  <c r="BF11" i="4"/>
  <c r="BG11" i="4"/>
  <c r="BI11" i="4"/>
  <c r="BK11" i="4"/>
  <c r="BN11" i="4"/>
  <c r="BO11" i="4"/>
  <c r="BQ11" i="4"/>
  <c r="J12" i="4"/>
  <c r="S12" i="4"/>
  <c r="T12" i="4"/>
  <c r="U12" i="4"/>
  <c r="V12" i="4"/>
  <c r="AM12" i="4" s="1"/>
  <c r="W12" i="4"/>
  <c r="X12" i="4"/>
  <c r="BF12" i="4" s="1"/>
  <c r="Y12" i="4"/>
  <c r="AP12" i="4" s="1"/>
  <c r="Z12" i="4"/>
  <c r="BH12" i="4" s="1"/>
  <c r="AA12" i="4"/>
  <c r="AB12" i="4"/>
  <c r="AC12" i="4"/>
  <c r="AD12" i="4"/>
  <c r="AU12" i="4" s="1"/>
  <c r="AE12" i="4"/>
  <c r="AF12" i="4"/>
  <c r="BN12" i="4" s="1"/>
  <c r="AG12" i="4"/>
  <c r="AX12" i="4" s="1"/>
  <c r="AH12" i="4"/>
  <c r="BP12" i="4" s="1"/>
  <c r="AI12" i="4"/>
  <c r="AL12" i="4"/>
  <c r="AN12" i="4"/>
  <c r="AO12" i="4"/>
  <c r="AQ12" i="4"/>
  <c r="AS12" i="4"/>
  <c r="AT12" i="4"/>
  <c r="AV12" i="4"/>
  <c r="AW12" i="4"/>
  <c r="AY12" i="4"/>
  <c r="BC12" i="4"/>
  <c r="BE12" i="4"/>
  <c r="BG12" i="4"/>
  <c r="BJ12" i="4"/>
  <c r="BK12" i="4"/>
  <c r="BM12" i="4"/>
  <c r="BO12" i="4"/>
  <c r="J13" i="4"/>
  <c r="S13" i="4"/>
  <c r="T13" i="4"/>
  <c r="BB13" i="4" s="1"/>
  <c r="U13" i="4"/>
  <c r="AL13" i="4" s="1"/>
  <c r="V13" i="4"/>
  <c r="BD13" i="4" s="1"/>
  <c r="W13" i="4"/>
  <c r="X13" i="4"/>
  <c r="Y13" i="4"/>
  <c r="Z13" i="4"/>
  <c r="AQ13" i="4" s="1"/>
  <c r="AA13" i="4"/>
  <c r="AB13" i="4"/>
  <c r="BJ13" i="4" s="1"/>
  <c r="AC13" i="4"/>
  <c r="AT13" i="4" s="1"/>
  <c r="AD13" i="4"/>
  <c r="BL13" i="4" s="1"/>
  <c r="AE13" i="4"/>
  <c r="AF13" i="4"/>
  <c r="AG13" i="4"/>
  <c r="AH13" i="4"/>
  <c r="AY13" i="4" s="1"/>
  <c r="AI13" i="4"/>
  <c r="AK13" i="4"/>
  <c r="AM13" i="4"/>
  <c r="AO13" i="4"/>
  <c r="AP13" i="4"/>
  <c r="AR13" i="4"/>
  <c r="AS13" i="4"/>
  <c r="AU13" i="4"/>
  <c r="AW13" i="4"/>
  <c r="AX13" i="4"/>
  <c r="AZ13" i="4"/>
  <c r="BC13" i="4"/>
  <c r="BF13" i="4"/>
  <c r="BG13" i="4"/>
  <c r="BI13" i="4"/>
  <c r="BK13" i="4"/>
  <c r="BN13" i="4"/>
  <c r="BO13" i="4"/>
  <c r="BQ13" i="4"/>
  <c r="J14" i="4"/>
  <c r="S14" i="4"/>
  <c r="T14" i="4"/>
  <c r="U14" i="4"/>
  <c r="V14" i="4"/>
  <c r="W14" i="4"/>
  <c r="X14" i="4"/>
  <c r="BF14" i="4" s="1"/>
  <c r="Y14" i="4"/>
  <c r="AP14" i="4" s="1"/>
  <c r="Z14" i="4"/>
  <c r="BH14" i="4" s="1"/>
  <c r="AA14" i="4"/>
  <c r="AB14" i="4"/>
  <c r="AC14" i="4"/>
  <c r="AD14" i="4"/>
  <c r="AE14" i="4"/>
  <c r="AF14" i="4"/>
  <c r="BN14" i="4" s="1"/>
  <c r="AG14" i="4"/>
  <c r="AX14" i="4" s="1"/>
  <c r="AH14" i="4"/>
  <c r="BP14" i="4" s="1"/>
  <c r="AI14" i="4"/>
  <c r="AK14" i="4"/>
  <c r="AL14" i="4"/>
  <c r="AN14" i="4"/>
  <c r="AO14" i="4"/>
  <c r="AQ14" i="4"/>
  <c r="AS14" i="4"/>
  <c r="AT14" i="4"/>
  <c r="AV14" i="4"/>
  <c r="AW14" i="4"/>
  <c r="AY14" i="4"/>
  <c r="BB14" i="4"/>
  <c r="BC14" i="4"/>
  <c r="BE14" i="4"/>
  <c r="BG14" i="4"/>
  <c r="BJ14" i="4"/>
  <c r="BK14" i="4"/>
  <c r="BM14" i="4"/>
  <c r="BO14" i="4"/>
  <c r="J15" i="4"/>
  <c r="S15" i="4"/>
  <c r="T15" i="4"/>
  <c r="BB15" i="4" s="1"/>
  <c r="U15" i="4"/>
  <c r="AL15" i="4" s="1"/>
  <c r="V15" i="4"/>
  <c r="BD15" i="4" s="1"/>
  <c r="W15" i="4"/>
  <c r="X15" i="4"/>
  <c r="Y15" i="4"/>
  <c r="Z15" i="4"/>
  <c r="AA15" i="4"/>
  <c r="AB15" i="4"/>
  <c r="BJ15" i="4" s="1"/>
  <c r="AC15" i="4"/>
  <c r="AT15" i="4" s="1"/>
  <c r="AD15" i="4"/>
  <c r="BL15" i="4" s="1"/>
  <c r="AE15" i="4"/>
  <c r="AF15" i="4"/>
  <c r="AG15" i="4"/>
  <c r="AH15" i="4"/>
  <c r="AI15" i="4"/>
  <c r="AK15" i="4"/>
  <c r="AM15" i="4"/>
  <c r="AO15" i="4"/>
  <c r="AP15" i="4"/>
  <c r="AR15" i="4"/>
  <c r="AS15" i="4"/>
  <c r="AU15" i="4"/>
  <c r="AW15" i="4"/>
  <c r="AX15" i="4"/>
  <c r="AZ15" i="4"/>
  <c r="BC15" i="4"/>
  <c r="BF15" i="4"/>
  <c r="BG15" i="4"/>
  <c r="BI15" i="4"/>
  <c r="BK15" i="4"/>
  <c r="BN15" i="4"/>
  <c r="BO15" i="4"/>
  <c r="BQ15" i="4"/>
  <c r="J16" i="4"/>
  <c r="S16" i="4"/>
  <c r="T16" i="4"/>
  <c r="U16" i="4"/>
  <c r="V16" i="4"/>
  <c r="W16" i="4"/>
  <c r="X16" i="4"/>
  <c r="BF16" i="4" s="1"/>
  <c r="Y16" i="4"/>
  <c r="AP16" i="4" s="1"/>
  <c r="Z16" i="4"/>
  <c r="BH16" i="4" s="1"/>
  <c r="AA16" i="4"/>
  <c r="AB16" i="4"/>
  <c r="AC16" i="4"/>
  <c r="AD16" i="4"/>
  <c r="AE16" i="4"/>
  <c r="AF16" i="4"/>
  <c r="BN16" i="4" s="1"/>
  <c r="AG16" i="4"/>
  <c r="AX16" i="4" s="1"/>
  <c r="AH16" i="4"/>
  <c r="BP16" i="4" s="1"/>
  <c r="AI16" i="4"/>
  <c r="AL16" i="4"/>
  <c r="AN16" i="4"/>
  <c r="AO16" i="4"/>
  <c r="AQ16" i="4"/>
  <c r="AS16" i="4"/>
  <c r="AT16" i="4"/>
  <c r="AV16" i="4"/>
  <c r="AW16" i="4"/>
  <c r="AY16" i="4"/>
  <c r="BC16" i="4"/>
  <c r="BE16" i="4"/>
  <c r="BJ16" i="4"/>
  <c r="BK16" i="4"/>
  <c r="BM16" i="4"/>
  <c r="J17" i="4"/>
  <c r="S17" i="4"/>
  <c r="T17" i="4"/>
  <c r="U17" i="4"/>
  <c r="AL17" i="4" s="1"/>
  <c r="V17" i="4"/>
  <c r="BD17" i="4" s="1"/>
  <c r="W17" i="4"/>
  <c r="X17" i="4"/>
  <c r="Y17" i="4"/>
  <c r="Z17" i="4"/>
  <c r="AQ17" i="4" s="1"/>
  <c r="AA17" i="4"/>
  <c r="AB17" i="4"/>
  <c r="BJ17" i="4" s="1"/>
  <c r="AC17" i="4"/>
  <c r="AT17" i="4" s="1"/>
  <c r="AD17" i="4"/>
  <c r="BL17" i="4" s="1"/>
  <c r="AE17" i="4"/>
  <c r="AF17" i="4"/>
  <c r="AG17" i="4"/>
  <c r="AH17" i="4"/>
  <c r="AY17" i="4" s="1"/>
  <c r="AI17" i="4"/>
  <c r="AM17" i="4"/>
  <c r="AO17" i="4"/>
  <c r="AP17" i="4"/>
  <c r="AR17" i="4"/>
  <c r="AS17" i="4"/>
  <c r="AU17" i="4"/>
  <c r="AW17" i="4"/>
  <c r="AX17" i="4"/>
  <c r="AZ17" i="4"/>
  <c r="BC17" i="4"/>
  <c r="BF17" i="4"/>
  <c r="BG17" i="4"/>
  <c r="BH17" i="4"/>
  <c r="BI17" i="4"/>
  <c r="BK17" i="4"/>
  <c r="BN17" i="4"/>
  <c r="BO17" i="4"/>
  <c r="BP17" i="4"/>
  <c r="BQ17" i="4"/>
  <c r="J18" i="4"/>
  <c r="S18" i="4"/>
  <c r="T18" i="4"/>
  <c r="U18" i="4"/>
  <c r="V18" i="4"/>
  <c r="BD18" i="4" s="1"/>
  <c r="W18" i="4"/>
  <c r="X18" i="4"/>
  <c r="BF18" i="4" s="1"/>
  <c r="Y18" i="4"/>
  <c r="AP18" i="4" s="1"/>
  <c r="Z18" i="4"/>
  <c r="BH18" i="4" s="1"/>
  <c r="AA18" i="4"/>
  <c r="AB18" i="4"/>
  <c r="AC18" i="4"/>
  <c r="AD18" i="4"/>
  <c r="AU18" i="4" s="1"/>
  <c r="AE18" i="4"/>
  <c r="AF18" i="4"/>
  <c r="BN18" i="4" s="1"/>
  <c r="AG18" i="4"/>
  <c r="AX18" i="4" s="1"/>
  <c r="AH18" i="4"/>
  <c r="BP18" i="4" s="1"/>
  <c r="AI18" i="4"/>
  <c r="AK18" i="4"/>
  <c r="AL18" i="4"/>
  <c r="AM18" i="4"/>
  <c r="AN18" i="4"/>
  <c r="AO18" i="4"/>
  <c r="AQ18" i="4"/>
  <c r="AS18" i="4"/>
  <c r="AT18" i="4"/>
  <c r="AV18" i="4"/>
  <c r="AY18" i="4"/>
  <c r="BB18" i="4"/>
  <c r="BC18" i="4"/>
  <c r="BE18" i="4"/>
  <c r="BJ18" i="4"/>
  <c r="BK18" i="4"/>
  <c r="BL18" i="4"/>
  <c r="BM18" i="4"/>
  <c r="BO18" i="4"/>
  <c r="J19" i="4"/>
  <c r="S19" i="4"/>
  <c r="AJ19" i="4" s="1"/>
  <c r="T19" i="4"/>
  <c r="BB19" i="4" s="1"/>
  <c r="U19" i="4"/>
  <c r="AL19" i="4" s="1"/>
  <c r="V19" i="4"/>
  <c r="BD19" i="4" s="1"/>
  <c r="W19" i="4"/>
  <c r="X19" i="4"/>
  <c r="Y19" i="4"/>
  <c r="Z19" i="4"/>
  <c r="AA19" i="4"/>
  <c r="AR19" i="4" s="1"/>
  <c r="AB19" i="4"/>
  <c r="BJ19" i="4" s="1"/>
  <c r="AC19" i="4"/>
  <c r="AT19" i="4" s="1"/>
  <c r="AD19" i="4"/>
  <c r="BL19" i="4" s="1"/>
  <c r="AE19" i="4"/>
  <c r="AF19" i="4"/>
  <c r="AG19" i="4"/>
  <c r="AH19" i="4"/>
  <c r="AI19" i="4"/>
  <c r="AK19" i="4"/>
  <c r="AM19" i="4"/>
  <c r="AO19" i="4"/>
  <c r="AP19" i="4"/>
  <c r="AQ19" i="4"/>
  <c r="AS19" i="4"/>
  <c r="AU19" i="4"/>
  <c r="AW19" i="4"/>
  <c r="AX19" i="4"/>
  <c r="AY19" i="4"/>
  <c r="AZ19" i="4"/>
  <c r="BF19" i="4"/>
  <c r="BG19" i="4"/>
  <c r="BH19" i="4"/>
  <c r="BN19" i="4"/>
  <c r="BO19" i="4"/>
  <c r="BP19" i="4"/>
  <c r="BQ19" i="4"/>
  <c r="J20" i="4"/>
  <c r="S20" i="4"/>
  <c r="T20" i="4"/>
  <c r="U20" i="4"/>
  <c r="V20" i="4"/>
  <c r="W20" i="4"/>
  <c r="BE20" i="4" s="1"/>
  <c r="X20" i="4"/>
  <c r="BF20" i="4" s="1"/>
  <c r="Y20" i="4"/>
  <c r="AP20" i="4" s="1"/>
  <c r="Z20" i="4"/>
  <c r="BH20" i="4" s="1"/>
  <c r="AA20" i="4"/>
  <c r="AR20" i="4" s="1"/>
  <c r="AB20" i="4"/>
  <c r="AC20" i="4"/>
  <c r="BK20" i="4" s="1"/>
  <c r="AD20" i="4"/>
  <c r="AU20" i="4" s="1"/>
  <c r="AE20" i="4"/>
  <c r="BM20" i="4" s="1"/>
  <c r="AF20" i="4"/>
  <c r="BN20" i="4" s="1"/>
  <c r="AG20" i="4"/>
  <c r="AX20" i="4" s="1"/>
  <c r="AH20" i="4"/>
  <c r="BP20" i="4" s="1"/>
  <c r="AI20" i="4"/>
  <c r="AZ20" i="4" s="1"/>
  <c r="AK20" i="4"/>
  <c r="AL20" i="4"/>
  <c r="AM20" i="4"/>
  <c r="AN20" i="4"/>
  <c r="AO20" i="4"/>
  <c r="AQ20" i="4"/>
  <c r="AS20" i="4"/>
  <c r="AT20" i="4"/>
  <c r="AW20" i="4"/>
  <c r="AY20" i="4"/>
  <c r="BB20" i="4"/>
  <c r="BC20" i="4"/>
  <c r="BD20" i="4"/>
  <c r="BG20" i="4"/>
  <c r="BJ20" i="4"/>
  <c r="BL20" i="4"/>
  <c r="BO20" i="4"/>
  <c r="J21" i="4"/>
  <c r="S21" i="4"/>
  <c r="BA21" i="4" s="1"/>
  <c r="T21" i="4"/>
  <c r="AK21" i="4" s="1"/>
  <c r="U21" i="4"/>
  <c r="V21" i="4"/>
  <c r="BD21" i="4" s="1"/>
  <c r="W21" i="4"/>
  <c r="AN21" i="4" s="1"/>
  <c r="X21" i="4"/>
  <c r="Y21" i="4"/>
  <c r="Z21" i="4"/>
  <c r="AQ21" i="4" s="1"/>
  <c r="AA21" i="4"/>
  <c r="BI21" i="4" s="1"/>
  <c r="AB21" i="4"/>
  <c r="BJ21" i="4" s="1"/>
  <c r="AC21" i="4"/>
  <c r="AT21" i="4" s="1"/>
  <c r="AD21" i="4"/>
  <c r="BL21" i="4" s="1"/>
  <c r="AE21" i="4"/>
  <c r="AV21" i="4" s="1"/>
  <c r="AF21" i="4"/>
  <c r="AG21" i="4"/>
  <c r="AH21" i="4"/>
  <c r="AY21" i="4" s="1"/>
  <c r="AI21" i="4"/>
  <c r="BQ21" i="4" s="1"/>
  <c r="AM21" i="4"/>
  <c r="AO21" i="4"/>
  <c r="AP21" i="4"/>
  <c r="AU21" i="4"/>
  <c r="AW21" i="4"/>
  <c r="AX21" i="4"/>
  <c r="AZ21" i="4"/>
  <c r="BE21" i="4"/>
  <c r="BF21" i="4"/>
  <c r="BG21" i="4"/>
  <c r="BH21" i="4"/>
  <c r="BK21" i="4"/>
  <c r="BM21" i="4"/>
  <c r="BN21" i="4"/>
  <c r="BO21" i="4"/>
  <c r="BP21" i="4"/>
  <c r="J22" i="4"/>
  <c r="S22" i="4"/>
  <c r="T22" i="4"/>
  <c r="U22" i="4"/>
  <c r="V22" i="4"/>
  <c r="BD22" i="4" s="1"/>
  <c r="W22" i="4"/>
  <c r="X22" i="4"/>
  <c r="BF22" i="4" s="1"/>
  <c r="Y22" i="4"/>
  <c r="AP22" i="4" s="1"/>
  <c r="Z22" i="4"/>
  <c r="BH22" i="4" s="1"/>
  <c r="AA22" i="4"/>
  <c r="AR22" i="4" s="1"/>
  <c r="AB22" i="4"/>
  <c r="AC22" i="4"/>
  <c r="AT22" i="4" s="1"/>
  <c r="AD22" i="4"/>
  <c r="BL22" i="4" s="1"/>
  <c r="AE22" i="4"/>
  <c r="AV22" i="4" s="1"/>
  <c r="AF22" i="4"/>
  <c r="BN22" i="4" s="1"/>
  <c r="AG22" i="4"/>
  <c r="AX22" i="4" s="1"/>
  <c r="AH22" i="4"/>
  <c r="BP22" i="4" s="1"/>
  <c r="AI22" i="4"/>
  <c r="AZ22" i="4" s="1"/>
  <c r="AL22" i="4"/>
  <c r="AM22" i="4"/>
  <c r="AN22" i="4"/>
  <c r="AO22" i="4"/>
  <c r="AQ22" i="4"/>
  <c r="AS22" i="4"/>
  <c r="AU22" i="4"/>
  <c r="AY22" i="4"/>
  <c r="BC22" i="4"/>
  <c r="BE22" i="4"/>
  <c r="BG22" i="4"/>
  <c r="BI22" i="4"/>
  <c r="BJ22" i="4"/>
  <c r="BK22" i="4"/>
  <c r="BM22" i="4"/>
  <c r="BQ22" i="4"/>
  <c r="J23" i="4"/>
  <c r="S23" i="4"/>
  <c r="T23" i="4"/>
  <c r="BB23" i="4" s="1"/>
  <c r="U23" i="4"/>
  <c r="AL23" i="4" s="1"/>
  <c r="V23" i="4"/>
  <c r="BD23" i="4" s="1"/>
  <c r="W23" i="4"/>
  <c r="AN23" i="4" s="1"/>
  <c r="X23" i="4"/>
  <c r="Y23" i="4"/>
  <c r="BG23" i="4" s="1"/>
  <c r="Z23" i="4"/>
  <c r="AA23" i="4"/>
  <c r="AR23" i="4" s="1"/>
  <c r="AB23" i="4"/>
  <c r="BJ23" i="4" s="1"/>
  <c r="AC23" i="4"/>
  <c r="AT23" i="4" s="1"/>
  <c r="AD23" i="4"/>
  <c r="BL23" i="4" s="1"/>
  <c r="AE23" i="4"/>
  <c r="AV23" i="4" s="1"/>
  <c r="AF23" i="4"/>
  <c r="AG23" i="4"/>
  <c r="AX23" i="4" s="1"/>
  <c r="AH23" i="4"/>
  <c r="AI23" i="4"/>
  <c r="AZ23" i="4" s="1"/>
  <c r="AK23" i="4"/>
  <c r="AM23" i="4"/>
  <c r="AO23" i="4"/>
  <c r="AQ23" i="4"/>
  <c r="AU23" i="4"/>
  <c r="AW23" i="4"/>
  <c r="AY23" i="4"/>
  <c r="BF23" i="4"/>
  <c r="BH23" i="4"/>
  <c r="BI23" i="4"/>
  <c r="BM23" i="4"/>
  <c r="BN23" i="4"/>
  <c r="BP23" i="4"/>
  <c r="BQ23" i="4"/>
  <c r="J24" i="4"/>
  <c r="S24" i="4"/>
  <c r="T24" i="4"/>
  <c r="U24" i="4"/>
  <c r="V24" i="4"/>
  <c r="W24" i="4"/>
  <c r="X24" i="4"/>
  <c r="Y24" i="4"/>
  <c r="Z24" i="4"/>
  <c r="AA24" i="4"/>
  <c r="AR24" i="4" s="1"/>
  <c r="AB24" i="4"/>
  <c r="AC24" i="4"/>
  <c r="AT24" i="4" s="1"/>
  <c r="AD24" i="4"/>
  <c r="AE24" i="4"/>
  <c r="AV24" i="4" s="1"/>
  <c r="AF24" i="4"/>
  <c r="AW24" i="4" s="1"/>
  <c r="AG24" i="4"/>
  <c r="AX24" i="4" s="1"/>
  <c r="AH24" i="4"/>
  <c r="AI24" i="4"/>
  <c r="AZ24" i="4" s="1"/>
  <c r="AK24" i="4"/>
  <c r="AL24" i="4"/>
  <c r="AM24" i="4"/>
  <c r="AN24" i="4"/>
  <c r="AO24" i="4"/>
  <c r="AP24" i="4"/>
  <c r="AQ24" i="4"/>
  <c r="AS24" i="4"/>
  <c r="AU24" i="4"/>
  <c r="AY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J25" i="4"/>
  <c r="S25" i="4"/>
  <c r="AJ25" i="4" s="1"/>
  <c r="T25" i="4"/>
  <c r="U25" i="4"/>
  <c r="V25" i="4"/>
  <c r="BD25" i="4" s="1"/>
  <c r="W25" i="4"/>
  <c r="AN25" i="4" s="1"/>
  <c r="X25" i="4"/>
  <c r="BF25" i="4" s="1"/>
  <c r="Y25" i="4"/>
  <c r="AP25" i="4" s="1"/>
  <c r="Z25" i="4"/>
  <c r="AA25" i="4"/>
  <c r="AR25" i="4" s="1"/>
  <c r="AB25" i="4"/>
  <c r="AC25" i="4"/>
  <c r="AD25" i="4"/>
  <c r="BL25" i="4" s="1"/>
  <c r="AE25" i="4"/>
  <c r="AV25" i="4" s="1"/>
  <c r="AF25" i="4"/>
  <c r="BN25" i="4" s="1"/>
  <c r="AG25" i="4"/>
  <c r="AX25" i="4" s="1"/>
  <c r="AH25" i="4"/>
  <c r="AI25" i="4"/>
  <c r="AZ25" i="4" s="1"/>
  <c r="AO25" i="4"/>
  <c r="AQ25" i="4"/>
  <c r="AS25" i="4"/>
  <c r="AT25" i="4"/>
  <c r="AU25" i="4"/>
  <c r="AW25" i="4"/>
  <c r="AY25" i="4"/>
  <c r="BG25" i="4"/>
  <c r="BH25" i="4"/>
  <c r="BJ25" i="4"/>
  <c r="BK25" i="4"/>
  <c r="BO25" i="4"/>
  <c r="BP25" i="4"/>
  <c r="J26" i="4"/>
  <c r="S26" i="4"/>
  <c r="AJ26" i="4" s="1"/>
  <c r="T26" i="4"/>
  <c r="BB26" i="4" s="1"/>
  <c r="U26" i="4"/>
  <c r="AL26" i="4" s="1"/>
  <c r="V26" i="4"/>
  <c r="W26" i="4"/>
  <c r="AN26" i="4" s="1"/>
  <c r="X26" i="4"/>
  <c r="Y26" i="4"/>
  <c r="Z26" i="4"/>
  <c r="BH26" i="4" s="1"/>
  <c r="AA26" i="4"/>
  <c r="AR26" i="4" s="1"/>
  <c r="AB26" i="4"/>
  <c r="BJ26" i="4" s="1"/>
  <c r="AC26" i="4"/>
  <c r="AT26" i="4" s="1"/>
  <c r="AD26" i="4"/>
  <c r="AE26" i="4"/>
  <c r="AV26" i="4" s="1"/>
  <c r="AF26" i="4"/>
  <c r="AG26" i="4"/>
  <c r="AH26" i="4"/>
  <c r="BP26" i="4" s="1"/>
  <c r="AI26" i="4"/>
  <c r="AZ26" i="4" s="1"/>
  <c r="AM26" i="4"/>
  <c r="AO26" i="4"/>
  <c r="AP26" i="4"/>
  <c r="AQ26" i="4"/>
  <c r="AS26" i="4"/>
  <c r="AU26" i="4"/>
  <c r="AW26" i="4"/>
  <c r="AX26" i="4"/>
  <c r="AY26" i="4"/>
  <c r="BC26" i="4"/>
  <c r="BD26" i="4"/>
  <c r="BF26" i="4"/>
  <c r="BG26" i="4"/>
  <c r="BK26" i="4"/>
  <c r="BL26" i="4"/>
  <c r="BN26" i="4"/>
  <c r="BO26" i="4"/>
  <c r="S27" i="4"/>
  <c r="T27" i="4"/>
  <c r="AK27" i="4" s="1"/>
  <c r="U27" i="4"/>
  <c r="V27" i="4"/>
  <c r="W27" i="4"/>
  <c r="BE27" i="4" s="1"/>
  <c r="X27" i="4"/>
  <c r="AO27" i="4" s="1"/>
  <c r="Y27" i="4"/>
  <c r="BG27" i="4" s="1"/>
  <c r="Z27" i="4"/>
  <c r="AQ27" i="4" s="1"/>
  <c r="AA27" i="4"/>
  <c r="AB27" i="4"/>
  <c r="AS27" i="4" s="1"/>
  <c r="AC27" i="4"/>
  <c r="AD27" i="4"/>
  <c r="AE27" i="4"/>
  <c r="BM27" i="4" s="1"/>
  <c r="AF27" i="4"/>
  <c r="AW27" i="4" s="1"/>
  <c r="AG27" i="4"/>
  <c r="BO27" i="4" s="1"/>
  <c r="AH27" i="4"/>
  <c r="AY27" i="4" s="1"/>
  <c r="AI27" i="4"/>
  <c r="AL27" i="4"/>
  <c r="AM27" i="4"/>
  <c r="AN27" i="4"/>
  <c r="AP27" i="4"/>
  <c r="AR27" i="4"/>
  <c r="AT27" i="4"/>
  <c r="AU27" i="4"/>
  <c r="AV27" i="4"/>
  <c r="AX27" i="4"/>
  <c r="AZ27" i="4"/>
  <c r="BC27" i="4"/>
  <c r="BD27" i="4"/>
  <c r="BH27" i="4"/>
  <c r="BI27" i="4"/>
  <c r="BK27" i="4"/>
  <c r="BL27" i="4"/>
  <c r="BP27" i="4"/>
  <c r="BQ27" i="4"/>
  <c r="S28" i="4"/>
  <c r="T28" i="4"/>
  <c r="BB28" i="4" s="1"/>
  <c r="U28" i="4"/>
  <c r="AL28" i="4" s="1"/>
  <c r="V28" i="4"/>
  <c r="BD28" i="4" s="1"/>
  <c r="W28" i="4"/>
  <c r="AN28" i="4" s="1"/>
  <c r="X28" i="4"/>
  <c r="Y28" i="4"/>
  <c r="AP28" i="4" s="1"/>
  <c r="Z28" i="4"/>
  <c r="AA28" i="4"/>
  <c r="AB28" i="4"/>
  <c r="BJ28" i="4" s="1"/>
  <c r="AC28" i="4"/>
  <c r="AT28" i="4" s="1"/>
  <c r="AD28" i="4"/>
  <c r="BL28" i="4" s="1"/>
  <c r="AE28" i="4"/>
  <c r="AV28" i="4" s="1"/>
  <c r="AF28" i="4"/>
  <c r="AG28" i="4"/>
  <c r="AX28" i="4" s="1"/>
  <c r="AH28" i="4"/>
  <c r="AI28" i="4"/>
  <c r="AO28" i="4"/>
  <c r="AQ28" i="4"/>
  <c r="AR28" i="4"/>
  <c r="AS28" i="4"/>
  <c r="AU28" i="4"/>
  <c r="AW28" i="4"/>
  <c r="AY28" i="4"/>
  <c r="AZ28" i="4"/>
  <c r="BE28" i="4"/>
  <c r="BF28" i="4"/>
  <c r="BH28" i="4"/>
  <c r="BI28" i="4"/>
  <c r="BM28" i="4"/>
  <c r="BN28" i="4"/>
  <c r="BP28" i="4"/>
  <c r="BQ28" i="4"/>
  <c r="S29" i="4"/>
  <c r="BA29" i="4" s="1"/>
  <c r="T29" i="4"/>
  <c r="AK29" i="4" s="1"/>
  <c r="U29" i="4"/>
  <c r="V29" i="4"/>
  <c r="AM29" i="4" s="1"/>
  <c r="W29" i="4"/>
  <c r="X29" i="4"/>
  <c r="Y29" i="4"/>
  <c r="BG29" i="4" s="1"/>
  <c r="Z29" i="4"/>
  <c r="AQ29" i="4" s="1"/>
  <c r="AA29" i="4"/>
  <c r="BI29" i="4" s="1"/>
  <c r="AB29" i="4"/>
  <c r="AS29" i="4" s="1"/>
  <c r="AC29" i="4"/>
  <c r="AD29" i="4"/>
  <c r="AU29" i="4" s="1"/>
  <c r="AE29" i="4"/>
  <c r="AF29" i="4"/>
  <c r="AG29" i="4"/>
  <c r="BO29" i="4" s="1"/>
  <c r="AH29" i="4"/>
  <c r="AY29" i="4" s="1"/>
  <c r="AI29" i="4"/>
  <c r="BQ29" i="4" s="1"/>
  <c r="AN29" i="4"/>
  <c r="AO29" i="4"/>
  <c r="AP29" i="4"/>
  <c r="AR29" i="4"/>
  <c r="AT29" i="4"/>
  <c r="AV29" i="4"/>
  <c r="AW29" i="4"/>
  <c r="AX29" i="4"/>
  <c r="AZ29" i="4"/>
  <c r="BE29" i="4"/>
  <c r="BF29" i="4"/>
  <c r="BJ29" i="4"/>
  <c r="BK29" i="4"/>
  <c r="BM29" i="4"/>
  <c r="BN29" i="4"/>
  <c r="BQ80" i="4"/>
  <c r="AJ27" i="4" s="1"/>
  <c r="BR80" i="4"/>
  <c r="BS80" i="4"/>
  <c r="BT80" i="4"/>
  <c r="BU80" i="4"/>
  <c r="BV80" i="4"/>
  <c r="BW80" i="4"/>
  <c r="BX80" i="4"/>
  <c r="BY80" i="4"/>
  <c r="BQ81" i="4"/>
  <c r="BR81" i="4"/>
  <c r="BS81" i="4"/>
  <c r="BT81" i="4"/>
  <c r="BU81" i="4"/>
  <c r="BV81" i="4"/>
  <c r="BW81" i="4"/>
  <c r="BX81" i="4"/>
  <c r="BY81" i="4"/>
  <c r="BQ82" i="4"/>
  <c r="BR82" i="4"/>
  <c r="BS82" i="4"/>
  <c r="BT82" i="4"/>
  <c r="BU82" i="4"/>
  <c r="BV82" i="4"/>
  <c r="BW82" i="4"/>
  <c r="BX82" i="4"/>
  <c r="BY82" i="4"/>
  <c r="BQ83" i="4"/>
  <c r="BR83" i="4"/>
  <c r="BS83" i="4"/>
  <c r="BT83" i="4"/>
  <c r="BU83" i="4"/>
  <c r="BV83" i="4"/>
  <c r="BW83" i="4"/>
  <c r="BX83" i="4"/>
  <c r="BY83" i="4"/>
  <c r="BQ84" i="4"/>
  <c r="BR84" i="4"/>
  <c r="BS84" i="4"/>
  <c r="BT84" i="4"/>
  <c r="BU84" i="4"/>
  <c r="BV84" i="4"/>
  <c r="BW84" i="4"/>
  <c r="BX84" i="4"/>
  <c r="BY84" i="4"/>
  <c r="BQ85" i="4"/>
  <c r="BR85" i="4"/>
  <c r="BS85" i="4"/>
  <c r="BT85" i="4"/>
  <c r="BU85" i="4"/>
  <c r="BV85" i="4"/>
  <c r="BW85" i="4"/>
  <c r="BX85" i="4"/>
  <c r="BY85" i="4"/>
  <c r="BQ86" i="4"/>
  <c r="BR86" i="4"/>
  <c r="BS86" i="4"/>
  <c r="BT86" i="4"/>
  <c r="BU86" i="4"/>
  <c r="BV86" i="4"/>
  <c r="BW86" i="4"/>
  <c r="BX86" i="4"/>
  <c r="BY86" i="4"/>
  <c r="BQ87" i="4"/>
  <c r="BR87" i="4"/>
  <c r="BS87" i="4"/>
  <c r="BT87" i="4"/>
  <c r="BU87" i="4"/>
  <c r="BV87" i="4"/>
  <c r="BW87" i="4"/>
  <c r="BX87" i="4"/>
  <c r="BY87" i="4"/>
  <c r="BQ88" i="4"/>
  <c r="BR88" i="4"/>
  <c r="BS88" i="4"/>
  <c r="BT88" i="4"/>
  <c r="BU88" i="4"/>
  <c r="BV88" i="4"/>
  <c r="BW88" i="4"/>
  <c r="BX88" i="4"/>
  <c r="BY88" i="4"/>
  <c r="BQ89" i="4"/>
  <c r="BR89" i="4"/>
  <c r="BS89" i="4"/>
  <c r="BT89" i="4"/>
  <c r="BU89" i="4"/>
  <c r="BV89" i="4"/>
  <c r="BW89" i="4"/>
  <c r="BX89" i="4"/>
  <c r="BY89" i="4"/>
  <c r="BQ90" i="4"/>
  <c r="BR90" i="4"/>
  <c r="BS90" i="4"/>
  <c r="BT90" i="4"/>
  <c r="BU90" i="4"/>
  <c r="BV90" i="4"/>
  <c r="BW90" i="4"/>
  <c r="BX90" i="4"/>
  <c r="BY90" i="4"/>
  <c r="BQ91" i="4"/>
  <c r="BR91" i="4"/>
  <c r="BS91" i="4"/>
  <c r="BT91" i="4"/>
  <c r="BU91" i="4"/>
  <c r="BV91" i="4"/>
  <c r="BW91" i="4"/>
  <c r="BX91" i="4"/>
  <c r="BY91" i="4"/>
  <c r="BQ92" i="4"/>
  <c r="BR92" i="4"/>
  <c r="BS92" i="4"/>
  <c r="BT92" i="4"/>
  <c r="BU92" i="4"/>
  <c r="BV92" i="4"/>
  <c r="BW92" i="4"/>
  <c r="BX92" i="4"/>
  <c r="BY92" i="4"/>
  <c r="BQ93" i="4"/>
  <c r="BR93" i="4"/>
  <c r="BS93" i="4"/>
  <c r="BT93" i="4"/>
  <c r="BU93" i="4"/>
  <c r="BV93" i="4"/>
  <c r="BW93" i="4"/>
  <c r="BX93" i="4"/>
  <c r="BY93" i="4"/>
  <c r="BQ94" i="4"/>
  <c r="BR94" i="4"/>
  <c r="BS94" i="4"/>
  <c r="BT94" i="4"/>
  <c r="BU94" i="4"/>
  <c r="BV94" i="4"/>
  <c r="BW94" i="4"/>
  <c r="BX94" i="4"/>
  <c r="BY94" i="4"/>
  <c r="BQ95" i="4"/>
  <c r="BR95" i="4"/>
  <c r="BS95" i="4"/>
  <c r="BT95" i="4"/>
  <c r="BU95" i="4"/>
  <c r="BV95" i="4"/>
  <c r="BW95" i="4"/>
  <c r="BX95" i="4"/>
  <c r="BY95" i="4"/>
  <c r="BQ96" i="4"/>
  <c r="BR96" i="4"/>
  <c r="BS96" i="4"/>
  <c r="BT96" i="4"/>
  <c r="BU96" i="4"/>
  <c r="BV96" i="4"/>
  <c r="BW96" i="4"/>
  <c r="BX96" i="4"/>
  <c r="BY96" i="4"/>
  <c r="BQ97" i="4"/>
  <c r="BR97" i="4"/>
  <c r="BS97" i="4"/>
  <c r="BT97" i="4"/>
  <c r="BU97" i="4"/>
  <c r="BV97" i="4"/>
  <c r="BW97" i="4"/>
  <c r="BX97" i="4"/>
  <c r="BY97" i="4"/>
  <c r="BQ98" i="4"/>
  <c r="BR98" i="4"/>
  <c r="BS98" i="4"/>
  <c r="BT98" i="4"/>
  <c r="BU98" i="4"/>
  <c r="BV98" i="4"/>
  <c r="BW98" i="4"/>
  <c r="BX98" i="4"/>
  <c r="BY98" i="4"/>
  <c r="BQ99" i="4"/>
  <c r="BR99" i="4"/>
  <c r="BS99" i="4"/>
  <c r="BT99" i="4"/>
  <c r="BU99" i="4"/>
  <c r="BV99" i="4"/>
  <c r="BW99" i="4"/>
  <c r="BX99" i="4"/>
  <c r="BY99" i="4"/>
  <c r="BQ100" i="4"/>
  <c r="BR100" i="4"/>
  <c r="BS100" i="4"/>
  <c r="BT100" i="4"/>
  <c r="BU100" i="4"/>
  <c r="BV100" i="4"/>
  <c r="BW100" i="4"/>
  <c r="BX100" i="4"/>
  <c r="BY100" i="4"/>
  <c r="BQ101" i="4"/>
  <c r="BR101" i="4"/>
  <c r="BS101" i="4"/>
  <c r="BT101" i="4"/>
  <c r="BU101" i="4"/>
  <c r="BV101" i="4"/>
  <c r="BW101" i="4"/>
  <c r="BX101" i="4"/>
  <c r="BY101" i="4"/>
  <c r="BQ102" i="4"/>
  <c r="BR102" i="4"/>
  <c r="BS102" i="4"/>
  <c r="BT102" i="4"/>
  <c r="BU102" i="4"/>
  <c r="BV102" i="4"/>
  <c r="BW102" i="4"/>
  <c r="BX102" i="4"/>
  <c r="BY102" i="4"/>
  <c r="BQ103" i="4"/>
  <c r="BR103" i="4"/>
  <c r="BS103" i="4"/>
  <c r="BT103" i="4"/>
  <c r="BU103" i="4"/>
  <c r="BV103" i="4"/>
  <c r="BW103" i="4"/>
  <c r="BX103" i="4"/>
  <c r="BY103" i="4"/>
  <c r="BQ104" i="4"/>
  <c r="BR104" i="4"/>
  <c r="BS104" i="4"/>
  <c r="BT104" i="4"/>
  <c r="BU104" i="4"/>
  <c r="BV104" i="4"/>
  <c r="BW104" i="4"/>
  <c r="BX104" i="4"/>
  <c r="BY104" i="4"/>
  <c r="BQ105" i="4"/>
  <c r="BR105" i="4"/>
  <c r="BS105" i="4"/>
  <c r="BT105" i="4"/>
  <c r="BU105" i="4"/>
  <c r="BV105" i="4"/>
  <c r="BW105" i="4"/>
  <c r="BX105" i="4"/>
  <c r="BY105" i="4"/>
  <c r="BQ106" i="4"/>
  <c r="BR106" i="4"/>
  <c r="BS106" i="4"/>
  <c r="BT106" i="4"/>
  <c r="BU106" i="4"/>
  <c r="BV106" i="4"/>
  <c r="BW106" i="4"/>
  <c r="BX106" i="4"/>
  <c r="BY106" i="4"/>
  <c r="BQ107" i="4"/>
  <c r="BR107" i="4"/>
  <c r="BS107" i="4"/>
  <c r="BT107" i="4"/>
  <c r="BU107" i="4"/>
  <c r="BV107" i="4"/>
  <c r="BW107" i="4"/>
  <c r="BX107" i="4"/>
  <c r="BY107" i="4"/>
  <c r="BQ108" i="4"/>
  <c r="BR108" i="4"/>
  <c r="BS108" i="4"/>
  <c r="BT108" i="4"/>
  <c r="BU108" i="4"/>
  <c r="BV108" i="4"/>
  <c r="BW108" i="4"/>
  <c r="BX108" i="4"/>
  <c r="BY108" i="4"/>
  <c r="BQ109" i="4"/>
  <c r="BR109" i="4"/>
  <c r="BS109" i="4"/>
  <c r="BT109" i="4"/>
  <c r="BU109" i="4"/>
  <c r="BV109" i="4"/>
  <c r="BW109" i="4"/>
  <c r="BX109" i="4"/>
  <c r="BY109" i="4"/>
  <c r="BQ110" i="4"/>
  <c r="BR110" i="4"/>
  <c r="BS110" i="4"/>
  <c r="BT110" i="4"/>
  <c r="BU110" i="4"/>
  <c r="BV110" i="4"/>
  <c r="BW110" i="4"/>
  <c r="BX110" i="4"/>
  <c r="BY110" i="4"/>
  <c r="BQ111" i="4"/>
  <c r="BR111" i="4"/>
  <c r="BS111" i="4"/>
  <c r="BT111" i="4"/>
  <c r="BU111" i="4"/>
  <c r="BV111" i="4"/>
  <c r="BW111" i="4"/>
  <c r="BX111" i="4"/>
  <c r="BY111" i="4"/>
  <c r="BQ112" i="4"/>
  <c r="BR112" i="4"/>
  <c r="BS112" i="4"/>
  <c r="BT112" i="4"/>
  <c r="BU112" i="4"/>
  <c r="BV112" i="4"/>
  <c r="BW112" i="4"/>
  <c r="BX112" i="4"/>
  <c r="BY112" i="4"/>
  <c r="BQ113" i="4"/>
  <c r="BR113" i="4"/>
  <c r="BS113" i="4"/>
  <c r="BT113" i="4"/>
  <c r="BU113" i="4"/>
  <c r="BV113" i="4"/>
  <c r="BW113" i="4"/>
  <c r="BX113" i="4"/>
  <c r="BY113" i="4"/>
  <c r="BQ114" i="4"/>
  <c r="BR114" i="4"/>
  <c r="BS114" i="4"/>
  <c r="BT114" i="4"/>
  <c r="BU114" i="4"/>
  <c r="BV114" i="4"/>
  <c r="BW114" i="4"/>
  <c r="BX114" i="4"/>
  <c r="BY114" i="4"/>
  <c r="BQ115" i="4"/>
  <c r="BR115" i="4"/>
  <c r="BS115" i="4"/>
  <c r="BT115" i="4"/>
  <c r="BU115" i="4"/>
  <c r="BV115" i="4"/>
  <c r="BW115" i="4"/>
  <c r="BX115" i="4"/>
  <c r="BY115" i="4"/>
  <c r="BQ116" i="4"/>
  <c r="BR116" i="4"/>
  <c r="BS116" i="4"/>
  <c r="BT116" i="4"/>
  <c r="BU116" i="4"/>
  <c r="BV116" i="4"/>
  <c r="BW116" i="4"/>
  <c r="BX116" i="4"/>
  <c r="BY116" i="4"/>
  <c r="BQ117" i="4"/>
  <c r="BR117" i="4"/>
  <c r="BS117" i="4"/>
  <c r="BT117" i="4"/>
  <c r="BU117" i="4"/>
  <c r="BV117" i="4"/>
  <c r="BW117" i="4"/>
  <c r="BX117" i="4"/>
  <c r="BY117" i="4"/>
  <c r="BQ118" i="4"/>
  <c r="BR118" i="4"/>
  <c r="BS118" i="4"/>
  <c r="BT118" i="4"/>
  <c r="BU118" i="4"/>
  <c r="BV118" i="4"/>
  <c r="BW118" i="4"/>
  <c r="BX118" i="4"/>
  <c r="BY118" i="4"/>
  <c r="BQ119" i="4"/>
  <c r="BR119" i="4"/>
  <c r="BS119" i="4"/>
  <c r="BT119" i="4"/>
  <c r="BU119" i="4"/>
  <c r="BV119" i="4"/>
  <c r="BW119" i="4"/>
  <c r="BX119" i="4"/>
  <c r="BY119" i="4"/>
  <c r="BQ120" i="4"/>
  <c r="BB29" i="4" s="1"/>
  <c r="BR120" i="4"/>
  <c r="BS120" i="4"/>
  <c r="BT120" i="4"/>
  <c r="BU120" i="4"/>
  <c r="BV120" i="4"/>
  <c r="BW120" i="4"/>
  <c r="BX120" i="4"/>
  <c r="BY120" i="4"/>
  <c r="BQ121" i="4"/>
  <c r="BR121" i="4"/>
  <c r="BS121" i="4"/>
  <c r="BT121" i="4"/>
  <c r="BU121" i="4"/>
  <c r="BV121" i="4"/>
  <c r="BW121" i="4"/>
  <c r="BX121" i="4"/>
  <c r="BY121" i="4"/>
  <c r="BQ122" i="4"/>
  <c r="BR122" i="4"/>
  <c r="BS122" i="4"/>
  <c r="BT122" i="4"/>
  <c r="BU122" i="4"/>
  <c r="BV122" i="4"/>
  <c r="BW122" i="4"/>
  <c r="BX122" i="4"/>
  <c r="BY122" i="4"/>
  <c r="BQ123" i="4"/>
  <c r="BR123" i="4"/>
  <c r="BS123" i="4"/>
  <c r="BT123" i="4"/>
  <c r="BU123" i="4"/>
  <c r="BV123" i="4"/>
  <c r="BW123" i="4"/>
  <c r="BX123" i="4"/>
  <c r="BY123" i="4"/>
  <c r="BQ124" i="4"/>
  <c r="BR124" i="4"/>
  <c r="BS124" i="4"/>
  <c r="BT124" i="4"/>
  <c r="BU124" i="4"/>
  <c r="BV124" i="4"/>
  <c r="BW124" i="4"/>
  <c r="BX124" i="4"/>
  <c r="BY124" i="4"/>
  <c r="BQ125" i="4"/>
  <c r="BR125" i="4"/>
  <c r="BS125" i="4"/>
  <c r="BT125" i="4"/>
  <c r="BU125" i="4"/>
  <c r="BV125" i="4"/>
  <c r="BW125" i="4"/>
  <c r="BX125" i="4"/>
  <c r="BY125" i="4"/>
  <c r="BQ126" i="4"/>
  <c r="BR126" i="4"/>
  <c r="BS126" i="4"/>
  <c r="BT126" i="4"/>
  <c r="BU126" i="4"/>
  <c r="BV126" i="4"/>
  <c r="BW126" i="4"/>
  <c r="BX126" i="4"/>
  <c r="BY126" i="4"/>
  <c r="BQ127" i="4"/>
  <c r="BR127" i="4"/>
  <c r="BS127" i="4"/>
  <c r="BT127" i="4"/>
  <c r="BU127" i="4"/>
  <c r="BV127" i="4"/>
  <c r="BW127" i="4"/>
  <c r="BX127" i="4"/>
  <c r="BY127" i="4"/>
  <c r="BQ128" i="4"/>
  <c r="BR128" i="4"/>
  <c r="BS128" i="4"/>
  <c r="BT128" i="4"/>
  <c r="BU128" i="4"/>
  <c r="BV128" i="4"/>
  <c r="BW128" i="4"/>
  <c r="BX128" i="4"/>
  <c r="BY128" i="4"/>
  <c r="BQ129" i="4"/>
  <c r="BR129" i="4"/>
  <c r="BS129" i="4"/>
  <c r="BT129" i="4"/>
  <c r="BU129" i="4"/>
  <c r="BV129" i="4"/>
  <c r="BW129" i="4"/>
  <c r="BX129" i="4"/>
  <c r="BY129" i="4"/>
  <c r="BQ130" i="4"/>
  <c r="BR130" i="4"/>
  <c r="BS130" i="4"/>
  <c r="BT130" i="4"/>
  <c r="BU130" i="4"/>
  <c r="BV130" i="4"/>
  <c r="BW130" i="4"/>
  <c r="BX130" i="4"/>
  <c r="BY130" i="4"/>
  <c r="BQ131" i="4"/>
  <c r="BR131" i="4"/>
  <c r="BS131" i="4"/>
  <c r="BT131" i="4"/>
  <c r="BU131" i="4"/>
  <c r="BV131" i="4"/>
  <c r="BW131" i="4"/>
  <c r="BX131" i="4"/>
  <c r="BY131" i="4"/>
  <c r="BQ132" i="4"/>
  <c r="BR132" i="4"/>
  <c r="BS132" i="4"/>
  <c r="BT132" i="4"/>
  <c r="BU132" i="4"/>
  <c r="BV132" i="4"/>
  <c r="BW132" i="4"/>
  <c r="BX132" i="4"/>
  <c r="BY132" i="4"/>
  <c r="BQ133" i="4"/>
  <c r="BR133" i="4"/>
  <c r="BS133" i="4"/>
  <c r="BT133" i="4"/>
  <c r="BU133" i="4"/>
  <c r="BV133" i="4"/>
  <c r="BW133" i="4"/>
  <c r="BX133" i="4"/>
  <c r="BY133" i="4"/>
  <c r="BQ134" i="4"/>
  <c r="BR134" i="4"/>
  <c r="BS134" i="4"/>
  <c r="BT134" i="4"/>
  <c r="BU134" i="4"/>
  <c r="BV134" i="4"/>
  <c r="BW134" i="4"/>
  <c r="BX134" i="4"/>
  <c r="BY134" i="4"/>
  <c r="BQ135" i="4"/>
  <c r="BR135" i="4"/>
  <c r="BS135" i="4"/>
  <c r="BT135" i="4"/>
  <c r="BU135" i="4"/>
  <c r="BV135" i="4"/>
  <c r="BW135" i="4"/>
  <c r="BX135" i="4"/>
  <c r="BY135" i="4"/>
  <c r="BQ136" i="4"/>
  <c r="BR136" i="4"/>
  <c r="BS136" i="4"/>
  <c r="BT136" i="4"/>
  <c r="BU136" i="4"/>
  <c r="BV136" i="4"/>
  <c r="BW136" i="4"/>
  <c r="BX136" i="4"/>
  <c r="BY136" i="4"/>
  <c r="BQ137" i="4"/>
  <c r="BR137" i="4"/>
  <c r="BS137" i="4"/>
  <c r="BT137" i="4"/>
  <c r="BU137" i="4"/>
  <c r="BV137" i="4"/>
  <c r="BW137" i="4"/>
  <c r="BX137" i="4"/>
  <c r="BY137" i="4"/>
  <c r="BQ138" i="4"/>
  <c r="BR138" i="4"/>
  <c r="BS138" i="4"/>
  <c r="BT138" i="4"/>
  <c r="BU138" i="4"/>
  <c r="BV138" i="4"/>
  <c r="BW138" i="4"/>
  <c r="BX138" i="4"/>
  <c r="BY138" i="4"/>
  <c r="BQ139" i="4"/>
  <c r="BR139" i="4"/>
  <c r="BS139" i="4"/>
  <c r="BT139" i="4"/>
  <c r="BU139" i="4"/>
  <c r="BV139" i="4"/>
  <c r="BW139" i="4"/>
  <c r="BX139" i="4"/>
  <c r="BY139" i="4"/>
  <c r="BQ140" i="4"/>
  <c r="BR140" i="4"/>
  <c r="BS140" i="4"/>
  <c r="BT140" i="4"/>
  <c r="BU140" i="4"/>
  <c r="BV140" i="4"/>
  <c r="BW140" i="4"/>
  <c r="BX140" i="4"/>
  <c r="BY140" i="4"/>
  <c r="BQ141" i="4"/>
  <c r="BR141" i="4"/>
  <c r="BS141" i="4"/>
  <c r="BT141" i="4"/>
  <c r="BU141" i="4"/>
  <c r="BV141" i="4"/>
  <c r="BW141" i="4"/>
  <c r="BX141" i="4"/>
  <c r="BY141" i="4"/>
  <c r="BQ142" i="4"/>
  <c r="BR142" i="4"/>
  <c r="BS142" i="4"/>
  <c r="BT142" i="4"/>
  <c r="BU142" i="4"/>
  <c r="BV142" i="4"/>
  <c r="BW142" i="4"/>
  <c r="BX142" i="4"/>
  <c r="BY142" i="4"/>
  <c r="BQ143" i="4"/>
  <c r="BR143" i="4"/>
  <c r="BS143" i="4"/>
  <c r="BT143" i="4"/>
  <c r="BU143" i="4"/>
  <c r="BV143" i="4"/>
  <c r="BW143" i="4"/>
  <c r="BX143" i="4"/>
  <c r="BY143" i="4"/>
  <c r="BQ144" i="4"/>
  <c r="BR144" i="4"/>
  <c r="BS144" i="4"/>
  <c r="BT144" i="4"/>
  <c r="BU144" i="4"/>
  <c r="BV144" i="4"/>
  <c r="BW144" i="4"/>
  <c r="BX144" i="4"/>
  <c r="BY144" i="4"/>
  <c r="BQ145" i="4"/>
  <c r="BR145" i="4"/>
  <c r="BS145" i="4"/>
  <c r="BT145" i="4"/>
  <c r="BU145" i="4"/>
  <c r="BV145" i="4"/>
  <c r="BW145" i="4"/>
  <c r="BX145" i="4"/>
  <c r="BY145" i="4"/>
  <c r="BQ146" i="4"/>
  <c r="BR146" i="4"/>
  <c r="BS146" i="4"/>
  <c r="BT146" i="4"/>
  <c r="BU146" i="4"/>
  <c r="BV146" i="4"/>
  <c r="BW146" i="4"/>
  <c r="BX146" i="4"/>
  <c r="BY146" i="4"/>
  <c r="BQ147" i="4"/>
  <c r="BR147" i="4"/>
  <c r="BS147" i="4"/>
  <c r="BT147" i="4"/>
  <c r="BU147" i="4"/>
  <c r="BV147" i="4"/>
  <c r="BW147" i="4"/>
  <c r="BX147" i="4"/>
  <c r="BY147" i="4"/>
  <c r="BQ148" i="4"/>
  <c r="BR148" i="4"/>
  <c r="BS148" i="4"/>
  <c r="BT148" i="4"/>
  <c r="BU148" i="4"/>
  <c r="BV148" i="4"/>
  <c r="BW148" i="4"/>
  <c r="BX148" i="4"/>
  <c r="BY148" i="4"/>
  <c r="BQ149" i="4"/>
  <c r="BR149" i="4"/>
  <c r="BS149" i="4"/>
  <c r="BT149" i="4"/>
  <c r="BU149" i="4"/>
  <c r="BV149" i="4"/>
  <c r="BW149" i="4"/>
  <c r="BX149" i="4"/>
  <c r="BY149" i="4"/>
  <c r="BQ150" i="4"/>
  <c r="BR150" i="4"/>
  <c r="BS150" i="4"/>
  <c r="BT150" i="4"/>
  <c r="BU150" i="4"/>
  <c r="BV150" i="4"/>
  <c r="BW150" i="4"/>
  <c r="BX150" i="4"/>
  <c r="BY150" i="4"/>
  <c r="BQ151" i="4"/>
  <c r="BR151" i="4"/>
  <c r="BS151" i="4"/>
  <c r="BT151" i="4"/>
  <c r="BU151" i="4"/>
  <c r="BV151" i="4"/>
  <c r="BW151" i="4"/>
  <c r="BX151" i="4"/>
  <c r="BY151" i="4"/>
  <c r="BQ152" i="4"/>
  <c r="BR152" i="4"/>
  <c r="BS152" i="4"/>
  <c r="BT152" i="4"/>
  <c r="BU152" i="4"/>
  <c r="BV152" i="4"/>
  <c r="BW152" i="4"/>
  <c r="BX152" i="4"/>
  <c r="BY152" i="4"/>
  <c r="BQ153" i="4"/>
  <c r="BR153" i="4"/>
  <c r="BS153" i="4"/>
  <c r="BT153" i="4"/>
  <c r="BU153" i="4"/>
  <c r="BV153" i="4"/>
  <c r="BW153" i="4"/>
  <c r="BX153" i="4"/>
  <c r="BY153" i="4"/>
  <c r="BQ154" i="4"/>
  <c r="BR154" i="4"/>
  <c r="BS154" i="4"/>
  <c r="BT154" i="4"/>
  <c r="BU154" i="4"/>
  <c r="BV154" i="4"/>
  <c r="BW154" i="4"/>
  <c r="BX154" i="4"/>
  <c r="BY154" i="4"/>
  <c r="BQ155" i="4"/>
  <c r="BR155" i="4"/>
  <c r="BS155" i="4"/>
  <c r="BT155" i="4"/>
  <c r="BU155" i="4"/>
  <c r="BV155" i="4"/>
  <c r="BW155" i="4"/>
  <c r="BX155" i="4"/>
  <c r="BY155" i="4"/>
  <c r="BQ156" i="4"/>
  <c r="BR156" i="4"/>
  <c r="BS156" i="4"/>
  <c r="BT156" i="4"/>
  <c r="BU156" i="4"/>
  <c r="BV156" i="4"/>
  <c r="BW156" i="4"/>
  <c r="BX156" i="4"/>
  <c r="BY156" i="4"/>
  <c r="BQ157" i="4"/>
  <c r="BR157" i="4"/>
  <c r="BS157" i="4"/>
  <c r="BT157" i="4"/>
  <c r="BU157" i="4"/>
  <c r="BV157" i="4"/>
  <c r="BW157" i="4"/>
  <c r="BX157" i="4"/>
  <c r="BY157" i="4"/>
  <c r="BQ158" i="4"/>
  <c r="BR158" i="4"/>
  <c r="BS158" i="4"/>
  <c r="BT158" i="4"/>
  <c r="BU158" i="4"/>
  <c r="BV158" i="4"/>
  <c r="BW158" i="4"/>
  <c r="BX158" i="4"/>
  <c r="BY158" i="4"/>
  <c r="BQ159" i="4"/>
  <c r="BR159" i="4"/>
  <c r="BS159" i="4"/>
  <c r="BT159" i="4"/>
  <c r="BU159" i="4"/>
  <c r="BV159" i="4"/>
  <c r="BW159" i="4"/>
  <c r="BX159" i="4"/>
  <c r="BY159" i="4"/>
  <c r="BQ160" i="4"/>
  <c r="BR160" i="4"/>
  <c r="BS160" i="4"/>
  <c r="BT160" i="4"/>
  <c r="BU160" i="4"/>
  <c r="BV160" i="4"/>
  <c r="BW160" i="4"/>
  <c r="BX160" i="4"/>
  <c r="BY160" i="4"/>
  <c r="BQ161" i="4"/>
  <c r="BR161" i="4"/>
  <c r="BS161" i="4"/>
  <c r="BT161" i="4"/>
  <c r="BU161" i="4"/>
  <c r="BV161" i="4"/>
  <c r="BW161" i="4"/>
  <c r="BX161" i="4"/>
  <c r="BY161" i="4"/>
  <c r="BQ162" i="4"/>
  <c r="BR162" i="4"/>
  <c r="BS162" i="4"/>
  <c r="BT162" i="4"/>
  <c r="BU162" i="4"/>
  <c r="BV162" i="4"/>
  <c r="BW162" i="4"/>
  <c r="BX162" i="4"/>
  <c r="BY162" i="4"/>
  <c r="BQ163" i="4"/>
  <c r="BR163" i="4"/>
  <c r="BS163" i="4"/>
  <c r="BT163" i="4"/>
  <c r="BU163" i="4"/>
  <c r="BV163" i="4"/>
  <c r="BW163" i="4"/>
  <c r="BX163" i="4"/>
  <c r="BY163" i="4"/>
  <c r="BQ164" i="4"/>
  <c r="BR164" i="4"/>
  <c r="BS164" i="4"/>
  <c r="BT164" i="4"/>
  <c r="BU164" i="4"/>
  <c r="BV164" i="4"/>
  <c r="BW164" i="4"/>
  <c r="BX164" i="4"/>
  <c r="BY164" i="4"/>
  <c r="BQ165" i="4"/>
  <c r="BR165" i="4"/>
  <c r="BS165" i="4"/>
  <c r="BT165" i="4"/>
  <c r="BU165" i="4"/>
  <c r="BV165" i="4"/>
  <c r="BW165" i="4"/>
  <c r="BX165" i="4"/>
  <c r="BY165" i="4"/>
  <c r="BQ166" i="4"/>
  <c r="BR166" i="4"/>
  <c r="BS166" i="4"/>
  <c r="BT166" i="4"/>
  <c r="BU166" i="4"/>
  <c r="BV166" i="4"/>
  <c r="BW166" i="4"/>
  <c r="BX166" i="4"/>
  <c r="BY166" i="4"/>
  <c r="BQ167" i="4"/>
  <c r="BR167" i="4"/>
  <c r="BS167" i="4"/>
  <c r="BT167" i="4"/>
  <c r="BU167" i="4"/>
  <c r="BV167" i="4"/>
  <c r="BW167" i="4"/>
  <c r="BX167" i="4"/>
  <c r="BY167" i="4"/>
  <c r="BQ168" i="4"/>
  <c r="BR168" i="4"/>
  <c r="BS168" i="4"/>
  <c r="BT168" i="4"/>
  <c r="BU168" i="4"/>
  <c r="BV168" i="4"/>
  <c r="BW168" i="4"/>
  <c r="BX168" i="4"/>
  <c r="BY168" i="4"/>
  <c r="BQ169" i="4"/>
  <c r="BR169" i="4"/>
  <c r="BS169" i="4"/>
  <c r="BT169" i="4"/>
  <c r="BU169" i="4"/>
  <c r="BV169" i="4"/>
  <c r="BW169" i="4"/>
  <c r="BX169" i="4"/>
  <c r="BY169" i="4"/>
  <c r="BQ170" i="4"/>
  <c r="BR170" i="4"/>
  <c r="BS170" i="4"/>
  <c r="BT170" i="4"/>
  <c r="BU170" i="4"/>
  <c r="BV170" i="4"/>
  <c r="BW170" i="4"/>
  <c r="BX170" i="4"/>
  <c r="BY170" i="4"/>
  <c r="BQ171" i="4"/>
  <c r="BR171" i="4"/>
  <c r="BS171" i="4"/>
  <c r="BT171" i="4"/>
  <c r="BU171" i="4"/>
  <c r="BV171" i="4"/>
  <c r="BW171" i="4"/>
  <c r="BX171" i="4"/>
  <c r="BY171" i="4"/>
  <c r="BQ172" i="4"/>
  <c r="BR172" i="4"/>
  <c r="BS172" i="4"/>
  <c r="BT172" i="4"/>
  <c r="BU172" i="4"/>
  <c r="BV172" i="4"/>
  <c r="BW172" i="4"/>
  <c r="BX172" i="4"/>
  <c r="BY172" i="4"/>
  <c r="BQ173" i="4"/>
  <c r="BR173" i="4"/>
  <c r="BS173" i="4"/>
  <c r="BT173" i="4"/>
  <c r="BU173" i="4"/>
  <c r="BV173" i="4"/>
  <c r="BW173" i="4"/>
  <c r="BX173" i="4"/>
  <c r="BY173" i="4"/>
  <c r="BQ174" i="4"/>
  <c r="BR174" i="4"/>
  <c r="BS174" i="4"/>
  <c r="BT174" i="4"/>
  <c r="BU174" i="4"/>
  <c r="BV174" i="4"/>
  <c r="BW174" i="4"/>
  <c r="BX174" i="4"/>
  <c r="BY174" i="4"/>
  <c r="BQ175" i="4"/>
  <c r="BR175" i="4"/>
  <c r="BS175" i="4"/>
  <c r="BT175" i="4"/>
  <c r="BU175" i="4"/>
  <c r="BV175" i="4"/>
  <c r="BW175" i="4"/>
  <c r="BX175" i="4"/>
  <c r="BY175" i="4"/>
  <c r="BQ176" i="4"/>
  <c r="BR176" i="4"/>
  <c r="BS176" i="4"/>
  <c r="BT176" i="4"/>
  <c r="BU176" i="4"/>
  <c r="BV176" i="4"/>
  <c r="BW176" i="4"/>
  <c r="BX176" i="4"/>
  <c r="BY176" i="4"/>
  <c r="BQ177" i="4"/>
  <c r="BR177" i="4"/>
  <c r="BS177" i="4"/>
  <c r="BT177" i="4"/>
  <c r="BU177" i="4"/>
  <c r="BV177" i="4"/>
  <c r="BW177" i="4"/>
  <c r="BX177" i="4"/>
  <c r="BY177" i="4"/>
  <c r="BQ178" i="4"/>
  <c r="BR178" i="4"/>
  <c r="BS178" i="4"/>
  <c r="BT178" i="4"/>
  <c r="BU178" i="4"/>
  <c r="BV178" i="4"/>
  <c r="BW178" i="4"/>
  <c r="BX178" i="4"/>
  <c r="BY178" i="4"/>
  <c r="BQ179" i="4"/>
  <c r="BR179" i="4"/>
  <c r="BS179" i="4"/>
  <c r="BT179" i="4"/>
  <c r="BU179" i="4"/>
  <c r="BV179" i="4"/>
  <c r="BW179" i="4"/>
  <c r="BX179" i="4"/>
  <c r="BY179" i="4"/>
  <c r="BQ180" i="4"/>
  <c r="BR180" i="4"/>
  <c r="BS180" i="4"/>
  <c r="BT180" i="4"/>
  <c r="BU180" i="4"/>
  <c r="BV180" i="4"/>
  <c r="BW180" i="4"/>
  <c r="BX180" i="4"/>
  <c r="BY180" i="4"/>
  <c r="BQ181" i="4"/>
  <c r="BR181" i="4"/>
  <c r="BS181" i="4"/>
  <c r="BT181" i="4"/>
  <c r="BU181" i="4"/>
  <c r="BV181" i="4"/>
  <c r="BW181" i="4"/>
  <c r="BX181" i="4"/>
  <c r="BY181" i="4"/>
  <c r="BQ182" i="4"/>
  <c r="BR182" i="4"/>
  <c r="BS182" i="4"/>
  <c r="BT182" i="4"/>
  <c r="BU182" i="4"/>
  <c r="BV182" i="4"/>
  <c r="BW182" i="4"/>
  <c r="BX182" i="4"/>
  <c r="BY182" i="4"/>
  <c r="BQ183" i="4"/>
  <c r="BR183" i="4"/>
  <c r="BS183" i="4"/>
  <c r="BT183" i="4"/>
  <c r="BU183" i="4"/>
  <c r="BV183" i="4"/>
  <c r="BW183" i="4"/>
  <c r="BX183" i="4"/>
  <c r="BY183" i="4"/>
  <c r="BQ184" i="4"/>
  <c r="BR184" i="4"/>
  <c r="BS184" i="4"/>
  <c r="BT184" i="4"/>
  <c r="BU184" i="4"/>
  <c r="BV184" i="4"/>
  <c r="BW184" i="4"/>
  <c r="BX184" i="4"/>
  <c r="BY184" i="4"/>
  <c r="BQ185" i="4"/>
  <c r="BR185" i="4"/>
  <c r="BS185" i="4"/>
  <c r="BT185" i="4"/>
  <c r="BU185" i="4"/>
  <c r="BV185" i="4"/>
  <c r="BW185" i="4"/>
  <c r="BX185" i="4"/>
  <c r="BY185" i="4"/>
  <c r="BQ186" i="4"/>
  <c r="BR186" i="4"/>
  <c r="BS186" i="4"/>
  <c r="BT186" i="4"/>
  <c r="BU186" i="4"/>
  <c r="BV186" i="4"/>
  <c r="BW186" i="4"/>
  <c r="BX186" i="4"/>
  <c r="BY186" i="4"/>
  <c r="BQ187" i="4"/>
  <c r="BR187" i="4"/>
  <c r="BS187" i="4"/>
  <c r="BT187" i="4"/>
  <c r="BU187" i="4"/>
  <c r="BV187" i="4"/>
  <c r="BW187" i="4"/>
  <c r="BX187" i="4"/>
  <c r="BY187" i="4"/>
  <c r="BQ188" i="4"/>
  <c r="BR188" i="4"/>
  <c r="BS188" i="4"/>
  <c r="BT188" i="4"/>
  <c r="BU188" i="4"/>
  <c r="BV188" i="4"/>
  <c r="BW188" i="4"/>
  <c r="BX188" i="4"/>
  <c r="BY188" i="4"/>
  <c r="BQ189" i="4"/>
  <c r="BR189" i="4"/>
  <c r="BS189" i="4"/>
  <c r="BT189" i="4"/>
  <c r="BU189" i="4"/>
  <c r="BV189" i="4"/>
  <c r="BW189" i="4"/>
  <c r="BX189" i="4"/>
  <c r="BY189" i="4"/>
  <c r="BQ190" i="4"/>
  <c r="BR190" i="4"/>
  <c r="BS190" i="4"/>
  <c r="BT190" i="4"/>
  <c r="BU190" i="4"/>
  <c r="BV190" i="4"/>
  <c r="BW190" i="4"/>
  <c r="BX190" i="4"/>
  <c r="BY190" i="4"/>
  <c r="BQ191" i="4"/>
  <c r="BR191" i="4"/>
  <c r="BS191" i="4"/>
  <c r="BT191" i="4"/>
  <c r="BU191" i="4"/>
  <c r="BV191" i="4"/>
  <c r="BW191" i="4"/>
  <c r="BX191" i="4"/>
  <c r="BY191" i="4"/>
  <c r="BQ192" i="4"/>
  <c r="BR192" i="4"/>
  <c r="BS192" i="4"/>
  <c r="BT192" i="4"/>
  <c r="BU192" i="4"/>
  <c r="BV192" i="4"/>
  <c r="BW192" i="4"/>
  <c r="BX192" i="4"/>
  <c r="BY192" i="4"/>
  <c r="BQ193" i="4"/>
  <c r="BR193" i="4"/>
  <c r="BS193" i="4"/>
  <c r="BT193" i="4"/>
  <c r="BU193" i="4"/>
  <c r="BV193" i="4"/>
  <c r="BW193" i="4"/>
  <c r="BX193" i="4"/>
  <c r="BY193" i="4"/>
  <c r="BQ194" i="4"/>
  <c r="BR194" i="4"/>
  <c r="BS194" i="4"/>
  <c r="BT194" i="4"/>
  <c r="BU194" i="4"/>
  <c r="BV194" i="4"/>
  <c r="BW194" i="4"/>
  <c r="BX194" i="4"/>
  <c r="BY194" i="4"/>
  <c r="BQ195" i="4"/>
  <c r="BR195" i="4"/>
  <c r="BS195" i="4"/>
  <c r="BT195" i="4"/>
  <c r="BU195" i="4"/>
  <c r="BV195" i="4"/>
  <c r="BW195" i="4"/>
  <c r="BX195" i="4"/>
  <c r="BY195" i="4"/>
  <c r="BQ196" i="4"/>
  <c r="BR196" i="4"/>
  <c r="BS196" i="4"/>
  <c r="BT196" i="4"/>
  <c r="BU196" i="4"/>
  <c r="BV196" i="4"/>
  <c r="BW196" i="4"/>
  <c r="BX196" i="4"/>
  <c r="BY196" i="4"/>
  <c r="BQ197" i="4"/>
  <c r="BR197" i="4"/>
  <c r="BS197" i="4"/>
  <c r="BT197" i="4"/>
  <c r="BU197" i="4"/>
  <c r="BV197" i="4"/>
  <c r="BW197" i="4"/>
  <c r="BX197" i="4"/>
  <c r="BY197" i="4"/>
  <c r="BQ198" i="4"/>
  <c r="BR198" i="4"/>
  <c r="BS198" i="4"/>
  <c r="BT198" i="4"/>
  <c r="BU198" i="4"/>
  <c r="BV198" i="4"/>
  <c r="BW198" i="4"/>
  <c r="BX198" i="4"/>
  <c r="BY198" i="4"/>
  <c r="BQ199" i="4"/>
  <c r="BR199" i="4"/>
  <c r="BS199" i="4"/>
  <c r="BT199" i="4"/>
  <c r="BU199" i="4"/>
  <c r="BV199" i="4"/>
  <c r="BW199" i="4"/>
  <c r="BX199" i="4"/>
  <c r="BY199" i="4"/>
  <c r="BQ200" i="4"/>
  <c r="BR200" i="4"/>
  <c r="BS200" i="4"/>
  <c r="BT200" i="4"/>
  <c r="BU200" i="4"/>
  <c r="BV200" i="4"/>
  <c r="BW200" i="4"/>
  <c r="BX200" i="4"/>
  <c r="BY200" i="4"/>
  <c r="BQ201" i="4"/>
  <c r="BR201" i="4"/>
  <c r="BS201" i="4"/>
  <c r="BT201" i="4"/>
  <c r="BU201" i="4"/>
  <c r="BV201" i="4"/>
  <c r="BW201" i="4"/>
  <c r="BX201" i="4"/>
  <c r="BY201" i="4"/>
  <c r="BQ202" i="4"/>
  <c r="BR202" i="4"/>
  <c r="BS202" i="4"/>
  <c r="BT202" i="4"/>
  <c r="BU202" i="4"/>
  <c r="BV202" i="4"/>
  <c r="BW202" i="4"/>
  <c r="BX202" i="4"/>
  <c r="BY202" i="4"/>
  <c r="BQ203" i="4"/>
  <c r="BR203" i="4"/>
  <c r="BS203" i="4"/>
  <c r="BT203" i="4"/>
  <c r="BU203" i="4"/>
  <c r="BV203" i="4"/>
  <c r="BW203" i="4"/>
  <c r="BX203" i="4"/>
  <c r="BY203" i="4"/>
  <c r="BQ204" i="4"/>
  <c r="BR204" i="4"/>
  <c r="BS204" i="4"/>
  <c r="BT204" i="4"/>
  <c r="BU204" i="4"/>
  <c r="BV204" i="4"/>
  <c r="BW204" i="4"/>
  <c r="BX204" i="4"/>
  <c r="BY204" i="4"/>
  <c r="BQ205" i="4"/>
  <c r="BR205" i="4"/>
  <c r="BS205" i="4"/>
  <c r="BT205" i="4"/>
  <c r="BU205" i="4"/>
  <c r="BV205" i="4"/>
  <c r="BW205" i="4"/>
  <c r="BX205" i="4"/>
  <c r="BY205" i="4"/>
  <c r="BQ206" i="4"/>
  <c r="BR206" i="4"/>
  <c r="BS206" i="4"/>
  <c r="BT206" i="4"/>
  <c r="BU206" i="4"/>
  <c r="BV206" i="4"/>
  <c r="BW206" i="4"/>
  <c r="BX206" i="4"/>
  <c r="BY206" i="4"/>
  <c r="BQ207" i="4"/>
  <c r="BR207" i="4"/>
  <c r="BS207" i="4"/>
  <c r="BT207" i="4"/>
  <c r="BU207" i="4"/>
  <c r="BV207" i="4"/>
  <c r="BW207" i="4"/>
  <c r="BX207" i="4"/>
  <c r="BY207" i="4"/>
  <c r="BQ208" i="4"/>
  <c r="BR208" i="4"/>
  <c r="BS208" i="4"/>
  <c r="BT208" i="4"/>
  <c r="BU208" i="4"/>
  <c r="BV208" i="4"/>
  <c r="BW208" i="4"/>
  <c r="BX208" i="4"/>
  <c r="BY208" i="4"/>
  <c r="BQ209" i="4"/>
  <c r="BR209" i="4"/>
  <c r="BS209" i="4"/>
  <c r="BT209" i="4"/>
  <c r="BU209" i="4"/>
  <c r="BV209" i="4"/>
  <c r="BW209" i="4"/>
  <c r="BX209" i="4"/>
  <c r="BY209" i="4"/>
  <c r="BQ210" i="4"/>
  <c r="BR210" i="4"/>
  <c r="BS210" i="4"/>
  <c r="BT210" i="4"/>
  <c r="BU210" i="4"/>
  <c r="BV210" i="4"/>
  <c r="BW210" i="4"/>
  <c r="BX210" i="4"/>
  <c r="BY210" i="4"/>
  <c r="BQ211" i="4"/>
  <c r="BR211" i="4"/>
  <c r="BS211" i="4"/>
  <c r="BT211" i="4"/>
  <c r="BU211" i="4"/>
  <c r="BV211" i="4"/>
  <c r="BW211" i="4"/>
  <c r="BX211" i="4"/>
  <c r="BY211" i="4"/>
  <c r="BQ212" i="4"/>
  <c r="BR212" i="4"/>
  <c r="BS212" i="4"/>
  <c r="BT212" i="4"/>
  <c r="BU212" i="4"/>
  <c r="BV212" i="4"/>
  <c r="BW212" i="4"/>
  <c r="BX212" i="4"/>
  <c r="BY212" i="4"/>
  <c r="BQ213" i="4"/>
  <c r="BR213" i="4"/>
  <c r="BS213" i="4"/>
  <c r="BT213" i="4"/>
  <c r="BU213" i="4"/>
  <c r="BV213" i="4"/>
  <c r="BW213" i="4"/>
  <c r="BX213" i="4"/>
  <c r="BY213" i="4"/>
  <c r="BQ214" i="4"/>
  <c r="BR214" i="4"/>
  <c r="BS214" i="4"/>
  <c r="BT214" i="4"/>
  <c r="BU214" i="4"/>
  <c r="BV214" i="4"/>
  <c r="BW214" i="4"/>
  <c r="BX214" i="4"/>
  <c r="BY214" i="4"/>
  <c r="BQ215" i="4"/>
  <c r="BR215" i="4"/>
  <c r="BS215" i="4"/>
  <c r="BT215" i="4"/>
  <c r="BU215" i="4"/>
  <c r="BV215" i="4"/>
  <c r="BW215" i="4"/>
  <c r="BX215" i="4"/>
  <c r="BY215" i="4"/>
  <c r="BQ216" i="4"/>
  <c r="BR216" i="4"/>
  <c r="BS216" i="4"/>
  <c r="BT216" i="4"/>
  <c r="BU216" i="4"/>
  <c r="BV216" i="4"/>
  <c r="BW216" i="4"/>
  <c r="BX216" i="4"/>
  <c r="BY216" i="4"/>
  <c r="BQ217" i="4"/>
  <c r="BR217" i="4"/>
  <c r="BS217" i="4"/>
  <c r="BT217" i="4"/>
  <c r="BU217" i="4"/>
  <c r="BV217" i="4"/>
  <c r="BW217" i="4"/>
  <c r="BX217" i="4"/>
  <c r="BY217" i="4"/>
  <c r="BQ218" i="4"/>
  <c r="BR218" i="4"/>
  <c r="BS218" i="4"/>
  <c r="BT218" i="4"/>
  <c r="BU218" i="4"/>
  <c r="BV218" i="4"/>
  <c r="BW218" i="4"/>
  <c r="BX218" i="4"/>
  <c r="BY218" i="4"/>
  <c r="BQ219" i="4"/>
  <c r="BR219" i="4"/>
  <c r="BS219" i="4"/>
  <c r="BT219" i="4"/>
  <c r="BU219" i="4"/>
  <c r="BV219" i="4"/>
  <c r="BW219" i="4"/>
  <c r="BX219" i="4"/>
  <c r="BY219" i="4"/>
  <c r="BQ220" i="4"/>
  <c r="BR220" i="4"/>
  <c r="BS220" i="4"/>
  <c r="BT220" i="4"/>
  <c r="BU220" i="4"/>
  <c r="BV220" i="4"/>
  <c r="BW220" i="4"/>
  <c r="BX220" i="4"/>
  <c r="BY220" i="4"/>
  <c r="BQ221" i="4"/>
  <c r="BR221" i="4"/>
  <c r="BS221" i="4"/>
  <c r="BT221" i="4"/>
  <c r="BU221" i="4"/>
  <c r="BV221" i="4"/>
  <c r="BW221" i="4"/>
  <c r="BX221" i="4"/>
  <c r="BY221" i="4"/>
  <c r="BQ222" i="4"/>
  <c r="BR222" i="4"/>
  <c r="BS222" i="4"/>
  <c r="BT222" i="4"/>
  <c r="BU222" i="4"/>
  <c r="BV222" i="4"/>
  <c r="BW222" i="4"/>
  <c r="BX222" i="4"/>
  <c r="BY222" i="4"/>
  <c r="BQ223" i="4"/>
  <c r="BR223" i="4"/>
  <c r="BS223" i="4"/>
  <c r="BT223" i="4"/>
  <c r="BU223" i="4"/>
  <c r="BV223" i="4"/>
  <c r="BW223" i="4"/>
  <c r="BX223" i="4"/>
  <c r="BY223" i="4"/>
  <c r="BQ224" i="4"/>
  <c r="BR224" i="4"/>
  <c r="BS224" i="4"/>
  <c r="BT224" i="4"/>
  <c r="BU224" i="4"/>
  <c r="BV224" i="4"/>
  <c r="BW224" i="4"/>
  <c r="BX224" i="4"/>
  <c r="BY224" i="4"/>
  <c r="BQ225" i="4"/>
  <c r="BR225" i="4"/>
  <c r="BS225" i="4"/>
  <c r="BT225" i="4"/>
  <c r="BU225" i="4"/>
  <c r="BV225" i="4"/>
  <c r="BW225" i="4"/>
  <c r="BX225" i="4"/>
  <c r="BY225" i="4"/>
  <c r="BQ226" i="4"/>
  <c r="BR226" i="4"/>
  <c r="BS226" i="4"/>
  <c r="BT226" i="4"/>
  <c r="BU226" i="4"/>
  <c r="BV226" i="4"/>
  <c r="BW226" i="4"/>
  <c r="BX226" i="4"/>
  <c r="BY226" i="4"/>
  <c r="BQ227" i="4"/>
  <c r="BR227" i="4"/>
  <c r="BS227" i="4"/>
  <c r="BT227" i="4"/>
  <c r="BU227" i="4"/>
  <c r="BV227" i="4"/>
  <c r="BW227" i="4"/>
  <c r="BX227" i="4"/>
  <c r="BY227" i="4"/>
  <c r="BQ228" i="4"/>
  <c r="BR228" i="4"/>
  <c r="BS228" i="4"/>
  <c r="BT228" i="4"/>
  <c r="BU228" i="4"/>
  <c r="BV228" i="4"/>
  <c r="BW228" i="4"/>
  <c r="BX228" i="4"/>
  <c r="BY228" i="4"/>
  <c r="BQ229" i="4"/>
  <c r="BR229" i="4"/>
  <c r="BS229" i="4"/>
  <c r="BT229" i="4"/>
  <c r="BU229" i="4"/>
  <c r="BV229" i="4"/>
  <c r="BW229" i="4"/>
  <c r="BX229" i="4"/>
  <c r="BY229" i="4"/>
  <c r="BQ230" i="4"/>
  <c r="BR230" i="4"/>
  <c r="BS230" i="4"/>
  <c r="BT230" i="4"/>
  <c r="BU230" i="4"/>
  <c r="BV230" i="4"/>
  <c r="BW230" i="4"/>
  <c r="BX230" i="4"/>
  <c r="BY230" i="4"/>
  <c r="BQ231" i="4"/>
  <c r="BR231" i="4"/>
  <c r="BS231" i="4"/>
  <c r="BT231" i="4"/>
  <c r="BU231" i="4"/>
  <c r="BV231" i="4"/>
  <c r="BW231" i="4"/>
  <c r="BX231" i="4"/>
  <c r="BY231" i="4"/>
  <c r="BQ232" i="4"/>
  <c r="BR232" i="4"/>
  <c r="BS232" i="4"/>
  <c r="BT232" i="4"/>
  <c r="BU232" i="4"/>
  <c r="BV232" i="4"/>
  <c r="BW232" i="4"/>
  <c r="BX232" i="4"/>
  <c r="BY232" i="4"/>
  <c r="BQ233" i="4"/>
  <c r="BR233" i="4"/>
  <c r="BS233" i="4"/>
  <c r="BT233" i="4"/>
  <c r="BU233" i="4"/>
  <c r="BV233" i="4"/>
  <c r="BW233" i="4"/>
  <c r="BX233" i="4"/>
  <c r="BY233" i="4"/>
  <c r="BQ234" i="4"/>
  <c r="BR234" i="4"/>
  <c r="BS234" i="4"/>
  <c r="BT234" i="4"/>
  <c r="BU234" i="4"/>
  <c r="BV234" i="4"/>
  <c r="BW234" i="4"/>
  <c r="BX234" i="4"/>
  <c r="BY234" i="4"/>
  <c r="BQ235" i="4"/>
  <c r="BR235" i="4"/>
  <c r="BS235" i="4"/>
  <c r="BT235" i="4"/>
  <c r="BU235" i="4"/>
  <c r="BV235" i="4"/>
  <c r="BW235" i="4"/>
  <c r="BX235" i="4"/>
  <c r="BY235" i="4"/>
  <c r="BQ236" i="4"/>
  <c r="BR236" i="4"/>
  <c r="BS236" i="4"/>
  <c r="BT236" i="4"/>
  <c r="BU236" i="4"/>
  <c r="BV236" i="4"/>
  <c r="BW236" i="4"/>
  <c r="BX236" i="4"/>
  <c r="BY236" i="4"/>
  <c r="BQ237" i="4"/>
  <c r="BR237" i="4"/>
  <c r="BS237" i="4"/>
  <c r="BT237" i="4"/>
  <c r="BU237" i="4"/>
  <c r="BV237" i="4"/>
  <c r="BW237" i="4"/>
  <c r="BX237" i="4"/>
  <c r="BY237" i="4"/>
  <c r="BQ238" i="4"/>
  <c r="BR238" i="4"/>
  <c r="BS238" i="4"/>
  <c r="BT238" i="4"/>
  <c r="BU238" i="4"/>
  <c r="BV238" i="4"/>
  <c r="BW238" i="4"/>
  <c r="BX238" i="4"/>
  <c r="BY238" i="4"/>
  <c r="BQ239" i="4"/>
  <c r="BR239" i="4"/>
  <c r="BS239" i="4"/>
  <c r="BT239" i="4"/>
  <c r="BU239" i="4"/>
  <c r="BV239" i="4"/>
  <c r="BW239" i="4"/>
  <c r="BX239" i="4"/>
  <c r="BY239" i="4"/>
  <c r="BQ240" i="4"/>
  <c r="BR240" i="4"/>
  <c r="BS240" i="4"/>
  <c r="BT240" i="4"/>
  <c r="BU240" i="4"/>
  <c r="BV240" i="4"/>
  <c r="BW240" i="4"/>
  <c r="BX240" i="4"/>
  <c r="BY240" i="4"/>
  <c r="BQ241" i="4"/>
  <c r="BR241" i="4"/>
  <c r="BS241" i="4"/>
  <c r="BT241" i="4"/>
  <c r="BU241" i="4"/>
  <c r="BV241" i="4"/>
  <c r="BW241" i="4"/>
  <c r="BX241" i="4"/>
  <c r="BY241" i="4"/>
  <c r="BQ242" i="4"/>
  <c r="BR242" i="4"/>
  <c r="BS242" i="4"/>
  <c r="BT242" i="4"/>
  <c r="BU242" i="4"/>
  <c r="BV242" i="4"/>
  <c r="BW242" i="4"/>
  <c r="BX242" i="4"/>
  <c r="BY242" i="4"/>
  <c r="BQ243" i="4"/>
  <c r="BR243" i="4"/>
  <c r="BS243" i="4"/>
  <c r="BT243" i="4"/>
  <c r="BU243" i="4"/>
  <c r="BV243" i="4"/>
  <c r="BW243" i="4"/>
  <c r="BX243" i="4"/>
  <c r="BY243" i="4"/>
  <c r="BQ244" i="4"/>
  <c r="BR244" i="4"/>
  <c r="BS244" i="4"/>
  <c r="BT244" i="4"/>
  <c r="BU244" i="4"/>
  <c r="BV244" i="4"/>
  <c r="BW244" i="4"/>
  <c r="BX244" i="4"/>
  <c r="BY244" i="4"/>
  <c r="BQ245" i="4"/>
  <c r="BR245" i="4"/>
  <c r="BS245" i="4"/>
  <c r="BT245" i="4"/>
  <c r="BU245" i="4"/>
  <c r="BV245" i="4"/>
  <c r="BW245" i="4"/>
  <c r="BX245" i="4"/>
  <c r="BY245" i="4"/>
  <c r="BQ246" i="4"/>
  <c r="BR246" i="4"/>
  <c r="BS246" i="4"/>
  <c r="BT246" i="4"/>
  <c r="BU246" i="4"/>
  <c r="BV246" i="4"/>
  <c r="BW246" i="4"/>
  <c r="BX246" i="4"/>
  <c r="BY246" i="4"/>
  <c r="BQ247" i="4"/>
  <c r="BR247" i="4"/>
  <c r="BS247" i="4"/>
  <c r="BT247" i="4"/>
  <c r="BU247" i="4"/>
  <c r="BV247" i="4"/>
  <c r="BW247" i="4"/>
  <c r="BX247" i="4"/>
  <c r="BY247" i="4"/>
  <c r="BQ248" i="4"/>
  <c r="BR248" i="4"/>
  <c r="BS248" i="4"/>
  <c r="BT248" i="4"/>
  <c r="BU248" i="4"/>
  <c r="BV248" i="4"/>
  <c r="BW248" i="4"/>
  <c r="BX248" i="4"/>
  <c r="BY248" i="4"/>
  <c r="BQ249" i="4"/>
  <c r="BR249" i="4"/>
  <c r="BS249" i="4"/>
  <c r="BT249" i="4"/>
  <c r="BU249" i="4"/>
  <c r="BV249" i="4"/>
  <c r="BW249" i="4"/>
  <c r="BX249" i="4"/>
  <c r="BY249" i="4"/>
  <c r="BQ250" i="4"/>
  <c r="BR250" i="4"/>
  <c r="BS250" i="4"/>
  <c r="BT250" i="4"/>
  <c r="BU250" i="4"/>
  <c r="BV250" i="4"/>
  <c r="BW250" i="4"/>
  <c r="BX250" i="4"/>
  <c r="BY250" i="4"/>
  <c r="BQ251" i="4"/>
  <c r="BR251" i="4"/>
  <c r="BS251" i="4"/>
  <c r="BT251" i="4"/>
  <c r="BU251" i="4"/>
  <c r="BV251" i="4"/>
  <c r="BW251" i="4"/>
  <c r="BX251" i="4"/>
  <c r="BY251" i="4"/>
  <c r="BQ252" i="4"/>
  <c r="BR252" i="4"/>
  <c r="BS252" i="4"/>
  <c r="BT252" i="4"/>
  <c r="BU252" i="4"/>
  <c r="BV252" i="4"/>
  <c r="BW252" i="4"/>
  <c r="BX252" i="4"/>
  <c r="BY252" i="4"/>
  <c r="BQ253" i="4"/>
  <c r="BR253" i="4"/>
  <c r="BS253" i="4"/>
  <c r="BT253" i="4"/>
  <c r="BU253" i="4"/>
  <c r="BV253" i="4"/>
  <c r="BW253" i="4"/>
  <c r="BX253" i="4"/>
  <c r="BY253" i="4"/>
  <c r="BQ254" i="4"/>
  <c r="BR254" i="4"/>
  <c r="BS254" i="4"/>
  <c r="BT254" i="4"/>
  <c r="BU254" i="4"/>
  <c r="BV254" i="4"/>
  <c r="BW254" i="4"/>
  <c r="BX254" i="4"/>
  <c r="BY254" i="4"/>
  <c r="BQ255" i="4"/>
  <c r="BR255" i="4"/>
  <c r="BS255" i="4"/>
  <c r="BT255" i="4"/>
  <c r="BU255" i="4"/>
  <c r="BV255" i="4"/>
  <c r="BW255" i="4"/>
  <c r="BX255" i="4"/>
  <c r="BY255" i="4"/>
  <c r="BQ256" i="4"/>
  <c r="BR256" i="4"/>
  <c r="BS256" i="4"/>
  <c r="BT256" i="4"/>
  <c r="BU256" i="4"/>
  <c r="BV256" i="4"/>
  <c r="BW256" i="4"/>
  <c r="BX256" i="4"/>
  <c r="BY256" i="4"/>
  <c r="BQ257" i="4"/>
  <c r="BR257" i="4"/>
  <c r="BS257" i="4"/>
  <c r="BT257" i="4"/>
  <c r="BU257" i="4"/>
  <c r="BV257" i="4"/>
  <c r="BW257" i="4"/>
  <c r="BX257" i="4"/>
  <c r="BY257" i="4"/>
  <c r="BQ258" i="4"/>
  <c r="BR258" i="4"/>
  <c r="BS258" i="4"/>
  <c r="BT258" i="4"/>
  <c r="BU258" i="4"/>
  <c r="BV258" i="4"/>
  <c r="BW258" i="4"/>
  <c r="BX258" i="4"/>
  <c r="BY258" i="4"/>
  <c r="BQ259" i="4"/>
  <c r="BR259" i="4"/>
  <c r="BS259" i="4"/>
  <c r="BT259" i="4"/>
  <c r="BU259" i="4"/>
  <c r="BV259" i="4"/>
  <c r="BW259" i="4"/>
  <c r="BX259" i="4"/>
  <c r="BY259" i="4"/>
  <c r="BQ260" i="4"/>
  <c r="BR260" i="4"/>
  <c r="BS260" i="4"/>
  <c r="BT260" i="4"/>
  <c r="BU260" i="4"/>
  <c r="BV260" i="4"/>
  <c r="BW260" i="4"/>
  <c r="BX260" i="4"/>
  <c r="BY260" i="4"/>
  <c r="BQ261" i="4"/>
  <c r="BR261" i="4"/>
  <c r="BS261" i="4"/>
  <c r="BT261" i="4"/>
  <c r="BU261" i="4"/>
  <c r="BV261" i="4"/>
  <c r="BW261" i="4"/>
  <c r="BX261" i="4"/>
  <c r="BY261" i="4"/>
  <c r="BQ262" i="4"/>
  <c r="BR262" i="4"/>
  <c r="BS262" i="4"/>
  <c r="BT262" i="4"/>
  <c r="BU262" i="4"/>
  <c r="BV262" i="4"/>
  <c r="BW262" i="4"/>
  <c r="BX262" i="4"/>
  <c r="BY262" i="4"/>
  <c r="BQ263" i="4"/>
  <c r="BR263" i="4"/>
  <c r="BS263" i="4"/>
  <c r="BT263" i="4"/>
  <c r="BU263" i="4"/>
  <c r="BV263" i="4"/>
  <c r="BW263" i="4"/>
  <c r="BX263" i="4"/>
  <c r="BY263" i="4"/>
  <c r="BQ264" i="4"/>
  <c r="BR264" i="4"/>
  <c r="BS264" i="4"/>
  <c r="BT264" i="4"/>
  <c r="BU264" i="4"/>
  <c r="BV264" i="4"/>
  <c r="BW264" i="4"/>
  <c r="BX264" i="4"/>
  <c r="BY264" i="4"/>
  <c r="B5" i="3"/>
  <c r="B6" i="3"/>
  <c r="B7" i="3"/>
  <c r="B8" i="3"/>
  <c r="B9" i="3"/>
  <c r="B10" i="3"/>
  <c r="B11" i="3"/>
  <c r="B12" i="3"/>
  <c r="B13" i="3"/>
  <c r="B14" i="3"/>
  <c r="Y14" i="3"/>
  <c r="B15" i="3"/>
  <c r="B16" i="3"/>
  <c r="B17" i="3"/>
  <c r="B18" i="3"/>
  <c r="B19" i="3"/>
  <c r="B20" i="3"/>
  <c r="B21" i="3"/>
  <c r="B22" i="3"/>
  <c r="B23" i="3"/>
  <c r="B24" i="3"/>
  <c r="M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N58" i="3"/>
  <c r="B59" i="3"/>
  <c r="B60" i="3"/>
  <c r="B61" i="3"/>
  <c r="B62" i="3"/>
  <c r="J62" i="3"/>
  <c r="B63" i="3"/>
  <c r="B64" i="3"/>
  <c r="B65" i="3"/>
  <c r="B66" i="3"/>
  <c r="B67" i="3"/>
  <c r="B68" i="3"/>
  <c r="B69" i="3"/>
  <c r="B70" i="3"/>
  <c r="J70" i="3"/>
  <c r="B71" i="3"/>
  <c r="B72" i="3"/>
  <c r="B73" i="3"/>
  <c r="B74" i="3"/>
  <c r="B75" i="3"/>
  <c r="B76" i="3"/>
  <c r="B77" i="3"/>
  <c r="B78" i="3"/>
  <c r="I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A102" i="3"/>
  <c r="B102" i="3" s="1"/>
  <c r="C102" i="3"/>
  <c r="I102" i="3" s="1"/>
  <c r="D102" i="3"/>
  <c r="E102" i="3"/>
  <c r="F102" i="3"/>
  <c r="G102" i="3"/>
  <c r="H102" i="3"/>
  <c r="O102" i="3"/>
  <c r="P102" i="3"/>
  <c r="A103" i="3"/>
  <c r="B103" i="3" s="1"/>
  <c r="C103" i="3"/>
  <c r="I103" i="3" s="1"/>
  <c r="D103" i="3"/>
  <c r="E103" i="3"/>
  <c r="F103" i="3"/>
  <c r="G103" i="3"/>
  <c r="H103" i="3"/>
  <c r="O103" i="3"/>
  <c r="P103" i="3"/>
  <c r="A104" i="3"/>
  <c r="B104" i="3" s="1"/>
  <c r="C104" i="3"/>
  <c r="I104" i="3" s="1"/>
  <c r="D104" i="3"/>
  <c r="E104" i="3"/>
  <c r="F104" i="3"/>
  <c r="G104" i="3"/>
  <c r="H104" i="3"/>
  <c r="M104" i="3"/>
  <c r="O104" i="3"/>
  <c r="P104" i="3"/>
  <c r="A105" i="3"/>
  <c r="B105" i="3" s="1"/>
  <c r="C105" i="3"/>
  <c r="I105" i="3" s="1"/>
  <c r="D105" i="3"/>
  <c r="E105" i="3"/>
  <c r="F105" i="3"/>
  <c r="G105" i="3"/>
  <c r="H105" i="3"/>
  <c r="M105" i="3"/>
  <c r="O105" i="3"/>
  <c r="P105" i="3"/>
  <c r="A106" i="3"/>
  <c r="B106" i="3" s="1"/>
  <c r="C106" i="3"/>
  <c r="I106" i="3" s="1"/>
  <c r="D106" i="3"/>
  <c r="E106" i="3"/>
  <c r="F106" i="3"/>
  <c r="G106" i="3"/>
  <c r="H106" i="3"/>
  <c r="M106" i="3"/>
  <c r="O106" i="3"/>
  <c r="P106" i="3"/>
  <c r="A107" i="3"/>
  <c r="B107" i="3" s="1"/>
  <c r="C107" i="3"/>
  <c r="I107" i="3" s="1"/>
  <c r="D107" i="3"/>
  <c r="E107" i="3"/>
  <c r="F107" i="3"/>
  <c r="G107" i="3"/>
  <c r="H107" i="3"/>
  <c r="M107" i="3"/>
  <c r="O107" i="3"/>
  <c r="P107" i="3"/>
  <c r="A108" i="3"/>
  <c r="B108" i="3" s="1"/>
  <c r="C108" i="3"/>
  <c r="I108" i="3" s="1"/>
  <c r="D108" i="3"/>
  <c r="E108" i="3"/>
  <c r="F108" i="3"/>
  <c r="G108" i="3"/>
  <c r="H108" i="3"/>
  <c r="O108" i="3"/>
  <c r="P108" i="3"/>
  <c r="A109" i="3"/>
  <c r="B109" i="3" s="1"/>
  <c r="C109" i="3"/>
  <c r="I109" i="3" s="1"/>
  <c r="D109" i="3"/>
  <c r="E109" i="3"/>
  <c r="F109" i="3"/>
  <c r="G109" i="3"/>
  <c r="H109" i="3"/>
  <c r="O109" i="3"/>
  <c r="P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110" i="3"/>
  <c r="B110" i="3" s="1"/>
  <c r="C110" i="3"/>
  <c r="D110" i="3"/>
  <c r="E110" i="3"/>
  <c r="F110" i="3"/>
  <c r="G110" i="3"/>
  <c r="H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111" i="3"/>
  <c r="B111" i="3" s="1"/>
  <c r="C111" i="3"/>
  <c r="I111" i="3" s="1"/>
  <c r="D111" i="3"/>
  <c r="E111" i="3"/>
  <c r="F111" i="3"/>
  <c r="G111" i="3"/>
  <c r="H111" i="3"/>
  <c r="O111" i="3"/>
  <c r="P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112" i="3"/>
  <c r="B112" i="3" s="1"/>
  <c r="C112" i="3"/>
  <c r="D112" i="3"/>
  <c r="E112" i="3"/>
  <c r="F112" i="3"/>
  <c r="G112" i="3"/>
  <c r="H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113" i="3"/>
  <c r="B113" i="3" s="1"/>
  <c r="C113" i="3"/>
  <c r="I113" i="3" s="1"/>
  <c r="D113" i="3"/>
  <c r="E113" i="3"/>
  <c r="F113" i="3"/>
  <c r="G113" i="3"/>
  <c r="H113" i="3"/>
  <c r="O113" i="3"/>
  <c r="P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114" i="3"/>
  <c r="B114" i="3" s="1"/>
  <c r="C114" i="3"/>
  <c r="D114" i="3"/>
  <c r="E114" i="3"/>
  <c r="F114" i="3"/>
  <c r="G114" i="3"/>
  <c r="H114" i="3"/>
  <c r="O114" i="3"/>
  <c r="P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115" i="3"/>
  <c r="B115" i="3" s="1"/>
  <c r="C115" i="3"/>
  <c r="D115" i="3"/>
  <c r="E115" i="3"/>
  <c r="F115" i="3"/>
  <c r="G115" i="3"/>
  <c r="H115" i="3"/>
  <c r="O115" i="3"/>
  <c r="P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116" i="3"/>
  <c r="B116" i="3" s="1"/>
  <c r="C116" i="3"/>
  <c r="D116" i="3"/>
  <c r="E116" i="3"/>
  <c r="F116" i="3"/>
  <c r="G116" i="3"/>
  <c r="H116" i="3"/>
  <c r="K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117" i="3"/>
  <c r="B117" i="3" s="1"/>
  <c r="C117" i="3"/>
  <c r="D117" i="3"/>
  <c r="E117" i="3"/>
  <c r="F117" i="3"/>
  <c r="G117" i="3"/>
  <c r="H117" i="3"/>
  <c r="K117" i="3"/>
  <c r="L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118" i="3"/>
  <c r="B118" i="3" s="1"/>
  <c r="C118" i="3"/>
  <c r="O118" i="3" s="1"/>
  <c r="D118" i="3"/>
  <c r="E118" i="3"/>
  <c r="F118" i="3"/>
  <c r="G118" i="3"/>
  <c r="H118" i="3"/>
  <c r="K118" i="3"/>
  <c r="L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119" i="3"/>
  <c r="B119" i="3" s="1"/>
  <c r="C119" i="3"/>
  <c r="N119" i="3" s="1"/>
  <c r="D119" i="3"/>
  <c r="E119" i="3"/>
  <c r="F119" i="3"/>
  <c r="G119" i="3"/>
  <c r="H119" i="3"/>
  <c r="K119" i="3"/>
  <c r="L119" i="3"/>
  <c r="M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120" i="3"/>
  <c r="B120" i="3" s="1"/>
  <c r="C120" i="3"/>
  <c r="L120" i="3" s="1"/>
  <c r="D120" i="3"/>
  <c r="E120" i="3"/>
  <c r="F120" i="3"/>
  <c r="G120" i="3"/>
  <c r="H120" i="3"/>
  <c r="K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121" i="3"/>
  <c r="B121" i="3" s="1"/>
  <c r="C121" i="3"/>
  <c r="D121" i="3"/>
  <c r="E121" i="3"/>
  <c r="F121" i="3"/>
  <c r="G121" i="3"/>
  <c r="H121" i="3"/>
  <c r="L121" i="3"/>
  <c r="M121" i="3"/>
  <c r="N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122" i="3"/>
  <c r="B122" i="3"/>
  <c r="C122" i="3"/>
  <c r="D122" i="3"/>
  <c r="E122" i="3"/>
  <c r="F122" i="3"/>
  <c r="G122" i="3"/>
  <c r="H122" i="3"/>
  <c r="K122" i="3"/>
  <c r="L122" i="3"/>
  <c r="O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123" i="3"/>
  <c r="B123" i="3" s="1"/>
  <c r="C123" i="3"/>
  <c r="D123" i="3"/>
  <c r="E123" i="3"/>
  <c r="F123" i="3"/>
  <c r="G123" i="3"/>
  <c r="H123" i="3"/>
  <c r="M123" i="3"/>
  <c r="N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124" i="3"/>
  <c r="B124" i="3"/>
  <c r="C124" i="3"/>
  <c r="N124" i="3" s="1"/>
  <c r="D124" i="3"/>
  <c r="E124" i="3"/>
  <c r="F124" i="3"/>
  <c r="G124" i="3"/>
  <c r="H124" i="3"/>
  <c r="J124" i="3"/>
  <c r="K124" i="3"/>
  <c r="M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125" i="3"/>
  <c r="B125" i="3" s="1"/>
  <c r="C125" i="3"/>
  <c r="J125" i="3" s="1"/>
  <c r="D125" i="3"/>
  <c r="E125" i="3"/>
  <c r="F125" i="3"/>
  <c r="G125" i="3"/>
  <c r="H125" i="3"/>
  <c r="K125" i="3"/>
  <c r="M125" i="3"/>
  <c r="N125" i="3"/>
  <c r="P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126" i="3"/>
  <c r="B126" i="3"/>
  <c r="C126" i="3"/>
  <c r="M126" i="3" s="1"/>
  <c r="D126" i="3"/>
  <c r="E126" i="3"/>
  <c r="F126" i="3"/>
  <c r="G126" i="3"/>
  <c r="H126" i="3"/>
  <c r="K126" i="3"/>
  <c r="L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127" i="3"/>
  <c r="B127" i="3" s="1"/>
  <c r="C127" i="3"/>
  <c r="I127" i="3" s="1"/>
  <c r="D127" i="3"/>
  <c r="E127" i="3"/>
  <c r="F127" i="3"/>
  <c r="G127" i="3"/>
  <c r="H127" i="3"/>
  <c r="K127" i="3"/>
  <c r="N127" i="3"/>
  <c r="O127" i="3"/>
  <c r="P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128" i="3"/>
  <c r="B128" i="3"/>
  <c r="C128" i="3"/>
  <c r="M128" i="3" s="1"/>
  <c r="D128" i="3"/>
  <c r="E128" i="3"/>
  <c r="F128" i="3"/>
  <c r="G128" i="3"/>
  <c r="H128" i="3"/>
  <c r="K128" i="3"/>
  <c r="L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129" i="3"/>
  <c r="B129" i="3" s="1"/>
  <c r="C129" i="3"/>
  <c r="I129" i="3" s="1"/>
  <c r="D129" i="3"/>
  <c r="E129" i="3"/>
  <c r="F129" i="3"/>
  <c r="G129" i="3"/>
  <c r="H129" i="3"/>
  <c r="K129" i="3"/>
  <c r="N129" i="3"/>
  <c r="O129" i="3"/>
  <c r="P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130" i="3"/>
  <c r="B130" i="3"/>
  <c r="C130" i="3"/>
  <c r="M130" i="3" s="1"/>
  <c r="D130" i="3"/>
  <c r="E130" i="3"/>
  <c r="F130" i="3"/>
  <c r="G130" i="3"/>
  <c r="H130" i="3"/>
  <c r="K130" i="3"/>
  <c r="L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131" i="3"/>
  <c r="B131" i="3" s="1"/>
  <c r="C131" i="3"/>
  <c r="I131" i="3" s="1"/>
  <c r="D131" i="3"/>
  <c r="E131" i="3"/>
  <c r="F131" i="3"/>
  <c r="G131" i="3"/>
  <c r="H131" i="3"/>
  <c r="K131" i="3"/>
  <c r="O131" i="3"/>
  <c r="P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132" i="3"/>
  <c r="B132" i="3"/>
  <c r="C132" i="3"/>
  <c r="M132" i="3" s="1"/>
  <c r="D132" i="3"/>
  <c r="E132" i="3"/>
  <c r="F132" i="3"/>
  <c r="G132" i="3"/>
  <c r="H132" i="3"/>
  <c r="K132" i="3"/>
  <c r="L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133" i="3"/>
  <c r="B133" i="3" s="1"/>
  <c r="C133" i="3"/>
  <c r="I133" i="3" s="1"/>
  <c r="D133" i="3"/>
  <c r="E133" i="3"/>
  <c r="F133" i="3"/>
  <c r="G133" i="3"/>
  <c r="H133" i="3"/>
  <c r="K133" i="3"/>
  <c r="O133" i="3"/>
  <c r="P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134" i="3"/>
  <c r="B134" i="3"/>
  <c r="C134" i="3"/>
  <c r="M134" i="3" s="1"/>
  <c r="D134" i="3"/>
  <c r="E134" i="3"/>
  <c r="F134" i="3"/>
  <c r="G134" i="3"/>
  <c r="H134" i="3"/>
  <c r="K134" i="3"/>
  <c r="L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135" i="3"/>
  <c r="B135" i="3" s="1"/>
  <c r="C135" i="3"/>
  <c r="I135" i="3" s="1"/>
  <c r="D135" i="3"/>
  <c r="E135" i="3"/>
  <c r="F135" i="3"/>
  <c r="G135" i="3"/>
  <c r="H135" i="3"/>
  <c r="K135" i="3"/>
  <c r="O135" i="3"/>
  <c r="P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136" i="3"/>
  <c r="B136" i="3"/>
  <c r="C136" i="3"/>
  <c r="M136" i="3" s="1"/>
  <c r="D136" i="3"/>
  <c r="E136" i="3"/>
  <c r="F136" i="3"/>
  <c r="G136" i="3"/>
  <c r="H136" i="3"/>
  <c r="K136" i="3"/>
  <c r="L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137" i="3"/>
  <c r="B137" i="3" s="1"/>
  <c r="C137" i="3"/>
  <c r="I137" i="3" s="1"/>
  <c r="D137" i="3"/>
  <c r="E137" i="3"/>
  <c r="F137" i="3"/>
  <c r="G137" i="3"/>
  <c r="H137" i="3"/>
  <c r="K137" i="3"/>
  <c r="O137" i="3"/>
  <c r="P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138" i="3"/>
  <c r="B138" i="3"/>
  <c r="C138" i="3"/>
  <c r="D138" i="3"/>
  <c r="E138" i="3"/>
  <c r="F138" i="3"/>
  <c r="G138" i="3"/>
  <c r="H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139" i="3"/>
  <c r="B139" i="3" s="1"/>
  <c r="C139" i="3"/>
  <c r="I139" i="3" s="1"/>
  <c r="D139" i="3"/>
  <c r="E139" i="3"/>
  <c r="F139" i="3"/>
  <c r="G139" i="3"/>
  <c r="H139" i="3"/>
  <c r="K139" i="3"/>
  <c r="O139" i="3"/>
  <c r="P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140" i="3"/>
  <c r="B140" i="3"/>
  <c r="C140" i="3"/>
  <c r="D140" i="3"/>
  <c r="E140" i="3"/>
  <c r="F140" i="3"/>
  <c r="G140" i="3"/>
  <c r="H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141" i="3"/>
  <c r="B141" i="3" s="1"/>
  <c r="C141" i="3"/>
  <c r="I141" i="3" s="1"/>
  <c r="D141" i="3"/>
  <c r="E141" i="3"/>
  <c r="F141" i="3"/>
  <c r="G141" i="3"/>
  <c r="H141" i="3"/>
  <c r="K141" i="3"/>
  <c r="O141" i="3"/>
  <c r="P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142" i="3"/>
  <c r="B142" i="3"/>
  <c r="C142" i="3"/>
  <c r="D142" i="3"/>
  <c r="E142" i="3"/>
  <c r="F142" i="3"/>
  <c r="G142" i="3"/>
  <c r="H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143" i="3"/>
  <c r="B143" i="3" s="1"/>
  <c r="C143" i="3"/>
  <c r="I143" i="3" s="1"/>
  <c r="D143" i="3"/>
  <c r="E143" i="3"/>
  <c r="F143" i="3"/>
  <c r="G143" i="3"/>
  <c r="H143" i="3"/>
  <c r="K143" i="3"/>
  <c r="O143" i="3"/>
  <c r="P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144" i="3"/>
  <c r="B144" i="3"/>
  <c r="C144" i="3"/>
  <c r="D144" i="3"/>
  <c r="E144" i="3"/>
  <c r="F144" i="3"/>
  <c r="G144" i="3"/>
  <c r="H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145" i="3"/>
  <c r="B145" i="3" s="1"/>
  <c r="C145" i="3"/>
  <c r="I145" i="3" s="1"/>
  <c r="D145" i="3"/>
  <c r="E145" i="3"/>
  <c r="F145" i="3"/>
  <c r="G145" i="3"/>
  <c r="H145" i="3"/>
  <c r="K145" i="3"/>
  <c r="O145" i="3"/>
  <c r="P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146" i="3"/>
  <c r="B146" i="3"/>
  <c r="C146" i="3"/>
  <c r="D146" i="3"/>
  <c r="E146" i="3"/>
  <c r="F146" i="3"/>
  <c r="G146" i="3"/>
  <c r="H146" i="3"/>
  <c r="AE146" i="3"/>
  <c r="AF146" i="3"/>
  <c r="AG146" i="3"/>
  <c r="AH146" i="3"/>
  <c r="AI146" i="3"/>
  <c r="AJ146" i="3"/>
  <c r="AK146" i="3"/>
  <c r="AL146" i="3"/>
  <c r="AM146" i="3"/>
  <c r="AN146" i="3"/>
  <c r="AO146" i="3"/>
  <c r="O19" i="3" s="1"/>
  <c r="AP146" i="3"/>
  <c r="A147" i="3"/>
  <c r="B147" i="3" s="1"/>
  <c r="C147" i="3"/>
  <c r="I147" i="3" s="1"/>
  <c r="D147" i="3"/>
  <c r="E147" i="3"/>
  <c r="F147" i="3"/>
  <c r="G147" i="3"/>
  <c r="H147" i="3"/>
  <c r="K147" i="3"/>
  <c r="O147" i="3"/>
  <c r="P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148" i="3"/>
  <c r="B148" i="3"/>
  <c r="C148" i="3"/>
  <c r="D148" i="3"/>
  <c r="E148" i="3"/>
  <c r="F148" i="3"/>
  <c r="G148" i="3"/>
  <c r="H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149" i="3"/>
  <c r="B149" i="3" s="1"/>
  <c r="C149" i="3"/>
  <c r="I149" i="3" s="1"/>
  <c r="D149" i="3"/>
  <c r="E149" i="3"/>
  <c r="F149" i="3"/>
  <c r="G149" i="3"/>
  <c r="H149" i="3"/>
  <c r="K149" i="3"/>
  <c r="O149" i="3"/>
  <c r="P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150" i="3"/>
  <c r="B150" i="3"/>
  <c r="C150" i="3"/>
  <c r="D150" i="3"/>
  <c r="E150" i="3"/>
  <c r="F150" i="3"/>
  <c r="G150" i="3"/>
  <c r="H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151" i="3"/>
  <c r="B151" i="3" s="1"/>
  <c r="C151" i="3"/>
  <c r="I151" i="3" s="1"/>
  <c r="D151" i="3"/>
  <c r="E151" i="3"/>
  <c r="F151" i="3"/>
  <c r="G151" i="3"/>
  <c r="H151" i="3"/>
  <c r="K151" i="3"/>
  <c r="O151" i="3"/>
  <c r="P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152" i="3"/>
  <c r="B152" i="3"/>
  <c r="C152" i="3"/>
  <c r="D152" i="3"/>
  <c r="E152" i="3"/>
  <c r="F152" i="3"/>
  <c r="G152" i="3"/>
  <c r="H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153" i="3"/>
  <c r="B153" i="3" s="1"/>
  <c r="C153" i="3"/>
  <c r="I153" i="3" s="1"/>
  <c r="D153" i="3"/>
  <c r="E153" i="3"/>
  <c r="F153" i="3"/>
  <c r="G153" i="3"/>
  <c r="H153" i="3"/>
  <c r="K153" i="3"/>
  <c r="O153" i="3"/>
  <c r="P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154" i="3"/>
  <c r="B154" i="3"/>
  <c r="C154" i="3"/>
  <c r="D154" i="3"/>
  <c r="E154" i="3"/>
  <c r="F154" i="3"/>
  <c r="G154" i="3"/>
  <c r="H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155" i="3"/>
  <c r="B155" i="3" s="1"/>
  <c r="C155" i="3"/>
  <c r="I155" i="3" s="1"/>
  <c r="D155" i="3"/>
  <c r="E155" i="3"/>
  <c r="F155" i="3"/>
  <c r="G155" i="3"/>
  <c r="H155" i="3"/>
  <c r="K155" i="3"/>
  <c r="O155" i="3"/>
  <c r="P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156" i="3"/>
  <c r="B156" i="3"/>
  <c r="C156" i="3"/>
  <c r="D156" i="3"/>
  <c r="E156" i="3"/>
  <c r="F156" i="3"/>
  <c r="G156" i="3"/>
  <c r="H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157" i="3"/>
  <c r="B157" i="3" s="1"/>
  <c r="C157" i="3"/>
  <c r="I157" i="3" s="1"/>
  <c r="D157" i="3"/>
  <c r="E157" i="3"/>
  <c r="F157" i="3"/>
  <c r="G157" i="3"/>
  <c r="H157" i="3"/>
  <c r="K157" i="3"/>
  <c r="O157" i="3"/>
  <c r="P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158" i="3"/>
  <c r="B158" i="3"/>
  <c r="C158" i="3"/>
  <c r="D158" i="3"/>
  <c r="E158" i="3"/>
  <c r="F158" i="3"/>
  <c r="G158" i="3"/>
  <c r="H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159" i="3"/>
  <c r="B159" i="3" s="1"/>
  <c r="C159" i="3"/>
  <c r="I159" i="3" s="1"/>
  <c r="D159" i="3"/>
  <c r="E159" i="3"/>
  <c r="F159" i="3"/>
  <c r="G159" i="3"/>
  <c r="H159" i="3"/>
  <c r="K159" i="3"/>
  <c r="O159" i="3"/>
  <c r="P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160" i="3"/>
  <c r="B160" i="3"/>
  <c r="C160" i="3"/>
  <c r="D160" i="3"/>
  <c r="E160" i="3"/>
  <c r="F160" i="3"/>
  <c r="G160" i="3"/>
  <c r="H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161" i="3"/>
  <c r="B161" i="3" s="1"/>
  <c r="C161" i="3"/>
  <c r="I161" i="3" s="1"/>
  <c r="D161" i="3"/>
  <c r="E161" i="3"/>
  <c r="F161" i="3"/>
  <c r="G161" i="3"/>
  <c r="H161" i="3"/>
  <c r="K161" i="3"/>
  <c r="O161" i="3"/>
  <c r="P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162" i="3"/>
  <c r="B162" i="3"/>
  <c r="C162" i="3"/>
  <c r="D162" i="3"/>
  <c r="E162" i="3"/>
  <c r="F162" i="3"/>
  <c r="G162" i="3"/>
  <c r="H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163" i="3"/>
  <c r="B163" i="3" s="1"/>
  <c r="C163" i="3"/>
  <c r="I163" i="3" s="1"/>
  <c r="D163" i="3"/>
  <c r="E163" i="3"/>
  <c r="F163" i="3"/>
  <c r="G163" i="3"/>
  <c r="H163" i="3"/>
  <c r="K163" i="3"/>
  <c r="O163" i="3"/>
  <c r="P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164" i="3"/>
  <c r="B164" i="3"/>
  <c r="C164" i="3"/>
  <c r="D164" i="3"/>
  <c r="E164" i="3"/>
  <c r="F164" i="3"/>
  <c r="G164" i="3"/>
  <c r="H164" i="3"/>
  <c r="O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165" i="3"/>
  <c r="B165" i="3" s="1"/>
  <c r="C165" i="3"/>
  <c r="D165" i="3"/>
  <c r="E165" i="3"/>
  <c r="F165" i="3"/>
  <c r="G165" i="3"/>
  <c r="H165" i="3"/>
  <c r="K165" i="3"/>
  <c r="O165" i="3"/>
  <c r="P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166" i="3"/>
  <c r="B166" i="3"/>
  <c r="C166" i="3"/>
  <c r="D166" i="3"/>
  <c r="E166" i="3"/>
  <c r="F166" i="3"/>
  <c r="G166" i="3"/>
  <c r="H166" i="3"/>
  <c r="L166" i="3"/>
  <c r="O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167" i="3"/>
  <c r="B167" i="3" s="1"/>
  <c r="C167" i="3"/>
  <c r="D167" i="3"/>
  <c r="E167" i="3"/>
  <c r="F167" i="3"/>
  <c r="G167" i="3"/>
  <c r="H167" i="3"/>
  <c r="K167" i="3"/>
  <c r="O167" i="3"/>
  <c r="P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168" i="3"/>
  <c r="B168" i="3"/>
  <c r="C168" i="3"/>
  <c r="D168" i="3"/>
  <c r="E168" i="3"/>
  <c r="F168" i="3"/>
  <c r="G168" i="3"/>
  <c r="H168" i="3"/>
  <c r="K168" i="3"/>
  <c r="L168" i="3"/>
  <c r="O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169" i="3"/>
  <c r="B169" i="3" s="1"/>
  <c r="C169" i="3"/>
  <c r="D169" i="3"/>
  <c r="E169" i="3"/>
  <c r="F169" i="3"/>
  <c r="G169" i="3"/>
  <c r="H169" i="3"/>
  <c r="P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170" i="3"/>
  <c r="B170" i="3"/>
  <c r="C170" i="3"/>
  <c r="D170" i="3"/>
  <c r="E170" i="3"/>
  <c r="F170" i="3"/>
  <c r="G170" i="3"/>
  <c r="H170" i="3"/>
  <c r="K170" i="3"/>
  <c r="L170" i="3"/>
  <c r="O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171" i="3"/>
  <c r="B171" i="3" s="1"/>
  <c r="C171" i="3"/>
  <c r="D171" i="3"/>
  <c r="E171" i="3"/>
  <c r="F171" i="3"/>
  <c r="G171" i="3"/>
  <c r="H171" i="3"/>
  <c r="O171" i="3"/>
  <c r="P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172" i="3"/>
  <c r="B172" i="3"/>
  <c r="C172" i="3"/>
  <c r="D172" i="3"/>
  <c r="E172" i="3"/>
  <c r="F172" i="3"/>
  <c r="G172" i="3"/>
  <c r="H172" i="3"/>
  <c r="O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173" i="3"/>
  <c r="B173" i="3" s="1"/>
  <c r="C173" i="3"/>
  <c r="D173" i="3"/>
  <c r="E173" i="3"/>
  <c r="F173" i="3"/>
  <c r="G173" i="3"/>
  <c r="H173" i="3"/>
  <c r="K173" i="3"/>
  <c r="O173" i="3"/>
  <c r="P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174" i="3"/>
  <c r="B174" i="3"/>
  <c r="C174" i="3"/>
  <c r="D174" i="3"/>
  <c r="E174" i="3"/>
  <c r="F174" i="3"/>
  <c r="G174" i="3"/>
  <c r="H174" i="3"/>
  <c r="L174" i="3"/>
  <c r="O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175" i="3"/>
  <c r="B175" i="3" s="1"/>
  <c r="C175" i="3"/>
  <c r="D175" i="3"/>
  <c r="E175" i="3"/>
  <c r="F175" i="3"/>
  <c r="G175" i="3"/>
  <c r="H175" i="3"/>
  <c r="K175" i="3"/>
  <c r="O175" i="3"/>
  <c r="P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176" i="3"/>
  <c r="B176" i="3"/>
  <c r="C176" i="3"/>
  <c r="D176" i="3"/>
  <c r="E176" i="3"/>
  <c r="F176" i="3"/>
  <c r="G176" i="3"/>
  <c r="H176" i="3"/>
  <c r="K176" i="3"/>
  <c r="L176" i="3"/>
  <c r="O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177" i="3"/>
  <c r="B177" i="3" s="1"/>
  <c r="C177" i="3"/>
  <c r="D177" i="3"/>
  <c r="E177" i="3"/>
  <c r="F177" i="3"/>
  <c r="G177" i="3"/>
  <c r="H177" i="3"/>
  <c r="P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178" i="3"/>
  <c r="B178" i="3" s="1"/>
  <c r="C178" i="3"/>
  <c r="D178" i="3"/>
  <c r="E178" i="3"/>
  <c r="F178" i="3"/>
  <c r="G178" i="3"/>
  <c r="H178" i="3"/>
  <c r="K178" i="3"/>
  <c r="L178" i="3"/>
  <c r="O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179" i="3"/>
  <c r="B179" i="3" s="1"/>
  <c r="C179" i="3"/>
  <c r="D179" i="3"/>
  <c r="E179" i="3"/>
  <c r="F179" i="3"/>
  <c r="G179" i="3"/>
  <c r="H179" i="3"/>
  <c r="P179" i="3"/>
  <c r="AE179" i="3"/>
  <c r="AF179" i="3"/>
  <c r="AG179" i="3"/>
  <c r="AH179" i="3"/>
  <c r="AI179" i="3"/>
  <c r="AJ179" i="3"/>
  <c r="AK179" i="3"/>
  <c r="K83" i="3" s="1"/>
  <c r="AL179" i="3"/>
  <c r="AM179" i="3"/>
  <c r="AN179" i="3"/>
  <c r="AO179" i="3"/>
  <c r="AP179" i="3"/>
  <c r="A180" i="3"/>
  <c r="B180" i="3" s="1"/>
  <c r="C180" i="3"/>
  <c r="D180" i="3"/>
  <c r="E180" i="3"/>
  <c r="F180" i="3"/>
  <c r="G180" i="3"/>
  <c r="H180" i="3"/>
  <c r="K180" i="3"/>
  <c r="L180" i="3"/>
  <c r="O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181" i="3"/>
  <c r="B181" i="3" s="1"/>
  <c r="C181" i="3"/>
  <c r="D181" i="3"/>
  <c r="E181" i="3"/>
  <c r="F181" i="3"/>
  <c r="G181" i="3"/>
  <c r="H181" i="3"/>
  <c r="P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182" i="3"/>
  <c r="B182" i="3" s="1"/>
  <c r="C182" i="3"/>
  <c r="D182" i="3"/>
  <c r="E182" i="3"/>
  <c r="F182" i="3"/>
  <c r="G182" i="3"/>
  <c r="H182" i="3"/>
  <c r="K182" i="3"/>
  <c r="L182" i="3"/>
  <c r="O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183" i="3"/>
  <c r="B183" i="3" s="1"/>
  <c r="C183" i="3"/>
  <c r="D183" i="3"/>
  <c r="E183" i="3"/>
  <c r="F183" i="3"/>
  <c r="G183" i="3"/>
  <c r="H183" i="3"/>
  <c r="K183" i="3"/>
  <c r="P183" i="3"/>
  <c r="AE183" i="3"/>
  <c r="AF183" i="3"/>
  <c r="AG183" i="3"/>
  <c r="AH183" i="3"/>
  <c r="AI183" i="3"/>
  <c r="AJ183" i="3"/>
  <c r="AK183" i="3"/>
  <c r="AL183" i="3"/>
  <c r="AM183" i="3"/>
  <c r="AN183" i="3"/>
  <c r="AO183" i="3"/>
  <c r="P88" i="3" s="1"/>
  <c r="AP183" i="3"/>
  <c r="A184" i="3"/>
  <c r="B184" i="3" s="1"/>
  <c r="C184" i="3"/>
  <c r="D184" i="3"/>
  <c r="E184" i="3"/>
  <c r="F184" i="3"/>
  <c r="G184" i="3"/>
  <c r="H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185" i="3"/>
  <c r="B185" i="3"/>
  <c r="C185" i="3"/>
  <c r="P185" i="3" s="1"/>
  <c r="D185" i="3"/>
  <c r="E185" i="3"/>
  <c r="F185" i="3"/>
  <c r="G185" i="3"/>
  <c r="H185" i="3"/>
  <c r="J185" i="3"/>
  <c r="K185" i="3"/>
  <c r="L185" i="3"/>
  <c r="N185" i="3"/>
  <c r="O185" i="3"/>
  <c r="AE185" i="3"/>
  <c r="P49" i="3" s="1"/>
  <c r="AF185" i="3"/>
  <c r="AG185" i="3"/>
  <c r="AH185" i="3"/>
  <c r="AI185" i="3"/>
  <c r="AJ185" i="3"/>
  <c r="AK185" i="3"/>
  <c r="AL185" i="3"/>
  <c r="AM185" i="3"/>
  <c r="AN185" i="3"/>
  <c r="AO185" i="3"/>
  <c r="AP185" i="3"/>
  <c r="A186" i="3"/>
  <c r="B186" i="3"/>
  <c r="C186" i="3"/>
  <c r="L186" i="3" s="1"/>
  <c r="D186" i="3"/>
  <c r="E186" i="3"/>
  <c r="F186" i="3"/>
  <c r="G186" i="3"/>
  <c r="H186" i="3"/>
  <c r="J186" i="3"/>
  <c r="K186" i="3"/>
  <c r="N186" i="3"/>
  <c r="O186" i="3"/>
  <c r="P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187" i="3"/>
  <c r="B187" i="3"/>
  <c r="C187" i="3"/>
  <c r="P187" i="3" s="1"/>
  <c r="D187" i="3"/>
  <c r="E187" i="3"/>
  <c r="F187" i="3"/>
  <c r="G187" i="3"/>
  <c r="H187" i="3"/>
  <c r="K187" i="3"/>
  <c r="L187" i="3"/>
  <c r="N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188" i="3"/>
  <c r="B188" i="3"/>
  <c r="C188" i="3"/>
  <c r="L188" i="3" s="1"/>
  <c r="D188" i="3"/>
  <c r="E188" i="3"/>
  <c r="F188" i="3"/>
  <c r="G188" i="3"/>
  <c r="H188" i="3"/>
  <c r="J188" i="3"/>
  <c r="K188" i="3"/>
  <c r="N188" i="3"/>
  <c r="O188" i="3"/>
  <c r="P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189" i="3"/>
  <c r="B189" i="3"/>
  <c r="C189" i="3"/>
  <c r="P189" i="3" s="1"/>
  <c r="D189" i="3"/>
  <c r="E189" i="3"/>
  <c r="F189" i="3"/>
  <c r="G189" i="3"/>
  <c r="H189" i="3"/>
  <c r="K189" i="3"/>
  <c r="L189" i="3"/>
  <c r="N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190" i="3"/>
  <c r="B190" i="3"/>
  <c r="C190" i="3"/>
  <c r="L190" i="3" s="1"/>
  <c r="D190" i="3"/>
  <c r="E190" i="3"/>
  <c r="F190" i="3"/>
  <c r="G190" i="3"/>
  <c r="H190" i="3"/>
  <c r="J190" i="3"/>
  <c r="K190" i="3"/>
  <c r="O190" i="3"/>
  <c r="P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191" i="3"/>
  <c r="B191" i="3"/>
  <c r="C191" i="3"/>
  <c r="P191" i="3" s="1"/>
  <c r="D191" i="3"/>
  <c r="E191" i="3"/>
  <c r="F191" i="3"/>
  <c r="G191" i="3"/>
  <c r="H191" i="3"/>
  <c r="K191" i="3"/>
  <c r="L191" i="3"/>
  <c r="N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192" i="3"/>
  <c r="B192" i="3"/>
  <c r="C192" i="3"/>
  <c r="L192" i="3" s="1"/>
  <c r="D192" i="3"/>
  <c r="E192" i="3"/>
  <c r="F192" i="3"/>
  <c r="G192" i="3"/>
  <c r="H192" i="3"/>
  <c r="J192" i="3"/>
  <c r="K192" i="3"/>
  <c r="O192" i="3"/>
  <c r="P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193" i="3"/>
  <c r="B193" i="3"/>
  <c r="C193" i="3"/>
  <c r="P193" i="3" s="1"/>
  <c r="D193" i="3"/>
  <c r="E193" i="3"/>
  <c r="F193" i="3"/>
  <c r="G193" i="3"/>
  <c r="H193" i="3"/>
  <c r="K193" i="3"/>
  <c r="L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194" i="3"/>
  <c r="B194" i="3"/>
  <c r="C194" i="3"/>
  <c r="L194" i="3" s="1"/>
  <c r="D194" i="3"/>
  <c r="E194" i="3"/>
  <c r="F194" i="3"/>
  <c r="G194" i="3"/>
  <c r="H194" i="3"/>
  <c r="J194" i="3"/>
  <c r="K194" i="3"/>
  <c r="O194" i="3"/>
  <c r="P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195" i="3"/>
  <c r="B195" i="3"/>
  <c r="C195" i="3"/>
  <c r="P195" i="3" s="1"/>
  <c r="D195" i="3"/>
  <c r="E195" i="3"/>
  <c r="F195" i="3"/>
  <c r="G195" i="3"/>
  <c r="H195" i="3"/>
  <c r="K195" i="3"/>
  <c r="L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196" i="3"/>
  <c r="B196" i="3"/>
  <c r="C196" i="3"/>
  <c r="L196" i="3" s="1"/>
  <c r="D196" i="3"/>
  <c r="E196" i="3"/>
  <c r="F196" i="3"/>
  <c r="G196" i="3"/>
  <c r="H196" i="3"/>
  <c r="J196" i="3"/>
  <c r="K196" i="3"/>
  <c r="O196" i="3"/>
  <c r="P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197" i="3"/>
  <c r="B197" i="3"/>
  <c r="C197" i="3"/>
  <c r="D197" i="3"/>
  <c r="E197" i="3"/>
  <c r="F197" i="3"/>
  <c r="G197" i="3"/>
  <c r="H197" i="3"/>
  <c r="L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198" i="3"/>
  <c r="B198" i="3"/>
  <c r="C198" i="3"/>
  <c r="L198" i="3" s="1"/>
  <c r="D198" i="3"/>
  <c r="E198" i="3"/>
  <c r="F198" i="3"/>
  <c r="G198" i="3"/>
  <c r="H198" i="3"/>
  <c r="J198" i="3"/>
  <c r="K198" i="3"/>
  <c r="O198" i="3"/>
  <c r="P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199" i="3"/>
  <c r="B199" i="3"/>
  <c r="C199" i="3"/>
  <c r="D199" i="3"/>
  <c r="E199" i="3"/>
  <c r="F199" i="3"/>
  <c r="G199" i="3"/>
  <c r="H199" i="3"/>
  <c r="L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200" i="3"/>
  <c r="B200" i="3"/>
  <c r="C200" i="3"/>
  <c r="L200" i="3" s="1"/>
  <c r="D200" i="3"/>
  <c r="E200" i="3"/>
  <c r="F200" i="3"/>
  <c r="G200" i="3"/>
  <c r="H200" i="3"/>
  <c r="J200" i="3"/>
  <c r="K200" i="3"/>
  <c r="O200" i="3"/>
  <c r="P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201" i="3"/>
  <c r="B201" i="3"/>
  <c r="C201" i="3"/>
  <c r="D201" i="3"/>
  <c r="E201" i="3"/>
  <c r="F201" i="3"/>
  <c r="G201" i="3"/>
  <c r="H201" i="3"/>
  <c r="K201" i="3"/>
  <c r="N201" i="3"/>
  <c r="O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202" i="3"/>
  <c r="B202" i="3"/>
  <c r="C202" i="3"/>
  <c r="D202" i="3"/>
  <c r="E202" i="3"/>
  <c r="F202" i="3"/>
  <c r="G202" i="3"/>
  <c r="H202" i="3"/>
  <c r="J202" i="3"/>
  <c r="O202" i="3"/>
  <c r="P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203" i="3"/>
  <c r="B203" i="3"/>
  <c r="C203" i="3"/>
  <c r="D203" i="3"/>
  <c r="E203" i="3"/>
  <c r="F203" i="3"/>
  <c r="G203" i="3"/>
  <c r="H203" i="3"/>
  <c r="K203" i="3"/>
  <c r="N203" i="3"/>
  <c r="O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204" i="3"/>
  <c r="B204" i="3"/>
  <c r="C204" i="3"/>
  <c r="D204" i="3"/>
  <c r="E204" i="3"/>
  <c r="F204" i="3"/>
  <c r="G204" i="3"/>
  <c r="H204" i="3"/>
  <c r="J204" i="3"/>
  <c r="O204" i="3"/>
  <c r="P204" i="3"/>
  <c r="A205" i="3"/>
  <c r="B205" i="3"/>
  <c r="C205" i="3"/>
  <c r="D205" i="3"/>
  <c r="E205" i="3"/>
  <c r="F205" i="3"/>
  <c r="G205" i="3"/>
  <c r="H205" i="3"/>
  <c r="K205" i="3"/>
  <c r="O205" i="3"/>
  <c r="P205" i="3"/>
  <c r="A206" i="3"/>
  <c r="B206" i="3"/>
  <c r="C206" i="3"/>
  <c r="D206" i="3"/>
  <c r="E206" i="3"/>
  <c r="F206" i="3"/>
  <c r="G206" i="3"/>
  <c r="H206" i="3"/>
  <c r="J206" i="3"/>
  <c r="O206" i="3"/>
  <c r="P206" i="3"/>
  <c r="A207" i="3"/>
  <c r="B207" i="3"/>
  <c r="C207" i="3"/>
  <c r="D207" i="3"/>
  <c r="E207" i="3"/>
  <c r="F207" i="3"/>
  <c r="G207" i="3"/>
  <c r="H207" i="3"/>
  <c r="K207" i="3"/>
  <c r="N207" i="3"/>
  <c r="O207" i="3"/>
  <c r="P207" i="3"/>
  <c r="A208" i="3"/>
  <c r="B208" i="3"/>
  <c r="C208" i="3"/>
  <c r="O208" i="3" s="1"/>
  <c r="D208" i="3"/>
  <c r="E208" i="3"/>
  <c r="F208" i="3"/>
  <c r="G208" i="3"/>
  <c r="H208" i="3"/>
  <c r="N208" i="3"/>
  <c r="P208" i="3"/>
  <c r="A209" i="3"/>
  <c r="B209" i="3"/>
  <c r="C209" i="3"/>
  <c r="O209" i="3" s="1"/>
  <c r="D209" i="3"/>
  <c r="E209" i="3"/>
  <c r="F209" i="3"/>
  <c r="G209" i="3"/>
  <c r="H209" i="3"/>
  <c r="K209" i="3"/>
  <c r="N209" i="3"/>
  <c r="A210" i="3"/>
  <c r="B210" i="3"/>
  <c r="C210" i="3"/>
  <c r="O210" i="3" s="1"/>
  <c r="D210" i="3"/>
  <c r="E210" i="3"/>
  <c r="F210" i="3"/>
  <c r="G210" i="3"/>
  <c r="H210" i="3"/>
  <c r="N210" i="3"/>
  <c r="P210" i="3"/>
  <c r="A211" i="3"/>
  <c r="B211" i="3"/>
  <c r="C211" i="3"/>
  <c r="P211" i="3" s="1"/>
  <c r="D211" i="3"/>
  <c r="E211" i="3"/>
  <c r="F211" i="3"/>
  <c r="G211" i="3"/>
  <c r="H211" i="3"/>
  <c r="J211" i="3"/>
  <c r="N211" i="3"/>
  <c r="O211" i="3"/>
  <c r="A212" i="3"/>
  <c r="B212" i="3"/>
  <c r="C212" i="3"/>
  <c r="D212" i="3"/>
  <c r="E212" i="3"/>
  <c r="F212" i="3"/>
  <c r="G212" i="3"/>
  <c r="H212" i="3"/>
  <c r="A213" i="3"/>
  <c r="B213" i="3"/>
  <c r="C213" i="3"/>
  <c r="D213" i="3"/>
  <c r="E213" i="3"/>
  <c r="F213" i="3"/>
  <c r="G213" i="3"/>
  <c r="H213" i="3"/>
  <c r="J213" i="3"/>
  <c r="K213" i="3"/>
  <c r="N213" i="3"/>
  <c r="O213" i="3"/>
  <c r="P213" i="3"/>
  <c r="A214" i="3"/>
  <c r="B214" i="3"/>
  <c r="C214" i="3"/>
  <c r="D214" i="3"/>
  <c r="E214" i="3"/>
  <c r="F214" i="3"/>
  <c r="G214" i="3"/>
  <c r="H214" i="3"/>
  <c r="J214" i="3"/>
  <c r="K214" i="3"/>
  <c r="N214" i="3"/>
  <c r="O214" i="3"/>
  <c r="P214" i="3"/>
  <c r="A215" i="3"/>
  <c r="B215" i="3"/>
  <c r="C215" i="3"/>
  <c r="D215" i="3"/>
  <c r="E215" i="3"/>
  <c r="F215" i="3"/>
  <c r="G215" i="3"/>
  <c r="H215" i="3"/>
  <c r="K215" i="3"/>
  <c r="N215" i="3"/>
  <c r="O215" i="3"/>
  <c r="P215" i="3"/>
  <c r="A216" i="3"/>
  <c r="B216" i="3"/>
  <c r="C216" i="3"/>
  <c r="O216" i="3" s="1"/>
  <c r="D216" i="3"/>
  <c r="E216" i="3"/>
  <c r="F216" i="3"/>
  <c r="G216" i="3"/>
  <c r="H216" i="3"/>
  <c r="N216" i="3"/>
  <c r="P216" i="3"/>
  <c r="A217" i="3"/>
  <c r="B217" i="3"/>
  <c r="C217" i="3"/>
  <c r="O217" i="3" s="1"/>
  <c r="D217" i="3"/>
  <c r="E217" i="3"/>
  <c r="F217" i="3"/>
  <c r="G217" i="3"/>
  <c r="H217" i="3"/>
  <c r="K217" i="3"/>
  <c r="N217" i="3"/>
  <c r="A218" i="3"/>
  <c r="B218" i="3"/>
  <c r="C218" i="3"/>
  <c r="O218" i="3" s="1"/>
  <c r="D218" i="3"/>
  <c r="E218" i="3"/>
  <c r="F218" i="3"/>
  <c r="G218" i="3"/>
  <c r="H218" i="3"/>
  <c r="N218" i="3"/>
  <c r="P218" i="3"/>
  <c r="A219" i="3"/>
  <c r="B219" i="3"/>
  <c r="C219" i="3"/>
  <c r="P219" i="3" s="1"/>
  <c r="D219" i="3"/>
  <c r="E219" i="3"/>
  <c r="F219" i="3"/>
  <c r="G219" i="3"/>
  <c r="H219" i="3"/>
  <c r="J219" i="3"/>
  <c r="N219" i="3"/>
  <c r="O219" i="3"/>
  <c r="A220" i="3"/>
  <c r="B220" i="3"/>
  <c r="C220" i="3"/>
  <c r="D220" i="3"/>
  <c r="E220" i="3"/>
  <c r="F220" i="3"/>
  <c r="G220" i="3"/>
  <c r="H220" i="3"/>
  <c r="A221" i="3"/>
  <c r="B221" i="3"/>
  <c r="C221" i="3"/>
  <c r="D221" i="3"/>
  <c r="E221" i="3"/>
  <c r="F221" i="3"/>
  <c r="G221" i="3"/>
  <c r="H221" i="3"/>
  <c r="J221" i="3"/>
  <c r="K221" i="3"/>
  <c r="N221" i="3"/>
  <c r="O221" i="3"/>
  <c r="P221" i="3"/>
  <c r="A222" i="3"/>
  <c r="B222" i="3"/>
  <c r="C222" i="3"/>
  <c r="D222" i="3"/>
  <c r="E222" i="3"/>
  <c r="F222" i="3"/>
  <c r="G222" i="3"/>
  <c r="H222" i="3"/>
  <c r="J222" i="3"/>
  <c r="K222" i="3"/>
  <c r="N222" i="3"/>
  <c r="O222" i="3"/>
  <c r="P222" i="3"/>
  <c r="A223" i="3"/>
  <c r="B223" i="3"/>
  <c r="C223" i="3"/>
  <c r="D223" i="3"/>
  <c r="E223" i="3"/>
  <c r="F223" i="3"/>
  <c r="G223" i="3"/>
  <c r="H223" i="3"/>
  <c r="K223" i="3"/>
  <c r="N223" i="3"/>
  <c r="O223" i="3"/>
  <c r="P223" i="3"/>
  <c r="A224" i="3"/>
  <c r="B224" i="3"/>
  <c r="C224" i="3"/>
  <c r="O224" i="3" s="1"/>
  <c r="D224" i="3"/>
  <c r="E224" i="3"/>
  <c r="F224" i="3"/>
  <c r="G224" i="3"/>
  <c r="H224" i="3"/>
  <c r="N224" i="3"/>
  <c r="P224" i="3"/>
  <c r="A225" i="3"/>
  <c r="B225" i="3"/>
  <c r="C225" i="3"/>
  <c r="O225" i="3" s="1"/>
  <c r="D225" i="3"/>
  <c r="E225" i="3"/>
  <c r="F225" i="3"/>
  <c r="G225" i="3"/>
  <c r="H225" i="3"/>
  <c r="K225" i="3"/>
  <c r="N225" i="3"/>
  <c r="A226" i="3"/>
  <c r="B226" i="3"/>
  <c r="C226" i="3"/>
  <c r="O226" i="3" s="1"/>
  <c r="D226" i="3"/>
  <c r="E226" i="3"/>
  <c r="F226" i="3"/>
  <c r="G226" i="3"/>
  <c r="H226" i="3"/>
  <c r="N226" i="3"/>
  <c r="P226" i="3"/>
  <c r="A227" i="3"/>
  <c r="B227" i="3"/>
  <c r="C227" i="3"/>
  <c r="O227" i="3" s="1"/>
  <c r="D227" i="3"/>
  <c r="E227" i="3"/>
  <c r="F227" i="3"/>
  <c r="G227" i="3"/>
  <c r="H227" i="3"/>
  <c r="J227" i="3"/>
  <c r="L227" i="3"/>
  <c r="N227" i="3"/>
  <c r="P227" i="3"/>
  <c r="A228" i="3"/>
  <c r="B228" i="3"/>
  <c r="C228" i="3"/>
  <c r="N228" i="3" s="1"/>
  <c r="D228" i="3"/>
  <c r="E228" i="3"/>
  <c r="F228" i="3"/>
  <c r="G228" i="3"/>
  <c r="H228" i="3"/>
  <c r="K228" i="3"/>
  <c r="L228" i="3"/>
  <c r="A229" i="3"/>
  <c r="B229" i="3"/>
  <c r="C229" i="3"/>
  <c r="D229" i="3"/>
  <c r="E229" i="3"/>
  <c r="F229" i="3"/>
  <c r="G229" i="3"/>
  <c r="H229" i="3"/>
  <c r="K229" i="3"/>
  <c r="L229" i="3"/>
  <c r="N229" i="3"/>
  <c r="O229" i="3"/>
  <c r="A230" i="3"/>
  <c r="B230" i="3"/>
  <c r="C230" i="3"/>
  <c r="D230" i="3"/>
  <c r="E230" i="3"/>
  <c r="F230" i="3"/>
  <c r="G230" i="3"/>
  <c r="H230" i="3"/>
  <c r="J230" i="3"/>
  <c r="K230" i="3"/>
  <c r="L230" i="3"/>
  <c r="N230" i="3"/>
  <c r="O230" i="3"/>
  <c r="P230" i="3"/>
  <c r="A231" i="3"/>
  <c r="B231" i="3"/>
  <c r="C231" i="3"/>
  <c r="O231" i="3" s="1"/>
  <c r="D231" i="3"/>
  <c r="E231" i="3"/>
  <c r="F231" i="3"/>
  <c r="G231" i="3"/>
  <c r="H231" i="3"/>
  <c r="J231" i="3"/>
  <c r="L231" i="3"/>
  <c r="N231" i="3"/>
  <c r="P231" i="3"/>
  <c r="A232" i="3"/>
  <c r="B232" i="3"/>
  <c r="C232" i="3"/>
  <c r="N232" i="3" s="1"/>
  <c r="D232" i="3"/>
  <c r="E232" i="3"/>
  <c r="F232" i="3"/>
  <c r="G232" i="3"/>
  <c r="H232" i="3"/>
  <c r="K232" i="3"/>
  <c r="L232" i="3"/>
  <c r="A233" i="3"/>
  <c r="B233" i="3"/>
  <c r="C233" i="3"/>
  <c r="D233" i="3"/>
  <c r="E233" i="3"/>
  <c r="F233" i="3"/>
  <c r="G233" i="3"/>
  <c r="H233" i="3"/>
  <c r="K233" i="3"/>
  <c r="L233" i="3"/>
  <c r="N233" i="3"/>
  <c r="O233" i="3"/>
  <c r="A234" i="3"/>
  <c r="B234" i="3"/>
  <c r="C234" i="3"/>
  <c r="D234" i="3"/>
  <c r="E234" i="3"/>
  <c r="F234" i="3"/>
  <c r="G234" i="3"/>
  <c r="H234" i="3"/>
  <c r="J234" i="3"/>
  <c r="K234" i="3"/>
  <c r="L234" i="3"/>
  <c r="N234" i="3"/>
  <c r="O234" i="3"/>
  <c r="P234" i="3"/>
  <c r="A235" i="3"/>
  <c r="B235" i="3"/>
  <c r="C235" i="3"/>
  <c r="O235" i="3" s="1"/>
  <c r="D235" i="3"/>
  <c r="E235" i="3"/>
  <c r="F235" i="3"/>
  <c r="G235" i="3"/>
  <c r="H235" i="3"/>
  <c r="J235" i="3"/>
  <c r="L235" i="3"/>
  <c r="N235" i="3"/>
  <c r="P235" i="3"/>
  <c r="A236" i="3"/>
  <c r="B236" i="3"/>
  <c r="C236" i="3"/>
  <c r="N236" i="3" s="1"/>
  <c r="D236" i="3"/>
  <c r="E236" i="3"/>
  <c r="F236" i="3"/>
  <c r="G236" i="3"/>
  <c r="H236" i="3"/>
  <c r="K236" i="3"/>
  <c r="L236" i="3"/>
  <c r="A237" i="3"/>
  <c r="B237" i="3"/>
  <c r="C237" i="3"/>
  <c r="D237" i="3"/>
  <c r="E237" i="3"/>
  <c r="F237" i="3"/>
  <c r="G237" i="3"/>
  <c r="H237" i="3"/>
  <c r="K237" i="3"/>
  <c r="L237" i="3"/>
  <c r="N237" i="3"/>
  <c r="O237" i="3"/>
  <c r="A238" i="3"/>
  <c r="B238" i="3"/>
  <c r="C238" i="3"/>
  <c r="D238" i="3"/>
  <c r="E238" i="3"/>
  <c r="F238" i="3"/>
  <c r="G238" i="3"/>
  <c r="H238" i="3"/>
  <c r="J238" i="3"/>
  <c r="K238" i="3"/>
  <c r="L238" i="3"/>
  <c r="N238" i="3"/>
  <c r="O238" i="3"/>
  <c r="P238" i="3"/>
  <c r="A239" i="3"/>
  <c r="B239" i="3"/>
  <c r="C239" i="3"/>
  <c r="O239" i="3" s="1"/>
  <c r="D239" i="3"/>
  <c r="E239" i="3"/>
  <c r="F239" i="3"/>
  <c r="G239" i="3"/>
  <c r="H239" i="3"/>
  <c r="J239" i="3"/>
  <c r="L239" i="3"/>
  <c r="N239" i="3"/>
  <c r="P239" i="3"/>
  <c r="A240" i="3"/>
  <c r="B240" i="3"/>
  <c r="C240" i="3"/>
  <c r="N240" i="3" s="1"/>
  <c r="D240" i="3"/>
  <c r="E240" i="3"/>
  <c r="F240" i="3"/>
  <c r="G240" i="3"/>
  <c r="H240" i="3"/>
  <c r="K240" i="3"/>
  <c r="L240" i="3"/>
  <c r="A241" i="3"/>
  <c r="B241" i="3"/>
  <c r="C241" i="3"/>
  <c r="D241" i="3"/>
  <c r="E241" i="3"/>
  <c r="F241" i="3"/>
  <c r="G241" i="3"/>
  <c r="H241" i="3"/>
  <c r="K241" i="3"/>
  <c r="L241" i="3"/>
  <c r="N241" i="3"/>
  <c r="O241" i="3"/>
  <c r="A242" i="3"/>
  <c r="B242" i="3"/>
  <c r="C242" i="3"/>
  <c r="D242" i="3"/>
  <c r="E242" i="3"/>
  <c r="F242" i="3"/>
  <c r="G242" i="3"/>
  <c r="H242" i="3"/>
  <c r="J242" i="3"/>
  <c r="K242" i="3"/>
  <c r="L242" i="3"/>
  <c r="N242" i="3"/>
  <c r="O242" i="3"/>
  <c r="P242" i="3"/>
  <c r="A243" i="3"/>
  <c r="B243" i="3"/>
  <c r="C243" i="3"/>
  <c r="O243" i="3" s="1"/>
  <c r="D243" i="3"/>
  <c r="E243" i="3"/>
  <c r="F243" i="3"/>
  <c r="G243" i="3"/>
  <c r="H243" i="3"/>
  <c r="J243" i="3"/>
  <c r="L243" i="3"/>
  <c r="N243" i="3"/>
  <c r="P243" i="3"/>
  <c r="A244" i="3"/>
  <c r="B244" i="3"/>
  <c r="C244" i="3"/>
  <c r="N244" i="3" s="1"/>
  <c r="D244" i="3"/>
  <c r="E244" i="3"/>
  <c r="F244" i="3"/>
  <c r="G244" i="3"/>
  <c r="H244" i="3"/>
  <c r="K244" i="3"/>
  <c r="L244" i="3"/>
  <c r="A245" i="3"/>
  <c r="B245" i="3"/>
  <c r="C245" i="3"/>
  <c r="D245" i="3"/>
  <c r="E245" i="3"/>
  <c r="F245" i="3"/>
  <c r="G245" i="3"/>
  <c r="H245" i="3"/>
  <c r="K245" i="3"/>
  <c r="L245" i="3"/>
  <c r="N245" i="3"/>
  <c r="O245" i="3"/>
  <c r="A246" i="3"/>
  <c r="B246" i="3"/>
  <c r="C246" i="3"/>
  <c r="D246" i="3"/>
  <c r="E246" i="3"/>
  <c r="F246" i="3"/>
  <c r="G246" i="3"/>
  <c r="H246" i="3"/>
  <c r="J246" i="3"/>
  <c r="K246" i="3"/>
  <c r="L246" i="3"/>
  <c r="N246" i="3"/>
  <c r="O246" i="3"/>
  <c r="P246" i="3"/>
  <c r="A247" i="3"/>
  <c r="B247" i="3"/>
  <c r="C247" i="3"/>
  <c r="O247" i="3" s="1"/>
  <c r="D247" i="3"/>
  <c r="E247" i="3"/>
  <c r="F247" i="3"/>
  <c r="G247" i="3"/>
  <c r="H247" i="3"/>
  <c r="J247" i="3"/>
  <c r="L247" i="3"/>
  <c r="N247" i="3"/>
  <c r="P247" i="3"/>
  <c r="A248" i="3"/>
  <c r="B248" i="3"/>
  <c r="C248" i="3"/>
  <c r="N248" i="3" s="1"/>
  <c r="D248" i="3"/>
  <c r="E248" i="3"/>
  <c r="F248" i="3"/>
  <c r="G248" i="3"/>
  <c r="H248" i="3"/>
  <c r="K248" i="3"/>
  <c r="L248" i="3"/>
  <c r="A249" i="3"/>
  <c r="B249" i="3"/>
  <c r="C249" i="3"/>
  <c r="D249" i="3"/>
  <c r="E249" i="3"/>
  <c r="F249" i="3"/>
  <c r="G249" i="3"/>
  <c r="H249" i="3"/>
  <c r="K249" i="3"/>
  <c r="L249" i="3"/>
  <c r="N249" i="3"/>
  <c r="O249" i="3"/>
  <c r="A250" i="3"/>
  <c r="B250" i="3"/>
  <c r="C250" i="3"/>
  <c r="D250" i="3"/>
  <c r="E250" i="3"/>
  <c r="F250" i="3"/>
  <c r="G250" i="3"/>
  <c r="H250" i="3"/>
  <c r="J250" i="3"/>
  <c r="K250" i="3"/>
  <c r="L250" i="3"/>
  <c r="N250" i="3"/>
  <c r="O250" i="3"/>
  <c r="P250" i="3"/>
  <c r="A251" i="3"/>
  <c r="B251" i="3"/>
  <c r="C251" i="3"/>
  <c r="O251" i="3" s="1"/>
  <c r="D251" i="3"/>
  <c r="E251" i="3"/>
  <c r="F251" i="3"/>
  <c r="G251" i="3"/>
  <c r="H251" i="3"/>
  <c r="J251" i="3"/>
  <c r="L251" i="3"/>
  <c r="N251" i="3"/>
  <c r="P251" i="3"/>
  <c r="A252" i="3"/>
  <c r="B252" i="3"/>
  <c r="C252" i="3"/>
  <c r="N252" i="3" s="1"/>
  <c r="D252" i="3"/>
  <c r="E252" i="3"/>
  <c r="F252" i="3"/>
  <c r="G252" i="3"/>
  <c r="H252" i="3"/>
  <c r="K252" i="3"/>
  <c r="L252" i="3"/>
  <c r="A253" i="3"/>
  <c r="B253" i="3"/>
  <c r="C253" i="3"/>
  <c r="D253" i="3"/>
  <c r="E253" i="3"/>
  <c r="F253" i="3"/>
  <c r="G253" i="3"/>
  <c r="H253" i="3"/>
  <c r="K253" i="3"/>
  <c r="L253" i="3"/>
  <c r="N253" i="3"/>
  <c r="O253" i="3"/>
  <c r="A254" i="3"/>
  <c r="B254" i="3"/>
  <c r="C254" i="3"/>
  <c r="I254" i="3" s="1"/>
  <c r="D254" i="3"/>
  <c r="E254" i="3"/>
  <c r="F254" i="3"/>
  <c r="G254" i="3"/>
  <c r="H254" i="3"/>
  <c r="J254" i="3"/>
  <c r="K254" i="3"/>
  <c r="L254" i="3"/>
  <c r="M254" i="3"/>
  <c r="N254" i="3"/>
  <c r="O254" i="3"/>
  <c r="P254" i="3"/>
  <c r="A255" i="3"/>
  <c r="B255" i="3"/>
  <c r="C255" i="3"/>
  <c r="I255" i="3" s="1"/>
  <c r="D255" i="3"/>
  <c r="E255" i="3"/>
  <c r="F255" i="3"/>
  <c r="G255" i="3"/>
  <c r="H255" i="3"/>
  <c r="L255" i="3"/>
  <c r="N255" i="3"/>
  <c r="P255" i="3"/>
  <c r="A256" i="3"/>
  <c r="B256" i="3"/>
  <c r="C256" i="3"/>
  <c r="I256" i="3" s="1"/>
  <c r="D256" i="3"/>
  <c r="E256" i="3"/>
  <c r="F256" i="3"/>
  <c r="G256" i="3"/>
  <c r="H256" i="3"/>
  <c r="J256" i="3"/>
  <c r="L256" i="3"/>
  <c r="M256" i="3"/>
  <c r="O256" i="3"/>
  <c r="P256" i="3"/>
  <c r="A257" i="3"/>
  <c r="B257" i="3" s="1"/>
  <c r="C257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A258" i="3"/>
  <c r="B258" i="3" s="1"/>
  <c r="C258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A259" i="3"/>
  <c r="B259" i="3" s="1"/>
  <c r="C259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A260" i="3"/>
  <c r="B260" i="3" s="1"/>
  <c r="C260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A261" i="3"/>
  <c r="B261" i="3" s="1"/>
  <c r="C261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A262" i="3"/>
  <c r="B262" i="3" s="1"/>
  <c r="C262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A263" i="3"/>
  <c r="B263" i="3" s="1"/>
  <c r="C263" i="3"/>
  <c r="D263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A264" i="3"/>
  <c r="B264" i="3" s="1"/>
  <c r="C264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A265" i="3"/>
  <c r="B265" i="3" s="1"/>
  <c r="C265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A266" i="3"/>
  <c r="B266" i="3" s="1"/>
  <c r="C266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A267" i="3"/>
  <c r="B267" i="3" s="1"/>
  <c r="C267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A268" i="3"/>
  <c r="B268" i="3" s="1"/>
  <c r="C268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A269" i="3"/>
  <c r="B269" i="3" s="1"/>
  <c r="C269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A270" i="3"/>
  <c r="B270" i="3" s="1"/>
  <c r="C270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A271" i="3"/>
  <c r="B271" i="3" s="1"/>
  <c r="C271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A272" i="3"/>
  <c r="B272" i="3" s="1"/>
  <c r="C272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A273" i="3"/>
  <c r="B273" i="3" s="1"/>
  <c r="C273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A274" i="3"/>
  <c r="B274" i="3" s="1"/>
  <c r="C274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A275" i="3"/>
  <c r="B275" i="3" s="1"/>
  <c r="C275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A276" i="3"/>
  <c r="B276" i="3" s="1"/>
  <c r="C276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A277" i="3"/>
  <c r="B277" i="3" s="1"/>
  <c r="C277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A278" i="3"/>
  <c r="B278" i="3" s="1"/>
  <c r="C278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A279" i="3"/>
  <c r="B279" i="3" s="1"/>
  <c r="C279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A280" i="3"/>
  <c r="B280" i="3" s="1"/>
  <c r="C280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A281" i="3"/>
  <c r="B281" i="3" s="1"/>
  <c r="C281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A282" i="3"/>
  <c r="B282" i="3" s="1"/>
  <c r="C282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A283" i="3"/>
  <c r="B283" i="3" s="1"/>
  <c r="C283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A284" i="3"/>
  <c r="B284" i="3" s="1"/>
  <c r="C284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A285" i="3"/>
  <c r="B285" i="3" s="1"/>
  <c r="C285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A286" i="3"/>
  <c r="B286" i="3" s="1"/>
  <c r="C286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A287" i="3"/>
  <c r="B287" i="3" s="1"/>
  <c r="C287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A288" i="3"/>
  <c r="B288" i="3" s="1"/>
  <c r="C288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A289" i="3"/>
  <c r="B289" i="3" s="1"/>
  <c r="C289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A290" i="3"/>
  <c r="B290" i="3" s="1"/>
  <c r="C290" i="3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A291" i="3"/>
  <c r="B291" i="3" s="1"/>
  <c r="C291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A292" i="3"/>
  <c r="B292" i="3" s="1"/>
  <c r="C292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A293" i="3"/>
  <c r="B293" i="3" s="1"/>
  <c r="C293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A294" i="3"/>
  <c r="B294" i="3" s="1"/>
  <c r="C294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A295" i="3"/>
  <c r="B295" i="3" s="1"/>
  <c r="C29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A296" i="3"/>
  <c r="B296" i="3" s="1"/>
  <c r="C296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A297" i="3"/>
  <c r="B297" i="3" s="1"/>
  <c r="C297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A298" i="3"/>
  <c r="B298" i="3" s="1"/>
  <c r="C298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A299" i="3"/>
  <c r="B299" i="3" s="1"/>
  <c r="C299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A300" i="3"/>
  <c r="B300" i="3" s="1"/>
  <c r="C300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A301" i="3"/>
  <c r="B301" i="3" s="1"/>
  <c r="C301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A302" i="3"/>
  <c r="B302" i="3" s="1"/>
  <c r="C302" i="3"/>
  <c r="D302" i="3"/>
  <c r="E302" i="3"/>
  <c r="F302" i="3"/>
  <c r="G302" i="3"/>
  <c r="H302" i="3"/>
  <c r="I302" i="3"/>
  <c r="J302" i="3"/>
  <c r="K302" i="3"/>
  <c r="L302" i="3"/>
  <c r="M302" i="3"/>
  <c r="N302" i="3"/>
  <c r="O302" i="3"/>
  <c r="P302" i="3"/>
  <c r="A303" i="3"/>
  <c r="B303" i="3" s="1"/>
  <c r="C303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A304" i="3"/>
  <c r="B304" i="3" s="1"/>
  <c r="C304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A305" i="3"/>
  <c r="B305" i="3" s="1"/>
  <c r="C305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A306" i="3"/>
  <c r="B306" i="3" s="1"/>
  <c r="C306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A307" i="3"/>
  <c r="B307" i="3" s="1"/>
  <c r="C307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A308" i="3"/>
  <c r="B308" i="3" s="1"/>
  <c r="C308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A309" i="3"/>
  <c r="B309" i="3" s="1"/>
  <c r="C309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A310" i="3"/>
  <c r="B310" i="3" s="1"/>
  <c r="C310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A311" i="3"/>
  <c r="B311" i="3" s="1"/>
  <c r="C311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A312" i="3"/>
  <c r="B312" i="3" s="1"/>
  <c r="C312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A313" i="3"/>
  <c r="B313" i="3" s="1"/>
  <c r="C313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A314" i="3"/>
  <c r="B314" i="3" s="1"/>
  <c r="C314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A315" i="3"/>
  <c r="B315" i="3" s="1"/>
  <c r="C315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A316" i="3"/>
  <c r="B316" i="3" s="1"/>
  <c r="C316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A317" i="3"/>
  <c r="B317" i="3" s="1"/>
  <c r="C317" i="3"/>
  <c r="D317" i="3"/>
  <c r="E317" i="3"/>
  <c r="F317" i="3"/>
  <c r="G317" i="3"/>
  <c r="H317" i="3"/>
  <c r="I317" i="3"/>
  <c r="J317" i="3"/>
  <c r="K317" i="3"/>
  <c r="L317" i="3"/>
  <c r="M317" i="3"/>
  <c r="N317" i="3"/>
  <c r="O317" i="3"/>
  <c r="P317" i="3"/>
  <c r="A318" i="3"/>
  <c r="B318" i="3" s="1"/>
  <c r="C318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A319" i="3"/>
  <c r="B319" i="3" s="1"/>
  <c r="C319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A320" i="3"/>
  <c r="B320" i="3" s="1"/>
  <c r="C320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A321" i="3"/>
  <c r="B321" i="3" s="1"/>
  <c r="C321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A322" i="3"/>
  <c r="B322" i="3" s="1"/>
  <c r="C322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A323" i="3"/>
  <c r="B323" i="3" s="1"/>
  <c r="C323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A324" i="3"/>
  <c r="B324" i="3" s="1"/>
  <c r="C324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A325" i="3"/>
  <c r="B325" i="3" s="1"/>
  <c r="C325" i="3"/>
  <c r="D325" i="3"/>
  <c r="E325" i="3"/>
  <c r="F325" i="3"/>
  <c r="G325" i="3"/>
  <c r="H325" i="3"/>
  <c r="I325" i="3"/>
  <c r="J325" i="3"/>
  <c r="K325" i="3"/>
  <c r="L325" i="3"/>
  <c r="M325" i="3"/>
  <c r="N325" i="3"/>
  <c r="O325" i="3"/>
  <c r="P325" i="3"/>
  <c r="A326" i="3"/>
  <c r="B326" i="3" s="1"/>
  <c r="C326" i="3"/>
  <c r="D326" i="3"/>
  <c r="E326" i="3"/>
  <c r="F326" i="3"/>
  <c r="G326" i="3"/>
  <c r="H326" i="3"/>
  <c r="I326" i="3"/>
  <c r="J326" i="3"/>
  <c r="K326" i="3"/>
  <c r="L326" i="3"/>
  <c r="M326" i="3"/>
  <c r="N326" i="3"/>
  <c r="O326" i="3"/>
  <c r="P326" i="3"/>
  <c r="A327" i="3"/>
  <c r="B327" i="3" s="1"/>
  <c r="C327" i="3"/>
  <c r="D327" i="3"/>
  <c r="E327" i="3"/>
  <c r="F327" i="3"/>
  <c r="G327" i="3"/>
  <c r="H327" i="3"/>
  <c r="I327" i="3"/>
  <c r="J327" i="3"/>
  <c r="K327" i="3"/>
  <c r="L327" i="3"/>
  <c r="M327" i="3"/>
  <c r="N327" i="3"/>
  <c r="O327" i="3"/>
  <c r="P327" i="3"/>
  <c r="A328" i="3"/>
  <c r="B328" i="3" s="1"/>
  <c r="C328" i="3"/>
  <c r="D328" i="3"/>
  <c r="E328" i="3"/>
  <c r="F328" i="3"/>
  <c r="G328" i="3"/>
  <c r="H328" i="3"/>
  <c r="I328" i="3"/>
  <c r="J328" i="3"/>
  <c r="K328" i="3"/>
  <c r="L328" i="3"/>
  <c r="M328" i="3"/>
  <c r="N328" i="3"/>
  <c r="O328" i="3"/>
  <c r="P328" i="3"/>
  <c r="A329" i="3"/>
  <c r="B329" i="3" s="1"/>
  <c r="C329" i="3"/>
  <c r="D329" i="3"/>
  <c r="E329" i="3"/>
  <c r="F329" i="3"/>
  <c r="G329" i="3"/>
  <c r="H329" i="3"/>
  <c r="I329" i="3"/>
  <c r="J329" i="3"/>
  <c r="K329" i="3"/>
  <c r="L329" i="3"/>
  <c r="M329" i="3"/>
  <c r="N329" i="3"/>
  <c r="O329" i="3"/>
  <c r="P329" i="3"/>
  <c r="A330" i="3"/>
  <c r="B330" i="3" s="1"/>
  <c r="C330" i="3"/>
  <c r="D330" i="3"/>
  <c r="E330" i="3"/>
  <c r="F330" i="3"/>
  <c r="G330" i="3"/>
  <c r="H330" i="3"/>
  <c r="I330" i="3"/>
  <c r="J330" i="3"/>
  <c r="K330" i="3"/>
  <c r="L330" i="3"/>
  <c r="M330" i="3"/>
  <c r="N330" i="3"/>
  <c r="O330" i="3"/>
  <c r="P330" i="3"/>
  <c r="A331" i="3"/>
  <c r="B331" i="3" s="1"/>
  <c r="C331" i="3"/>
  <c r="D331" i="3"/>
  <c r="E331" i="3"/>
  <c r="F331" i="3"/>
  <c r="G331" i="3"/>
  <c r="H331" i="3"/>
  <c r="I331" i="3"/>
  <c r="J331" i="3"/>
  <c r="K331" i="3"/>
  <c r="L331" i="3"/>
  <c r="M331" i="3"/>
  <c r="N331" i="3"/>
  <c r="O331" i="3"/>
  <c r="P331" i="3"/>
  <c r="A332" i="3"/>
  <c r="B332" i="3" s="1"/>
  <c r="C332" i="3"/>
  <c r="D332" i="3"/>
  <c r="E332" i="3"/>
  <c r="F332" i="3"/>
  <c r="G332" i="3"/>
  <c r="H332" i="3"/>
  <c r="I332" i="3"/>
  <c r="J332" i="3"/>
  <c r="K332" i="3"/>
  <c r="L332" i="3"/>
  <c r="M332" i="3"/>
  <c r="N332" i="3"/>
  <c r="O332" i="3"/>
  <c r="P332" i="3"/>
  <c r="A333" i="3"/>
  <c r="B333" i="3" s="1"/>
  <c r="C333" i="3"/>
  <c r="D333" i="3"/>
  <c r="E333" i="3"/>
  <c r="F333" i="3"/>
  <c r="G333" i="3"/>
  <c r="H333" i="3"/>
  <c r="I333" i="3"/>
  <c r="J333" i="3"/>
  <c r="K333" i="3"/>
  <c r="L333" i="3"/>
  <c r="M333" i="3"/>
  <c r="N333" i="3"/>
  <c r="O333" i="3"/>
  <c r="P333" i="3"/>
  <c r="A334" i="3"/>
  <c r="B334" i="3" s="1"/>
  <c r="C334" i="3"/>
  <c r="L334" i="3" s="1"/>
  <c r="D334" i="3"/>
  <c r="E334" i="3"/>
  <c r="F334" i="3"/>
  <c r="G334" i="3"/>
  <c r="H334" i="3"/>
  <c r="I334" i="3"/>
  <c r="J334" i="3"/>
  <c r="K334" i="3"/>
  <c r="M334" i="3"/>
  <c r="N334" i="3"/>
  <c r="O334" i="3"/>
  <c r="P334" i="3"/>
  <c r="A335" i="3"/>
  <c r="B335" i="3" s="1"/>
  <c r="C335" i="3"/>
  <c r="L335" i="3" s="1"/>
  <c r="D335" i="3"/>
  <c r="E335" i="3"/>
  <c r="F335" i="3"/>
  <c r="G335" i="3"/>
  <c r="H335" i="3"/>
  <c r="I335" i="3"/>
  <c r="J335" i="3"/>
  <c r="K335" i="3"/>
  <c r="M335" i="3"/>
  <c r="N335" i="3"/>
  <c r="O335" i="3"/>
  <c r="P335" i="3"/>
  <c r="A336" i="3"/>
  <c r="B336" i="3" s="1"/>
  <c r="C336" i="3"/>
  <c r="L336" i="3" s="1"/>
  <c r="D336" i="3"/>
  <c r="E336" i="3"/>
  <c r="F336" i="3"/>
  <c r="G336" i="3"/>
  <c r="H336" i="3"/>
  <c r="I336" i="3"/>
  <c r="J336" i="3"/>
  <c r="K336" i="3"/>
  <c r="M336" i="3"/>
  <c r="N336" i="3"/>
  <c r="O336" i="3"/>
  <c r="P336" i="3"/>
  <c r="A337" i="3"/>
  <c r="B337" i="3" s="1"/>
  <c r="C337" i="3"/>
  <c r="L337" i="3" s="1"/>
  <c r="D337" i="3"/>
  <c r="E337" i="3"/>
  <c r="F337" i="3"/>
  <c r="G337" i="3"/>
  <c r="H337" i="3"/>
  <c r="I337" i="3"/>
  <c r="J337" i="3"/>
  <c r="K337" i="3"/>
  <c r="M337" i="3"/>
  <c r="N337" i="3"/>
  <c r="O337" i="3"/>
  <c r="P337" i="3"/>
  <c r="A338" i="3"/>
  <c r="B338" i="3" s="1"/>
  <c r="C338" i="3"/>
  <c r="L338" i="3" s="1"/>
  <c r="D338" i="3"/>
  <c r="E338" i="3"/>
  <c r="F338" i="3"/>
  <c r="G338" i="3"/>
  <c r="H338" i="3"/>
  <c r="I338" i="3"/>
  <c r="J338" i="3"/>
  <c r="K338" i="3"/>
  <c r="M338" i="3"/>
  <c r="N338" i="3"/>
  <c r="O338" i="3"/>
  <c r="P338" i="3"/>
  <c r="A339" i="3"/>
  <c r="B339" i="3" s="1"/>
  <c r="C339" i="3"/>
  <c r="L339" i="3" s="1"/>
  <c r="D339" i="3"/>
  <c r="E339" i="3"/>
  <c r="F339" i="3"/>
  <c r="G339" i="3"/>
  <c r="H339" i="3"/>
  <c r="I339" i="3"/>
  <c r="J339" i="3"/>
  <c r="K339" i="3"/>
  <c r="M339" i="3"/>
  <c r="N339" i="3"/>
  <c r="O339" i="3"/>
  <c r="P339" i="3"/>
  <c r="A340" i="3"/>
  <c r="B340" i="3" s="1"/>
  <c r="C340" i="3"/>
  <c r="L340" i="3" s="1"/>
  <c r="D340" i="3"/>
  <c r="E340" i="3"/>
  <c r="F340" i="3"/>
  <c r="G340" i="3"/>
  <c r="H340" i="3"/>
  <c r="I340" i="3"/>
  <c r="J340" i="3"/>
  <c r="K340" i="3"/>
  <c r="M340" i="3"/>
  <c r="N340" i="3"/>
  <c r="O340" i="3"/>
  <c r="P340" i="3"/>
  <c r="A341" i="3"/>
  <c r="B341" i="3" s="1"/>
  <c r="C341" i="3"/>
  <c r="L341" i="3" s="1"/>
  <c r="D341" i="3"/>
  <c r="E341" i="3"/>
  <c r="F341" i="3"/>
  <c r="G341" i="3"/>
  <c r="H341" i="3"/>
  <c r="I341" i="3"/>
  <c r="J341" i="3"/>
  <c r="K341" i="3"/>
  <c r="M341" i="3"/>
  <c r="N341" i="3"/>
  <c r="O341" i="3"/>
  <c r="P341" i="3"/>
  <c r="A342" i="3"/>
  <c r="B342" i="3" s="1"/>
  <c r="C342" i="3"/>
  <c r="L342" i="3" s="1"/>
  <c r="D342" i="3"/>
  <c r="E342" i="3"/>
  <c r="F342" i="3"/>
  <c r="G342" i="3"/>
  <c r="H342" i="3"/>
  <c r="I342" i="3"/>
  <c r="J342" i="3"/>
  <c r="K342" i="3"/>
  <c r="M342" i="3"/>
  <c r="N342" i="3"/>
  <c r="O342" i="3"/>
  <c r="P342" i="3"/>
  <c r="A343" i="3"/>
  <c r="B343" i="3" s="1"/>
  <c r="C343" i="3"/>
  <c r="L343" i="3" s="1"/>
  <c r="D343" i="3"/>
  <c r="E343" i="3"/>
  <c r="F343" i="3"/>
  <c r="G343" i="3"/>
  <c r="H343" i="3"/>
  <c r="I343" i="3"/>
  <c r="J343" i="3"/>
  <c r="K343" i="3"/>
  <c r="M343" i="3"/>
  <c r="N343" i="3"/>
  <c r="O343" i="3"/>
  <c r="P343" i="3"/>
  <c r="A344" i="3"/>
  <c r="B344" i="3" s="1"/>
  <c r="C344" i="3"/>
  <c r="L344" i="3" s="1"/>
  <c r="D344" i="3"/>
  <c r="E344" i="3"/>
  <c r="F344" i="3"/>
  <c r="G344" i="3"/>
  <c r="H344" i="3"/>
  <c r="I344" i="3"/>
  <c r="J344" i="3"/>
  <c r="K344" i="3"/>
  <c r="M344" i="3"/>
  <c r="N344" i="3"/>
  <c r="O344" i="3"/>
  <c r="P344" i="3"/>
  <c r="A345" i="3"/>
  <c r="B345" i="3" s="1"/>
  <c r="C345" i="3"/>
  <c r="L345" i="3" s="1"/>
  <c r="D345" i="3"/>
  <c r="E345" i="3"/>
  <c r="F345" i="3"/>
  <c r="G345" i="3"/>
  <c r="H345" i="3"/>
  <c r="I345" i="3"/>
  <c r="J345" i="3"/>
  <c r="K345" i="3"/>
  <c r="M345" i="3"/>
  <c r="N345" i="3"/>
  <c r="O345" i="3"/>
  <c r="P345" i="3"/>
  <c r="A346" i="3"/>
  <c r="B346" i="3" s="1"/>
  <c r="C346" i="3"/>
  <c r="L346" i="3" s="1"/>
  <c r="D346" i="3"/>
  <c r="E346" i="3"/>
  <c r="F346" i="3"/>
  <c r="G346" i="3"/>
  <c r="H346" i="3"/>
  <c r="I346" i="3"/>
  <c r="J346" i="3"/>
  <c r="K346" i="3"/>
  <c r="M346" i="3"/>
  <c r="N346" i="3"/>
  <c r="O346" i="3"/>
  <c r="P346" i="3"/>
  <c r="A347" i="3"/>
  <c r="B347" i="3" s="1"/>
  <c r="C347" i="3"/>
  <c r="L347" i="3" s="1"/>
  <c r="D347" i="3"/>
  <c r="E347" i="3"/>
  <c r="F347" i="3"/>
  <c r="G347" i="3"/>
  <c r="H347" i="3"/>
  <c r="I347" i="3"/>
  <c r="J347" i="3"/>
  <c r="K347" i="3"/>
  <c r="M347" i="3"/>
  <c r="N347" i="3"/>
  <c r="O347" i="3"/>
  <c r="P347" i="3"/>
  <c r="A348" i="3"/>
  <c r="B348" i="3" s="1"/>
  <c r="C348" i="3"/>
  <c r="L348" i="3" s="1"/>
  <c r="D348" i="3"/>
  <c r="E348" i="3"/>
  <c r="F348" i="3"/>
  <c r="G348" i="3"/>
  <c r="H348" i="3"/>
  <c r="I348" i="3"/>
  <c r="J348" i="3"/>
  <c r="K348" i="3"/>
  <c r="M348" i="3"/>
  <c r="N348" i="3"/>
  <c r="O348" i="3"/>
  <c r="P348" i="3"/>
  <c r="A349" i="3"/>
  <c r="B349" i="3" s="1"/>
  <c r="C349" i="3"/>
  <c r="L349" i="3" s="1"/>
  <c r="D349" i="3"/>
  <c r="E349" i="3"/>
  <c r="F349" i="3"/>
  <c r="G349" i="3"/>
  <c r="H349" i="3"/>
  <c r="I349" i="3"/>
  <c r="J349" i="3"/>
  <c r="K349" i="3"/>
  <c r="M349" i="3"/>
  <c r="N349" i="3"/>
  <c r="O349" i="3"/>
  <c r="P349" i="3"/>
  <c r="A350" i="3"/>
  <c r="B350" i="3" s="1"/>
  <c r="C350" i="3"/>
  <c r="L350" i="3" s="1"/>
  <c r="D350" i="3"/>
  <c r="E350" i="3"/>
  <c r="F350" i="3"/>
  <c r="G350" i="3"/>
  <c r="H350" i="3"/>
  <c r="I350" i="3"/>
  <c r="J350" i="3"/>
  <c r="K350" i="3"/>
  <c r="M350" i="3"/>
  <c r="N350" i="3"/>
  <c r="O350" i="3"/>
  <c r="P350" i="3"/>
  <c r="A351" i="3"/>
  <c r="B351" i="3" s="1"/>
  <c r="C351" i="3"/>
  <c r="L351" i="3" s="1"/>
  <c r="D351" i="3"/>
  <c r="E351" i="3"/>
  <c r="F351" i="3"/>
  <c r="G351" i="3"/>
  <c r="H351" i="3"/>
  <c r="I351" i="3"/>
  <c r="J351" i="3"/>
  <c r="K351" i="3"/>
  <c r="M351" i="3"/>
  <c r="N351" i="3"/>
  <c r="O351" i="3"/>
  <c r="P351" i="3"/>
  <c r="A352" i="3"/>
  <c r="B352" i="3" s="1"/>
  <c r="C352" i="3"/>
  <c r="L352" i="3" s="1"/>
  <c r="D352" i="3"/>
  <c r="E352" i="3"/>
  <c r="F352" i="3"/>
  <c r="G352" i="3"/>
  <c r="H352" i="3"/>
  <c r="I352" i="3"/>
  <c r="J352" i="3"/>
  <c r="K352" i="3"/>
  <c r="M352" i="3"/>
  <c r="N352" i="3"/>
  <c r="O352" i="3"/>
  <c r="P352" i="3"/>
  <c r="A353" i="3"/>
  <c r="B353" i="3"/>
  <c r="C353" i="3"/>
  <c r="L353" i="3" s="1"/>
  <c r="D353" i="3"/>
  <c r="E353" i="3"/>
  <c r="F353" i="3"/>
  <c r="G353" i="3"/>
  <c r="H353" i="3"/>
  <c r="I353" i="3"/>
  <c r="J353" i="3"/>
  <c r="K353" i="3"/>
  <c r="M353" i="3"/>
  <c r="N353" i="3"/>
  <c r="O353" i="3"/>
  <c r="P353" i="3"/>
  <c r="A354" i="3"/>
  <c r="B354" i="3"/>
  <c r="C354" i="3"/>
  <c r="L354" i="3" s="1"/>
  <c r="D354" i="3"/>
  <c r="E354" i="3"/>
  <c r="F354" i="3"/>
  <c r="G354" i="3"/>
  <c r="H354" i="3"/>
  <c r="I354" i="3"/>
  <c r="J354" i="3"/>
  <c r="K354" i="3"/>
  <c r="M354" i="3"/>
  <c r="N354" i="3"/>
  <c r="O354" i="3"/>
  <c r="P354" i="3"/>
  <c r="A355" i="3"/>
  <c r="B355" i="3" s="1"/>
  <c r="C355" i="3"/>
  <c r="L355" i="3" s="1"/>
  <c r="D355" i="3"/>
  <c r="E355" i="3"/>
  <c r="F355" i="3"/>
  <c r="G355" i="3"/>
  <c r="H355" i="3"/>
  <c r="I355" i="3"/>
  <c r="J355" i="3"/>
  <c r="K355" i="3"/>
  <c r="M355" i="3"/>
  <c r="N355" i="3"/>
  <c r="O355" i="3"/>
  <c r="P355" i="3"/>
  <c r="A356" i="3"/>
  <c r="B356" i="3"/>
  <c r="C356" i="3"/>
  <c r="L356" i="3" s="1"/>
  <c r="D356" i="3"/>
  <c r="E356" i="3"/>
  <c r="F356" i="3"/>
  <c r="G356" i="3"/>
  <c r="H356" i="3"/>
  <c r="I356" i="3"/>
  <c r="J356" i="3"/>
  <c r="K356" i="3"/>
  <c r="M356" i="3"/>
  <c r="N356" i="3"/>
  <c r="O356" i="3"/>
  <c r="P356" i="3"/>
  <c r="A357" i="3"/>
  <c r="B357" i="3" s="1"/>
  <c r="C357" i="3"/>
  <c r="L357" i="3" s="1"/>
  <c r="D357" i="3"/>
  <c r="E357" i="3"/>
  <c r="F357" i="3"/>
  <c r="G357" i="3"/>
  <c r="H357" i="3"/>
  <c r="I357" i="3"/>
  <c r="J357" i="3"/>
  <c r="K357" i="3"/>
  <c r="M357" i="3"/>
  <c r="N357" i="3"/>
  <c r="O357" i="3"/>
  <c r="P357" i="3"/>
  <c r="A358" i="3"/>
  <c r="B358" i="3"/>
  <c r="C358" i="3"/>
  <c r="L358" i="3" s="1"/>
  <c r="D358" i="3"/>
  <c r="E358" i="3"/>
  <c r="F358" i="3"/>
  <c r="G358" i="3"/>
  <c r="H358" i="3"/>
  <c r="I358" i="3"/>
  <c r="J358" i="3"/>
  <c r="K358" i="3"/>
  <c r="M358" i="3"/>
  <c r="N358" i="3"/>
  <c r="O358" i="3"/>
  <c r="P358" i="3"/>
  <c r="A359" i="3"/>
  <c r="B359" i="3" s="1"/>
  <c r="C359" i="3"/>
  <c r="L359" i="3" s="1"/>
  <c r="D359" i="3"/>
  <c r="E359" i="3"/>
  <c r="F359" i="3"/>
  <c r="G359" i="3"/>
  <c r="H359" i="3"/>
  <c r="I359" i="3"/>
  <c r="J359" i="3"/>
  <c r="K359" i="3"/>
  <c r="M359" i="3"/>
  <c r="N359" i="3"/>
  <c r="O359" i="3"/>
  <c r="P359" i="3"/>
  <c r="A360" i="3"/>
  <c r="B360" i="3" s="1"/>
  <c r="C360" i="3"/>
  <c r="L360" i="3" s="1"/>
  <c r="D360" i="3"/>
  <c r="E360" i="3"/>
  <c r="F360" i="3"/>
  <c r="G360" i="3"/>
  <c r="H360" i="3"/>
  <c r="I360" i="3"/>
  <c r="J360" i="3"/>
  <c r="K360" i="3"/>
  <c r="M360" i="3"/>
  <c r="N360" i="3"/>
  <c r="O360" i="3"/>
  <c r="P360" i="3"/>
  <c r="A361" i="3"/>
  <c r="B361" i="3"/>
  <c r="C361" i="3"/>
  <c r="L361" i="3" s="1"/>
  <c r="D361" i="3"/>
  <c r="E361" i="3"/>
  <c r="F361" i="3"/>
  <c r="G361" i="3"/>
  <c r="H361" i="3"/>
  <c r="I361" i="3"/>
  <c r="J361" i="3"/>
  <c r="K361" i="3"/>
  <c r="M361" i="3"/>
  <c r="N361" i="3"/>
  <c r="O361" i="3"/>
  <c r="P361" i="3"/>
  <c r="A362" i="3"/>
  <c r="B362" i="3"/>
  <c r="C362" i="3"/>
  <c r="L362" i="3" s="1"/>
  <c r="D362" i="3"/>
  <c r="E362" i="3"/>
  <c r="F362" i="3"/>
  <c r="G362" i="3"/>
  <c r="H362" i="3"/>
  <c r="I362" i="3"/>
  <c r="J362" i="3"/>
  <c r="K362" i="3"/>
  <c r="M362" i="3"/>
  <c r="N362" i="3"/>
  <c r="O362" i="3"/>
  <c r="P362" i="3"/>
  <c r="A363" i="3"/>
  <c r="B363" i="3" s="1"/>
  <c r="C363" i="3"/>
  <c r="L363" i="3" s="1"/>
  <c r="D363" i="3"/>
  <c r="E363" i="3"/>
  <c r="F363" i="3"/>
  <c r="G363" i="3"/>
  <c r="H363" i="3"/>
  <c r="I363" i="3"/>
  <c r="J363" i="3"/>
  <c r="K363" i="3"/>
  <c r="M363" i="3"/>
  <c r="N363" i="3"/>
  <c r="O363" i="3"/>
  <c r="P363" i="3"/>
  <c r="A364" i="3"/>
  <c r="B364" i="3"/>
  <c r="C364" i="3"/>
  <c r="L364" i="3" s="1"/>
  <c r="D364" i="3"/>
  <c r="E364" i="3"/>
  <c r="F364" i="3"/>
  <c r="G364" i="3"/>
  <c r="H364" i="3"/>
  <c r="I364" i="3"/>
  <c r="J364" i="3"/>
  <c r="K364" i="3"/>
  <c r="M364" i="3"/>
  <c r="N364" i="3"/>
  <c r="O364" i="3"/>
  <c r="P364" i="3"/>
  <c r="A365" i="3"/>
  <c r="B365" i="3" s="1"/>
  <c r="C365" i="3"/>
  <c r="L365" i="3" s="1"/>
  <c r="D365" i="3"/>
  <c r="E365" i="3"/>
  <c r="F365" i="3"/>
  <c r="G365" i="3"/>
  <c r="H365" i="3"/>
  <c r="I365" i="3"/>
  <c r="J365" i="3"/>
  <c r="K365" i="3"/>
  <c r="M365" i="3"/>
  <c r="N365" i="3"/>
  <c r="O365" i="3"/>
  <c r="P365" i="3"/>
  <c r="A366" i="3"/>
  <c r="B366" i="3"/>
  <c r="C366" i="3"/>
  <c r="L366" i="3" s="1"/>
  <c r="D366" i="3"/>
  <c r="E366" i="3"/>
  <c r="F366" i="3"/>
  <c r="G366" i="3"/>
  <c r="H366" i="3"/>
  <c r="I366" i="3"/>
  <c r="J366" i="3"/>
  <c r="K366" i="3"/>
  <c r="M366" i="3"/>
  <c r="N366" i="3"/>
  <c r="O366" i="3"/>
  <c r="P366" i="3"/>
  <c r="A367" i="3"/>
  <c r="B367" i="3" s="1"/>
  <c r="C367" i="3"/>
  <c r="L367" i="3" s="1"/>
  <c r="D367" i="3"/>
  <c r="E367" i="3"/>
  <c r="F367" i="3"/>
  <c r="G367" i="3"/>
  <c r="H367" i="3"/>
  <c r="I367" i="3"/>
  <c r="J367" i="3"/>
  <c r="K367" i="3"/>
  <c r="M367" i="3"/>
  <c r="N367" i="3"/>
  <c r="O367" i="3"/>
  <c r="P367" i="3"/>
  <c r="A368" i="3"/>
  <c r="B368" i="3" s="1"/>
  <c r="C368" i="3"/>
  <c r="L368" i="3" s="1"/>
  <c r="D368" i="3"/>
  <c r="E368" i="3"/>
  <c r="F368" i="3"/>
  <c r="G368" i="3"/>
  <c r="H368" i="3"/>
  <c r="I368" i="3"/>
  <c r="J368" i="3"/>
  <c r="K368" i="3"/>
  <c r="M368" i="3"/>
  <c r="N368" i="3"/>
  <c r="O368" i="3"/>
  <c r="P368" i="3"/>
  <c r="A369" i="3"/>
  <c r="B369" i="3"/>
  <c r="C369" i="3"/>
  <c r="L369" i="3" s="1"/>
  <c r="D369" i="3"/>
  <c r="E369" i="3"/>
  <c r="F369" i="3"/>
  <c r="G369" i="3"/>
  <c r="H369" i="3"/>
  <c r="I369" i="3"/>
  <c r="J369" i="3"/>
  <c r="K369" i="3"/>
  <c r="M369" i="3"/>
  <c r="N369" i="3"/>
  <c r="O369" i="3"/>
  <c r="P369" i="3"/>
  <c r="A370" i="3"/>
  <c r="B370" i="3"/>
  <c r="C370" i="3"/>
  <c r="L370" i="3" s="1"/>
  <c r="D370" i="3"/>
  <c r="E370" i="3"/>
  <c r="F370" i="3"/>
  <c r="G370" i="3"/>
  <c r="H370" i="3"/>
  <c r="I370" i="3"/>
  <c r="J370" i="3"/>
  <c r="K370" i="3"/>
  <c r="M370" i="3"/>
  <c r="N370" i="3"/>
  <c r="O370" i="3"/>
  <c r="P370" i="3"/>
  <c r="A371" i="3"/>
  <c r="B371" i="3" s="1"/>
  <c r="C371" i="3"/>
  <c r="L371" i="3" s="1"/>
  <c r="D371" i="3"/>
  <c r="E371" i="3"/>
  <c r="F371" i="3"/>
  <c r="G371" i="3"/>
  <c r="H371" i="3"/>
  <c r="I371" i="3"/>
  <c r="J371" i="3"/>
  <c r="K371" i="3"/>
  <c r="M371" i="3"/>
  <c r="N371" i="3"/>
  <c r="O371" i="3"/>
  <c r="P371" i="3"/>
  <c r="A372" i="3"/>
  <c r="B372" i="3"/>
  <c r="C372" i="3"/>
  <c r="L372" i="3" s="1"/>
  <c r="D372" i="3"/>
  <c r="E372" i="3"/>
  <c r="F372" i="3"/>
  <c r="G372" i="3"/>
  <c r="H372" i="3"/>
  <c r="I372" i="3"/>
  <c r="J372" i="3"/>
  <c r="K372" i="3"/>
  <c r="M372" i="3"/>
  <c r="N372" i="3"/>
  <c r="O372" i="3"/>
  <c r="P372" i="3"/>
  <c r="A373" i="3"/>
  <c r="B373" i="3" s="1"/>
  <c r="C373" i="3"/>
  <c r="L373" i="3" s="1"/>
  <c r="D373" i="3"/>
  <c r="E373" i="3"/>
  <c r="F373" i="3"/>
  <c r="G373" i="3"/>
  <c r="H373" i="3"/>
  <c r="I373" i="3"/>
  <c r="J373" i="3"/>
  <c r="K373" i="3"/>
  <c r="M373" i="3"/>
  <c r="N373" i="3"/>
  <c r="O373" i="3"/>
  <c r="P373" i="3"/>
  <c r="A374" i="3"/>
  <c r="B374" i="3"/>
  <c r="C374" i="3"/>
  <c r="L374" i="3" s="1"/>
  <c r="D374" i="3"/>
  <c r="E374" i="3"/>
  <c r="F374" i="3"/>
  <c r="G374" i="3"/>
  <c r="H374" i="3"/>
  <c r="I374" i="3"/>
  <c r="J374" i="3"/>
  <c r="K374" i="3"/>
  <c r="M374" i="3"/>
  <c r="N374" i="3"/>
  <c r="O374" i="3"/>
  <c r="P374" i="3"/>
  <c r="A375" i="3"/>
  <c r="B375" i="3" s="1"/>
  <c r="C375" i="3"/>
  <c r="L375" i="3" s="1"/>
  <c r="D375" i="3"/>
  <c r="E375" i="3"/>
  <c r="F375" i="3"/>
  <c r="G375" i="3"/>
  <c r="H375" i="3"/>
  <c r="I375" i="3"/>
  <c r="J375" i="3"/>
  <c r="K375" i="3"/>
  <c r="M375" i="3"/>
  <c r="N375" i="3"/>
  <c r="O375" i="3"/>
  <c r="P375" i="3"/>
  <c r="A376" i="3"/>
  <c r="B376" i="3" s="1"/>
  <c r="C376" i="3"/>
  <c r="L376" i="3" s="1"/>
  <c r="D376" i="3"/>
  <c r="E376" i="3"/>
  <c r="F376" i="3"/>
  <c r="G376" i="3"/>
  <c r="H376" i="3"/>
  <c r="I376" i="3"/>
  <c r="J376" i="3"/>
  <c r="K376" i="3"/>
  <c r="M376" i="3"/>
  <c r="A377" i="3"/>
  <c r="B377" i="3"/>
  <c r="C377" i="3"/>
  <c r="L377" i="3" s="1"/>
  <c r="D377" i="3"/>
  <c r="E377" i="3"/>
  <c r="F377" i="3"/>
  <c r="G377" i="3"/>
  <c r="H377" i="3"/>
  <c r="I377" i="3"/>
  <c r="J377" i="3"/>
  <c r="K377" i="3"/>
  <c r="N377" i="3"/>
  <c r="A378" i="3"/>
  <c r="B378" i="3"/>
  <c r="C378" i="3"/>
  <c r="L378" i="3" s="1"/>
  <c r="D378" i="3"/>
  <c r="E378" i="3"/>
  <c r="F378" i="3"/>
  <c r="G378" i="3"/>
  <c r="H378" i="3"/>
  <c r="K378" i="3"/>
  <c r="O378" i="3"/>
  <c r="A379" i="3"/>
  <c r="B379" i="3" s="1"/>
  <c r="C379" i="3"/>
  <c r="L379" i="3" s="1"/>
  <c r="D379" i="3"/>
  <c r="E379" i="3"/>
  <c r="F379" i="3"/>
  <c r="G379" i="3"/>
  <c r="H379" i="3"/>
  <c r="K379" i="3"/>
  <c r="M379" i="3"/>
  <c r="P379" i="3"/>
  <c r="A380" i="3"/>
  <c r="B380" i="3"/>
  <c r="C380" i="3"/>
  <c r="L380" i="3" s="1"/>
  <c r="D380" i="3"/>
  <c r="E380" i="3"/>
  <c r="F380" i="3"/>
  <c r="G380" i="3"/>
  <c r="H380" i="3"/>
  <c r="J380" i="3"/>
  <c r="K380" i="3"/>
  <c r="M380" i="3"/>
  <c r="N380" i="3"/>
  <c r="O380" i="3"/>
  <c r="P380" i="3"/>
  <c r="A381" i="3"/>
  <c r="B381" i="3" s="1"/>
  <c r="C381" i="3"/>
  <c r="L381" i="3" s="1"/>
  <c r="D381" i="3"/>
  <c r="E381" i="3"/>
  <c r="F381" i="3"/>
  <c r="G381" i="3"/>
  <c r="H381" i="3"/>
  <c r="I381" i="3"/>
  <c r="K381" i="3"/>
  <c r="N381" i="3"/>
  <c r="O381" i="3"/>
  <c r="P381" i="3"/>
  <c r="A382" i="3"/>
  <c r="B382" i="3"/>
  <c r="C382" i="3"/>
  <c r="L382" i="3" s="1"/>
  <c r="D382" i="3"/>
  <c r="E382" i="3"/>
  <c r="F382" i="3"/>
  <c r="G382" i="3"/>
  <c r="H382" i="3"/>
  <c r="I382" i="3"/>
  <c r="J382" i="3"/>
  <c r="K382" i="3"/>
  <c r="M382" i="3"/>
  <c r="N382" i="3"/>
  <c r="O382" i="3"/>
  <c r="P382" i="3"/>
  <c r="A383" i="3"/>
  <c r="B383" i="3" s="1"/>
  <c r="C383" i="3"/>
  <c r="D383" i="3"/>
  <c r="E383" i="3"/>
  <c r="F383" i="3"/>
  <c r="G383" i="3"/>
  <c r="H383" i="3"/>
  <c r="P383" i="3"/>
  <c r="A384" i="3"/>
  <c r="B384" i="3" s="1"/>
  <c r="C384" i="3"/>
  <c r="L384" i="3" s="1"/>
  <c r="D384" i="3"/>
  <c r="E384" i="3"/>
  <c r="F384" i="3"/>
  <c r="G384" i="3"/>
  <c r="H384" i="3"/>
  <c r="I384" i="3"/>
  <c r="J384" i="3"/>
  <c r="K384" i="3"/>
  <c r="M384" i="3"/>
  <c r="A385" i="3"/>
  <c r="B385" i="3" s="1"/>
  <c r="C385" i="3"/>
  <c r="L385" i="3" s="1"/>
  <c r="D385" i="3"/>
  <c r="E385" i="3"/>
  <c r="F385" i="3"/>
  <c r="G385" i="3"/>
  <c r="H385" i="3"/>
  <c r="I385" i="3"/>
  <c r="J385" i="3"/>
  <c r="K385" i="3"/>
  <c r="N385" i="3"/>
  <c r="A386" i="3"/>
  <c r="B386" i="3"/>
  <c r="C386" i="3"/>
  <c r="D386" i="3"/>
  <c r="E386" i="3"/>
  <c r="F386" i="3"/>
  <c r="G386" i="3"/>
  <c r="H386" i="3"/>
  <c r="J386" i="3"/>
  <c r="O386" i="3"/>
  <c r="A387" i="3"/>
  <c r="B387" i="3" s="1"/>
  <c r="C387" i="3"/>
  <c r="D387" i="3"/>
  <c r="E387" i="3"/>
  <c r="F387" i="3"/>
  <c r="G387" i="3"/>
  <c r="H387" i="3"/>
  <c r="K387" i="3"/>
  <c r="P387" i="3"/>
  <c r="A388" i="3"/>
  <c r="B388" i="3"/>
  <c r="C388" i="3"/>
  <c r="L388" i="3" s="1"/>
  <c r="D388" i="3"/>
  <c r="E388" i="3"/>
  <c r="F388" i="3"/>
  <c r="G388" i="3"/>
  <c r="H388" i="3"/>
  <c r="J388" i="3"/>
  <c r="K388" i="3"/>
  <c r="M388" i="3"/>
  <c r="N388" i="3"/>
  <c r="O388" i="3"/>
  <c r="P388" i="3"/>
  <c r="A389" i="3"/>
  <c r="B389" i="3" s="1"/>
  <c r="C389" i="3"/>
  <c r="L389" i="3" s="1"/>
  <c r="D389" i="3"/>
  <c r="E389" i="3"/>
  <c r="F389" i="3"/>
  <c r="G389" i="3"/>
  <c r="H389" i="3"/>
  <c r="I389" i="3"/>
  <c r="K389" i="3"/>
  <c r="N389" i="3"/>
  <c r="O389" i="3"/>
  <c r="P389" i="3"/>
  <c r="A390" i="3"/>
  <c r="B390" i="3"/>
  <c r="C390" i="3"/>
  <c r="L390" i="3" s="1"/>
  <c r="D390" i="3"/>
  <c r="E390" i="3"/>
  <c r="F390" i="3"/>
  <c r="G390" i="3"/>
  <c r="H390" i="3"/>
  <c r="I390" i="3"/>
  <c r="J390" i="3"/>
  <c r="K390" i="3"/>
  <c r="M390" i="3"/>
  <c r="N390" i="3"/>
  <c r="O390" i="3"/>
  <c r="P390" i="3"/>
  <c r="A391" i="3"/>
  <c r="B391" i="3" s="1"/>
  <c r="C391" i="3"/>
  <c r="D391" i="3"/>
  <c r="E391" i="3"/>
  <c r="F391" i="3"/>
  <c r="G391" i="3"/>
  <c r="H391" i="3"/>
  <c r="I391" i="3"/>
  <c r="K391" i="3"/>
  <c r="P391" i="3"/>
  <c r="A392" i="3"/>
  <c r="B392" i="3" s="1"/>
  <c r="C392" i="3"/>
  <c r="L392" i="3" s="1"/>
  <c r="D392" i="3"/>
  <c r="E392" i="3"/>
  <c r="F392" i="3"/>
  <c r="G392" i="3"/>
  <c r="H392" i="3"/>
  <c r="I392" i="3"/>
  <c r="J392" i="3"/>
  <c r="K392" i="3"/>
  <c r="M392" i="3"/>
  <c r="A393" i="3"/>
  <c r="B393" i="3" s="1"/>
  <c r="C393" i="3"/>
  <c r="N393" i="3" s="1"/>
  <c r="D393" i="3"/>
  <c r="E393" i="3"/>
  <c r="F393" i="3"/>
  <c r="G393" i="3"/>
  <c r="H393" i="3"/>
  <c r="I393" i="3"/>
  <c r="K393" i="3"/>
  <c r="A394" i="3"/>
  <c r="B394" i="3"/>
  <c r="C394" i="3"/>
  <c r="O394" i="3" s="1"/>
  <c r="D394" i="3"/>
  <c r="E394" i="3"/>
  <c r="F394" i="3"/>
  <c r="G394" i="3"/>
  <c r="H394" i="3"/>
  <c r="J394" i="3"/>
  <c r="M394" i="3"/>
  <c r="A395" i="3"/>
  <c r="B395" i="3" s="1"/>
  <c r="C395" i="3"/>
  <c r="K395" i="3" s="1"/>
  <c r="D395" i="3"/>
  <c r="E395" i="3"/>
  <c r="F395" i="3"/>
  <c r="G395" i="3"/>
  <c r="H395" i="3"/>
  <c r="M395" i="3"/>
  <c r="N395" i="3"/>
  <c r="P395" i="3"/>
  <c r="A396" i="3"/>
  <c r="B396" i="3"/>
  <c r="C396" i="3"/>
  <c r="L396" i="3" s="1"/>
  <c r="D396" i="3"/>
  <c r="E396" i="3"/>
  <c r="F396" i="3"/>
  <c r="G396" i="3"/>
  <c r="H396" i="3"/>
  <c r="J396" i="3"/>
  <c r="K396" i="3"/>
  <c r="M396" i="3"/>
  <c r="N396" i="3"/>
  <c r="O396" i="3"/>
  <c r="P396" i="3"/>
  <c r="A397" i="3"/>
  <c r="B397" i="3" s="1"/>
  <c r="C397" i="3"/>
  <c r="L397" i="3" s="1"/>
  <c r="D397" i="3"/>
  <c r="E397" i="3"/>
  <c r="F397" i="3"/>
  <c r="G397" i="3"/>
  <c r="H397" i="3"/>
  <c r="I397" i="3"/>
  <c r="K397" i="3"/>
  <c r="N397" i="3"/>
  <c r="O397" i="3"/>
  <c r="P397" i="3"/>
  <c r="A398" i="3"/>
  <c r="B398" i="3"/>
  <c r="C398" i="3"/>
  <c r="L398" i="3" s="1"/>
  <c r="D398" i="3"/>
  <c r="E398" i="3"/>
  <c r="F398" i="3"/>
  <c r="G398" i="3"/>
  <c r="H398" i="3"/>
  <c r="I398" i="3"/>
  <c r="J398" i="3"/>
  <c r="K398" i="3"/>
  <c r="M398" i="3"/>
  <c r="N398" i="3"/>
  <c r="O398" i="3"/>
  <c r="P398" i="3"/>
  <c r="A399" i="3"/>
  <c r="B399" i="3" s="1"/>
  <c r="C399" i="3"/>
  <c r="D399" i="3"/>
  <c r="E399" i="3"/>
  <c r="F399" i="3"/>
  <c r="G399" i="3"/>
  <c r="H399" i="3"/>
  <c r="K399" i="3"/>
  <c r="O399" i="3"/>
  <c r="P399" i="3"/>
  <c r="A400" i="3"/>
  <c r="B400" i="3" s="1"/>
  <c r="C400" i="3"/>
  <c r="D400" i="3"/>
  <c r="E400" i="3"/>
  <c r="F400" i="3"/>
  <c r="G400" i="3"/>
  <c r="H400" i="3"/>
  <c r="I400" i="3"/>
  <c r="O400" i="3"/>
  <c r="A401" i="3"/>
  <c r="B401" i="3" s="1"/>
  <c r="C401" i="3"/>
  <c r="D401" i="3"/>
  <c r="E401" i="3"/>
  <c r="F401" i="3"/>
  <c r="G401" i="3"/>
  <c r="H401" i="3"/>
  <c r="I401" i="3"/>
  <c r="K401" i="3"/>
  <c r="O401" i="3"/>
  <c r="P401" i="3"/>
  <c r="A402" i="3"/>
  <c r="B402" i="3" s="1"/>
  <c r="C402" i="3"/>
  <c r="P402" i="3" s="1"/>
  <c r="D402" i="3"/>
  <c r="E402" i="3"/>
  <c r="F402" i="3"/>
  <c r="G402" i="3"/>
  <c r="H402" i="3"/>
  <c r="I402" i="3"/>
  <c r="O402" i="3"/>
  <c r="A403" i="3"/>
  <c r="B403" i="3" s="1"/>
  <c r="C403" i="3"/>
  <c r="I403" i="3" s="1"/>
  <c r="D403" i="3"/>
  <c r="E403" i="3"/>
  <c r="F403" i="3"/>
  <c r="G403" i="3"/>
  <c r="H403" i="3"/>
  <c r="K403" i="3"/>
  <c r="O403" i="3"/>
  <c r="P403" i="3"/>
  <c r="A404" i="3"/>
  <c r="B404" i="3" s="1"/>
  <c r="C404" i="3"/>
  <c r="P404" i="3" s="1"/>
  <c r="D404" i="3"/>
  <c r="E404" i="3"/>
  <c r="F404" i="3"/>
  <c r="G404" i="3"/>
  <c r="H404" i="3"/>
  <c r="O404" i="3"/>
  <c r="A405" i="3"/>
  <c r="B405" i="3" s="1"/>
  <c r="C405" i="3"/>
  <c r="D405" i="3"/>
  <c r="E405" i="3"/>
  <c r="F405" i="3"/>
  <c r="G405" i="3"/>
  <c r="H405" i="3"/>
  <c r="I405" i="3"/>
  <c r="K405" i="3"/>
  <c r="O405" i="3"/>
  <c r="P405" i="3"/>
  <c r="A406" i="3"/>
  <c r="B406" i="3" s="1"/>
  <c r="C406" i="3"/>
  <c r="P406" i="3" s="1"/>
  <c r="D406" i="3"/>
  <c r="E406" i="3"/>
  <c r="F406" i="3"/>
  <c r="G406" i="3"/>
  <c r="H406" i="3"/>
  <c r="I406" i="3"/>
  <c r="O406" i="3"/>
  <c r="A407" i="3"/>
  <c r="B407" i="3" s="1"/>
  <c r="C407" i="3"/>
  <c r="D407" i="3"/>
  <c r="E407" i="3"/>
  <c r="F407" i="3"/>
  <c r="G407" i="3"/>
  <c r="H407" i="3"/>
  <c r="K407" i="3"/>
  <c r="O407" i="3"/>
  <c r="P407" i="3"/>
  <c r="A408" i="3"/>
  <c r="B408" i="3" s="1"/>
  <c r="C408" i="3"/>
  <c r="D408" i="3"/>
  <c r="E408" i="3"/>
  <c r="F408" i="3"/>
  <c r="G408" i="3"/>
  <c r="H408" i="3"/>
  <c r="I408" i="3"/>
  <c r="O408" i="3"/>
  <c r="A409" i="3"/>
  <c r="B409" i="3" s="1"/>
  <c r="C409" i="3"/>
  <c r="D409" i="3"/>
  <c r="E409" i="3"/>
  <c r="F409" i="3"/>
  <c r="G409" i="3"/>
  <c r="H409" i="3"/>
  <c r="I409" i="3"/>
  <c r="K409" i="3"/>
  <c r="O409" i="3"/>
  <c r="P409" i="3"/>
  <c r="A410" i="3"/>
  <c r="B410" i="3" s="1"/>
  <c r="C410" i="3"/>
  <c r="P410" i="3" s="1"/>
  <c r="D410" i="3"/>
  <c r="E410" i="3"/>
  <c r="F410" i="3"/>
  <c r="G410" i="3"/>
  <c r="H410" i="3"/>
  <c r="I410" i="3"/>
  <c r="O410" i="3"/>
  <c r="A411" i="3"/>
  <c r="B411" i="3" s="1"/>
  <c r="C411" i="3"/>
  <c r="I411" i="3" s="1"/>
  <c r="D411" i="3"/>
  <c r="E411" i="3"/>
  <c r="F411" i="3"/>
  <c r="G411" i="3"/>
  <c r="H411" i="3"/>
  <c r="K411" i="3"/>
  <c r="O411" i="3"/>
  <c r="P411" i="3"/>
  <c r="A412" i="3"/>
  <c r="B412" i="3" s="1"/>
  <c r="C412" i="3"/>
  <c r="P412" i="3" s="1"/>
  <c r="D412" i="3"/>
  <c r="E412" i="3"/>
  <c r="F412" i="3"/>
  <c r="G412" i="3"/>
  <c r="H412" i="3"/>
  <c r="O412" i="3"/>
  <c r="A413" i="3"/>
  <c r="B413" i="3" s="1"/>
  <c r="C413" i="3"/>
  <c r="D413" i="3"/>
  <c r="E413" i="3"/>
  <c r="F413" i="3"/>
  <c r="G413" i="3"/>
  <c r="H413" i="3"/>
  <c r="I413" i="3"/>
  <c r="K413" i="3"/>
  <c r="O413" i="3"/>
  <c r="P413" i="3"/>
  <c r="A414" i="3"/>
  <c r="B414" i="3" s="1"/>
  <c r="C414" i="3"/>
  <c r="P414" i="3" s="1"/>
  <c r="D414" i="3"/>
  <c r="E414" i="3"/>
  <c r="F414" i="3"/>
  <c r="G414" i="3"/>
  <c r="H414" i="3"/>
  <c r="I414" i="3"/>
  <c r="O414" i="3"/>
  <c r="A415" i="3"/>
  <c r="B415" i="3" s="1"/>
  <c r="C415" i="3"/>
  <c r="D415" i="3"/>
  <c r="E415" i="3"/>
  <c r="F415" i="3"/>
  <c r="G415" i="3"/>
  <c r="H415" i="3"/>
  <c r="K415" i="3"/>
  <c r="O415" i="3"/>
  <c r="P415" i="3"/>
  <c r="A416" i="3"/>
  <c r="B416" i="3" s="1"/>
  <c r="C416" i="3"/>
  <c r="D416" i="3"/>
  <c r="E416" i="3"/>
  <c r="F416" i="3"/>
  <c r="G416" i="3"/>
  <c r="H416" i="3"/>
  <c r="I416" i="3"/>
  <c r="O416" i="3"/>
  <c r="A417" i="3"/>
  <c r="B417" i="3" s="1"/>
  <c r="C417" i="3"/>
  <c r="D417" i="3"/>
  <c r="E417" i="3"/>
  <c r="F417" i="3"/>
  <c r="G417" i="3"/>
  <c r="H417" i="3"/>
  <c r="I417" i="3"/>
  <c r="K417" i="3"/>
  <c r="M417" i="3"/>
  <c r="O417" i="3"/>
  <c r="P417" i="3"/>
  <c r="A418" i="3"/>
  <c r="B418" i="3" s="1"/>
  <c r="C418" i="3"/>
  <c r="D418" i="3"/>
  <c r="E418" i="3"/>
  <c r="F418" i="3"/>
  <c r="G418" i="3"/>
  <c r="H418" i="3"/>
  <c r="I418" i="3"/>
  <c r="K418" i="3"/>
  <c r="M418" i="3"/>
  <c r="O418" i="3"/>
  <c r="P418" i="3"/>
  <c r="A419" i="3"/>
  <c r="B419" i="3" s="1"/>
  <c r="C419" i="3"/>
  <c r="D419" i="3"/>
  <c r="E419" i="3"/>
  <c r="F419" i="3"/>
  <c r="G419" i="3"/>
  <c r="H419" i="3"/>
  <c r="I419" i="3"/>
  <c r="K419" i="3"/>
  <c r="M419" i="3"/>
  <c r="O419" i="3"/>
  <c r="P419" i="3"/>
  <c r="A420" i="3"/>
  <c r="B420" i="3" s="1"/>
  <c r="C420" i="3"/>
  <c r="D420" i="3"/>
  <c r="E420" i="3"/>
  <c r="F420" i="3"/>
  <c r="G420" i="3"/>
  <c r="H420" i="3"/>
  <c r="I420" i="3"/>
  <c r="K420" i="3"/>
  <c r="M420" i="3"/>
  <c r="N420" i="3"/>
  <c r="O420" i="3"/>
  <c r="P420" i="3"/>
  <c r="A421" i="3"/>
  <c r="B421" i="3" s="1"/>
  <c r="C421" i="3"/>
  <c r="N421" i="3" s="1"/>
  <c r="D421" i="3"/>
  <c r="E421" i="3"/>
  <c r="F421" i="3"/>
  <c r="G421" i="3"/>
  <c r="H421" i="3"/>
  <c r="M421" i="3"/>
  <c r="A422" i="3"/>
  <c r="B422" i="3" s="1"/>
  <c r="C422" i="3"/>
  <c r="J422" i="3" s="1"/>
  <c r="D422" i="3"/>
  <c r="E422" i="3"/>
  <c r="F422" i="3"/>
  <c r="G422" i="3"/>
  <c r="H422" i="3"/>
  <c r="K422" i="3"/>
  <c r="L422" i="3"/>
  <c r="M422" i="3"/>
  <c r="O422" i="3"/>
  <c r="P422" i="3"/>
  <c r="A423" i="3"/>
  <c r="B423" i="3" s="1"/>
  <c r="C423" i="3"/>
  <c r="J423" i="3" s="1"/>
  <c r="D423" i="3"/>
  <c r="E423" i="3"/>
  <c r="F423" i="3"/>
  <c r="G423" i="3"/>
  <c r="H423" i="3"/>
  <c r="I423" i="3"/>
  <c r="K423" i="3"/>
  <c r="L423" i="3"/>
  <c r="M423" i="3"/>
  <c r="N423" i="3"/>
  <c r="O423" i="3"/>
  <c r="P423" i="3"/>
  <c r="A424" i="3"/>
  <c r="B424" i="3" s="1"/>
  <c r="C424" i="3"/>
  <c r="J424" i="3" s="1"/>
  <c r="D424" i="3"/>
  <c r="E424" i="3"/>
  <c r="F424" i="3"/>
  <c r="G424" i="3"/>
  <c r="H424" i="3"/>
  <c r="K424" i="3"/>
  <c r="L424" i="3"/>
  <c r="M424" i="3"/>
  <c r="O424" i="3"/>
  <c r="A425" i="3"/>
  <c r="B425" i="3" s="1"/>
  <c r="C425" i="3"/>
  <c r="J425" i="3" s="1"/>
  <c r="D425" i="3"/>
  <c r="E425" i="3"/>
  <c r="F425" i="3"/>
  <c r="G425" i="3"/>
  <c r="H425" i="3"/>
  <c r="I425" i="3"/>
  <c r="K425" i="3"/>
  <c r="L425" i="3"/>
  <c r="M425" i="3"/>
  <c r="N425" i="3"/>
  <c r="O425" i="3"/>
  <c r="A426" i="3"/>
  <c r="B426" i="3" s="1"/>
  <c r="C426" i="3"/>
  <c r="J426" i="3" s="1"/>
  <c r="D426" i="3"/>
  <c r="E426" i="3"/>
  <c r="F426" i="3"/>
  <c r="G426" i="3"/>
  <c r="H426" i="3"/>
  <c r="K426" i="3"/>
  <c r="L426" i="3"/>
  <c r="M426" i="3"/>
  <c r="O426" i="3"/>
  <c r="P426" i="3"/>
  <c r="A427" i="3"/>
  <c r="B427" i="3" s="1"/>
  <c r="C427" i="3"/>
  <c r="J427" i="3" s="1"/>
  <c r="D427" i="3"/>
  <c r="E427" i="3"/>
  <c r="F427" i="3"/>
  <c r="G427" i="3"/>
  <c r="H427" i="3"/>
  <c r="I427" i="3"/>
  <c r="K427" i="3"/>
  <c r="L427" i="3"/>
  <c r="M427" i="3"/>
  <c r="N427" i="3"/>
  <c r="O427" i="3"/>
  <c r="P427" i="3"/>
  <c r="A428" i="3"/>
  <c r="B428" i="3" s="1"/>
  <c r="C428" i="3"/>
  <c r="J428" i="3" s="1"/>
  <c r="D428" i="3"/>
  <c r="E428" i="3"/>
  <c r="F428" i="3"/>
  <c r="G428" i="3"/>
  <c r="H428" i="3"/>
  <c r="K428" i="3"/>
  <c r="L428" i="3"/>
  <c r="M428" i="3"/>
  <c r="O428" i="3"/>
  <c r="A429" i="3"/>
  <c r="B429" i="3" s="1"/>
  <c r="C429" i="3"/>
  <c r="J429" i="3" s="1"/>
  <c r="D429" i="3"/>
  <c r="E429" i="3"/>
  <c r="F429" i="3"/>
  <c r="G429" i="3"/>
  <c r="H429" i="3"/>
  <c r="I429" i="3"/>
  <c r="K429" i="3"/>
  <c r="L429" i="3"/>
  <c r="M429" i="3"/>
  <c r="N429" i="3"/>
  <c r="O429" i="3"/>
  <c r="A430" i="3"/>
  <c r="B430" i="3" s="1"/>
  <c r="C430" i="3"/>
  <c r="J430" i="3" s="1"/>
  <c r="D430" i="3"/>
  <c r="E430" i="3"/>
  <c r="F430" i="3"/>
  <c r="G430" i="3"/>
  <c r="H430" i="3"/>
  <c r="K430" i="3"/>
  <c r="L430" i="3"/>
  <c r="M430" i="3"/>
  <c r="O430" i="3"/>
  <c r="P430" i="3"/>
  <c r="A431" i="3"/>
  <c r="B431" i="3" s="1"/>
  <c r="C431" i="3"/>
  <c r="J431" i="3" s="1"/>
  <c r="D431" i="3"/>
  <c r="E431" i="3"/>
  <c r="F431" i="3"/>
  <c r="G431" i="3"/>
  <c r="H431" i="3"/>
  <c r="I431" i="3"/>
  <c r="K431" i="3"/>
  <c r="L431" i="3"/>
  <c r="M431" i="3"/>
  <c r="N431" i="3"/>
  <c r="O431" i="3"/>
  <c r="P431" i="3"/>
  <c r="A432" i="3"/>
  <c r="B432" i="3" s="1"/>
  <c r="C432" i="3"/>
  <c r="J432" i="3" s="1"/>
  <c r="D432" i="3"/>
  <c r="E432" i="3"/>
  <c r="F432" i="3"/>
  <c r="G432" i="3"/>
  <c r="H432" i="3"/>
  <c r="K432" i="3"/>
  <c r="L432" i="3"/>
  <c r="M432" i="3"/>
  <c r="O432" i="3"/>
  <c r="A433" i="3"/>
  <c r="B433" i="3" s="1"/>
  <c r="C433" i="3"/>
  <c r="O433" i="3" s="1"/>
  <c r="D433" i="3"/>
  <c r="E433" i="3"/>
  <c r="F433" i="3"/>
  <c r="G433" i="3"/>
  <c r="H433" i="3"/>
  <c r="I433" i="3"/>
  <c r="J433" i="3"/>
  <c r="K433" i="3"/>
  <c r="L433" i="3"/>
  <c r="M433" i="3"/>
  <c r="N433" i="3"/>
  <c r="P433" i="3"/>
  <c r="A434" i="3"/>
  <c r="B434" i="3"/>
  <c r="C434" i="3"/>
  <c r="O434" i="3" s="1"/>
  <c r="D434" i="3"/>
  <c r="E434" i="3"/>
  <c r="F434" i="3"/>
  <c r="G434" i="3"/>
  <c r="H434" i="3"/>
  <c r="I434" i="3"/>
  <c r="J434" i="3"/>
  <c r="K434" i="3"/>
  <c r="L434" i="3"/>
  <c r="M434" i="3"/>
  <c r="N434" i="3"/>
  <c r="P434" i="3"/>
  <c r="A435" i="3"/>
  <c r="B435" i="3"/>
  <c r="C435" i="3"/>
  <c r="O435" i="3" s="1"/>
  <c r="D435" i="3"/>
  <c r="E435" i="3"/>
  <c r="F435" i="3"/>
  <c r="G435" i="3"/>
  <c r="H435" i="3"/>
  <c r="I435" i="3"/>
  <c r="J435" i="3"/>
  <c r="K435" i="3"/>
  <c r="L435" i="3"/>
  <c r="M435" i="3"/>
  <c r="N435" i="3"/>
  <c r="P435" i="3"/>
  <c r="A436" i="3"/>
  <c r="B436" i="3"/>
  <c r="C436" i="3"/>
  <c r="O436" i="3" s="1"/>
  <c r="D436" i="3"/>
  <c r="E436" i="3"/>
  <c r="F436" i="3"/>
  <c r="G436" i="3"/>
  <c r="H436" i="3"/>
  <c r="I436" i="3"/>
  <c r="J436" i="3"/>
  <c r="K436" i="3"/>
  <c r="L436" i="3"/>
  <c r="M436" i="3"/>
  <c r="N436" i="3"/>
  <c r="P436" i="3"/>
  <c r="A437" i="3"/>
  <c r="B437" i="3"/>
  <c r="C437" i="3"/>
  <c r="O437" i="3" s="1"/>
  <c r="D437" i="3"/>
  <c r="E437" i="3"/>
  <c r="F437" i="3"/>
  <c r="G437" i="3"/>
  <c r="H437" i="3"/>
  <c r="I437" i="3"/>
  <c r="J437" i="3"/>
  <c r="K437" i="3"/>
  <c r="L437" i="3"/>
  <c r="M437" i="3"/>
  <c r="N437" i="3"/>
  <c r="P437" i="3"/>
  <c r="A438" i="3"/>
  <c r="B438" i="3"/>
  <c r="C438" i="3"/>
  <c r="O438" i="3" s="1"/>
  <c r="D438" i="3"/>
  <c r="E438" i="3"/>
  <c r="F438" i="3"/>
  <c r="G438" i="3"/>
  <c r="H438" i="3"/>
  <c r="I438" i="3"/>
  <c r="J438" i="3"/>
  <c r="K438" i="3"/>
  <c r="L438" i="3"/>
  <c r="M438" i="3"/>
  <c r="N438" i="3"/>
  <c r="P438" i="3"/>
  <c r="A439" i="3"/>
  <c r="B439" i="3"/>
  <c r="C439" i="3"/>
  <c r="O439" i="3" s="1"/>
  <c r="D439" i="3"/>
  <c r="E439" i="3"/>
  <c r="F439" i="3"/>
  <c r="G439" i="3"/>
  <c r="H439" i="3"/>
  <c r="I439" i="3"/>
  <c r="J439" i="3"/>
  <c r="K439" i="3"/>
  <c r="L439" i="3"/>
  <c r="M439" i="3"/>
  <c r="N439" i="3"/>
  <c r="P439" i="3"/>
  <c r="A440" i="3"/>
  <c r="B440" i="3"/>
  <c r="C440" i="3"/>
  <c r="O440" i="3" s="1"/>
  <c r="D440" i="3"/>
  <c r="E440" i="3"/>
  <c r="F440" i="3"/>
  <c r="G440" i="3"/>
  <c r="H440" i="3"/>
  <c r="I440" i="3"/>
  <c r="J440" i="3"/>
  <c r="K440" i="3"/>
  <c r="L440" i="3"/>
  <c r="M440" i="3"/>
  <c r="N440" i="3"/>
  <c r="P440" i="3"/>
  <c r="A441" i="3"/>
  <c r="B441" i="3"/>
  <c r="C441" i="3"/>
  <c r="O441" i="3" s="1"/>
  <c r="D441" i="3"/>
  <c r="E441" i="3"/>
  <c r="F441" i="3"/>
  <c r="G441" i="3"/>
  <c r="H441" i="3"/>
  <c r="I441" i="3"/>
  <c r="J441" i="3"/>
  <c r="K441" i="3"/>
  <c r="L441" i="3"/>
  <c r="M441" i="3"/>
  <c r="N441" i="3"/>
  <c r="P441" i="3"/>
  <c r="A442" i="3"/>
  <c r="B442" i="3"/>
  <c r="C442" i="3"/>
  <c r="O442" i="3" s="1"/>
  <c r="D442" i="3"/>
  <c r="E442" i="3"/>
  <c r="F442" i="3"/>
  <c r="G442" i="3"/>
  <c r="H442" i="3"/>
  <c r="I442" i="3"/>
  <c r="J442" i="3"/>
  <c r="K442" i="3"/>
  <c r="L442" i="3"/>
  <c r="M442" i="3"/>
  <c r="N442" i="3"/>
  <c r="P442" i="3"/>
  <c r="A443" i="3"/>
  <c r="B443" i="3"/>
  <c r="C443" i="3"/>
  <c r="O443" i="3" s="1"/>
  <c r="D443" i="3"/>
  <c r="E443" i="3"/>
  <c r="F443" i="3"/>
  <c r="G443" i="3"/>
  <c r="H443" i="3"/>
  <c r="I443" i="3"/>
  <c r="J443" i="3"/>
  <c r="K443" i="3"/>
  <c r="L443" i="3"/>
  <c r="M443" i="3"/>
  <c r="N443" i="3"/>
  <c r="P443" i="3"/>
  <c r="A444" i="3"/>
  <c r="B444" i="3"/>
  <c r="C444" i="3"/>
  <c r="O444" i="3" s="1"/>
  <c r="D444" i="3"/>
  <c r="E444" i="3"/>
  <c r="F444" i="3"/>
  <c r="G444" i="3"/>
  <c r="H444" i="3"/>
  <c r="I444" i="3"/>
  <c r="J444" i="3"/>
  <c r="K444" i="3"/>
  <c r="L444" i="3"/>
  <c r="M444" i="3"/>
  <c r="N444" i="3"/>
  <c r="P444" i="3"/>
  <c r="A445" i="3"/>
  <c r="B445" i="3"/>
  <c r="C445" i="3"/>
  <c r="O445" i="3" s="1"/>
  <c r="D445" i="3"/>
  <c r="E445" i="3"/>
  <c r="F445" i="3"/>
  <c r="G445" i="3"/>
  <c r="H445" i="3"/>
  <c r="I445" i="3"/>
  <c r="J445" i="3"/>
  <c r="K445" i="3"/>
  <c r="L445" i="3"/>
  <c r="M445" i="3"/>
  <c r="N445" i="3"/>
  <c r="P445" i="3"/>
  <c r="A446" i="3"/>
  <c r="B446" i="3"/>
  <c r="C446" i="3"/>
  <c r="O446" i="3" s="1"/>
  <c r="D446" i="3"/>
  <c r="E446" i="3"/>
  <c r="F446" i="3"/>
  <c r="G446" i="3"/>
  <c r="H446" i="3"/>
  <c r="I446" i="3"/>
  <c r="J446" i="3"/>
  <c r="K446" i="3"/>
  <c r="L446" i="3"/>
  <c r="M446" i="3"/>
  <c r="N446" i="3"/>
  <c r="P446" i="3"/>
  <c r="A447" i="3"/>
  <c r="B447" i="3"/>
  <c r="C447" i="3"/>
  <c r="O447" i="3" s="1"/>
  <c r="D447" i="3"/>
  <c r="E447" i="3"/>
  <c r="F447" i="3"/>
  <c r="G447" i="3"/>
  <c r="H447" i="3"/>
  <c r="I447" i="3"/>
  <c r="J447" i="3"/>
  <c r="K447" i="3"/>
  <c r="L447" i="3"/>
  <c r="M447" i="3"/>
  <c r="N447" i="3"/>
  <c r="P447" i="3"/>
  <c r="A448" i="3"/>
  <c r="B448" i="3"/>
  <c r="C448" i="3"/>
  <c r="O448" i="3" s="1"/>
  <c r="D448" i="3"/>
  <c r="E448" i="3"/>
  <c r="F448" i="3"/>
  <c r="G448" i="3"/>
  <c r="H448" i="3"/>
  <c r="I448" i="3"/>
  <c r="J448" i="3"/>
  <c r="K448" i="3"/>
  <c r="L448" i="3"/>
  <c r="M448" i="3"/>
  <c r="N448" i="3"/>
  <c r="P448" i="3"/>
  <c r="A449" i="3"/>
  <c r="B449" i="3"/>
  <c r="C449" i="3"/>
  <c r="O449" i="3" s="1"/>
  <c r="D449" i="3"/>
  <c r="E449" i="3"/>
  <c r="F449" i="3"/>
  <c r="G449" i="3"/>
  <c r="H449" i="3"/>
  <c r="I449" i="3"/>
  <c r="J449" i="3"/>
  <c r="K449" i="3"/>
  <c r="L449" i="3"/>
  <c r="M449" i="3"/>
  <c r="N449" i="3"/>
  <c r="P449" i="3"/>
  <c r="A450" i="3"/>
  <c r="B450" i="3"/>
  <c r="C450" i="3"/>
  <c r="O450" i="3" s="1"/>
  <c r="D450" i="3"/>
  <c r="E450" i="3"/>
  <c r="F450" i="3"/>
  <c r="G450" i="3"/>
  <c r="H450" i="3"/>
  <c r="I450" i="3"/>
  <c r="J450" i="3"/>
  <c r="K450" i="3"/>
  <c r="L450" i="3"/>
  <c r="M450" i="3"/>
  <c r="N450" i="3"/>
  <c r="P450" i="3"/>
  <c r="A451" i="3"/>
  <c r="B451" i="3"/>
  <c r="C451" i="3"/>
  <c r="O451" i="3" s="1"/>
  <c r="D451" i="3"/>
  <c r="E451" i="3"/>
  <c r="F451" i="3"/>
  <c r="G451" i="3"/>
  <c r="H451" i="3"/>
  <c r="I451" i="3"/>
  <c r="J451" i="3"/>
  <c r="K451" i="3"/>
  <c r="L451" i="3"/>
  <c r="M451" i="3"/>
  <c r="N451" i="3"/>
  <c r="P451" i="3"/>
  <c r="A452" i="3"/>
  <c r="B452" i="3"/>
  <c r="C452" i="3"/>
  <c r="O452" i="3" s="1"/>
  <c r="D452" i="3"/>
  <c r="E452" i="3"/>
  <c r="F452" i="3"/>
  <c r="G452" i="3"/>
  <c r="H452" i="3"/>
  <c r="I452" i="3"/>
  <c r="J452" i="3"/>
  <c r="K452" i="3"/>
  <c r="L452" i="3"/>
  <c r="M452" i="3"/>
  <c r="N452" i="3"/>
  <c r="P452" i="3"/>
  <c r="A453" i="3"/>
  <c r="B453" i="3"/>
  <c r="C453" i="3"/>
  <c r="O453" i="3" s="1"/>
  <c r="D453" i="3"/>
  <c r="E453" i="3"/>
  <c r="F453" i="3"/>
  <c r="G453" i="3"/>
  <c r="H453" i="3"/>
  <c r="I453" i="3"/>
  <c r="J453" i="3"/>
  <c r="K453" i="3"/>
  <c r="L453" i="3"/>
  <c r="M453" i="3"/>
  <c r="N453" i="3"/>
  <c r="P453" i="3"/>
  <c r="A454" i="3"/>
  <c r="B454" i="3"/>
  <c r="C454" i="3"/>
  <c r="O454" i="3" s="1"/>
  <c r="D454" i="3"/>
  <c r="E454" i="3"/>
  <c r="F454" i="3"/>
  <c r="G454" i="3"/>
  <c r="H454" i="3"/>
  <c r="I454" i="3"/>
  <c r="J454" i="3"/>
  <c r="K454" i="3"/>
  <c r="L454" i="3"/>
  <c r="M454" i="3"/>
  <c r="N454" i="3"/>
  <c r="P454" i="3"/>
  <c r="A455" i="3"/>
  <c r="B455" i="3"/>
  <c r="C455" i="3"/>
  <c r="O455" i="3" s="1"/>
  <c r="D455" i="3"/>
  <c r="E455" i="3"/>
  <c r="F455" i="3"/>
  <c r="G455" i="3"/>
  <c r="H455" i="3"/>
  <c r="I455" i="3"/>
  <c r="J455" i="3"/>
  <c r="K455" i="3"/>
  <c r="L455" i="3"/>
  <c r="M455" i="3"/>
  <c r="N455" i="3"/>
  <c r="P455" i="3"/>
  <c r="A456" i="3"/>
  <c r="B456" i="3"/>
  <c r="C456" i="3"/>
  <c r="O456" i="3" s="1"/>
  <c r="D456" i="3"/>
  <c r="E456" i="3"/>
  <c r="F456" i="3"/>
  <c r="G456" i="3"/>
  <c r="H456" i="3"/>
  <c r="I456" i="3"/>
  <c r="J456" i="3"/>
  <c r="K456" i="3"/>
  <c r="L456" i="3"/>
  <c r="M456" i="3"/>
  <c r="N456" i="3"/>
  <c r="P456" i="3"/>
  <c r="A457" i="3"/>
  <c r="B457" i="3"/>
  <c r="C457" i="3"/>
  <c r="O457" i="3" s="1"/>
  <c r="D457" i="3"/>
  <c r="E457" i="3"/>
  <c r="F457" i="3"/>
  <c r="G457" i="3"/>
  <c r="H457" i="3"/>
  <c r="I457" i="3"/>
  <c r="J457" i="3"/>
  <c r="K457" i="3"/>
  <c r="L457" i="3"/>
  <c r="M457" i="3"/>
  <c r="N457" i="3"/>
  <c r="P457" i="3"/>
  <c r="A458" i="3"/>
  <c r="B458" i="3"/>
  <c r="C458" i="3"/>
  <c r="O458" i="3" s="1"/>
  <c r="D458" i="3"/>
  <c r="E458" i="3"/>
  <c r="F458" i="3"/>
  <c r="G458" i="3"/>
  <c r="H458" i="3"/>
  <c r="I458" i="3"/>
  <c r="J458" i="3"/>
  <c r="K458" i="3"/>
  <c r="L458" i="3"/>
  <c r="M458" i="3"/>
  <c r="N458" i="3"/>
  <c r="P458" i="3"/>
  <c r="A459" i="3"/>
  <c r="B459" i="3"/>
  <c r="C459" i="3"/>
  <c r="O459" i="3" s="1"/>
  <c r="D459" i="3"/>
  <c r="E459" i="3"/>
  <c r="F459" i="3"/>
  <c r="G459" i="3"/>
  <c r="H459" i="3"/>
  <c r="I459" i="3"/>
  <c r="J459" i="3"/>
  <c r="K459" i="3"/>
  <c r="L459" i="3"/>
  <c r="M459" i="3"/>
  <c r="N459" i="3"/>
  <c r="P459" i="3"/>
  <c r="A460" i="3"/>
  <c r="B460" i="3"/>
  <c r="C460" i="3"/>
  <c r="O460" i="3" s="1"/>
  <c r="D460" i="3"/>
  <c r="E460" i="3"/>
  <c r="F460" i="3"/>
  <c r="G460" i="3"/>
  <c r="H460" i="3"/>
  <c r="I460" i="3"/>
  <c r="J460" i="3"/>
  <c r="K460" i="3"/>
  <c r="L460" i="3"/>
  <c r="M460" i="3"/>
  <c r="N460" i="3"/>
  <c r="P460" i="3"/>
  <c r="A461" i="3"/>
  <c r="B461" i="3"/>
  <c r="C461" i="3"/>
  <c r="O461" i="3" s="1"/>
  <c r="D461" i="3"/>
  <c r="E461" i="3"/>
  <c r="F461" i="3"/>
  <c r="G461" i="3"/>
  <c r="H461" i="3"/>
  <c r="I461" i="3"/>
  <c r="J461" i="3"/>
  <c r="K461" i="3"/>
  <c r="L461" i="3"/>
  <c r="M461" i="3"/>
  <c r="N461" i="3"/>
  <c r="P461" i="3"/>
  <c r="A462" i="3"/>
  <c r="B462" i="3"/>
  <c r="C462" i="3"/>
  <c r="O462" i="3" s="1"/>
  <c r="D462" i="3"/>
  <c r="E462" i="3"/>
  <c r="F462" i="3"/>
  <c r="G462" i="3"/>
  <c r="H462" i="3"/>
  <c r="I462" i="3"/>
  <c r="J462" i="3"/>
  <c r="K462" i="3"/>
  <c r="L462" i="3"/>
  <c r="M462" i="3"/>
  <c r="N462" i="3"/>
  <c r="P462" i="3"/>
  <c r="A463" i="3"/>
  <c r="B463" i="3"/>
  <c r="C463" i="3"/>
  <c r="O463" i="3" s="1"/>
  <c r="D463" i="3"/>
  <c r="E463" i="3"/>
  <c r="F463" i="3"/>
  <c r="G463" i="3"/>
  <c r="H463" i="3"/>
  <c r="I463" i="3"/>
  <c r="J463" i="3"/>
  <c r="K463" i="3"/>
  <c r="L463" i="3"/>
  <c r="M463" i="3"/>
  <c r="N463" i="3"/>
  <c r="P463" i="3"/>
  <c r="A464" i="3"/>
  <c r="B464" i="3"/>
  <c r="C464" i="3"/>
  <c r="O464" i="3" s="1"/>
  <c r="D464" i="3"/>
  <c r="E464" i="3"/>
  <c r="F464" i="3"/>
  <c r="G464" i="3"/>
  <c r="H464" i="3"/>
  <c r="I464" i="3"/>
  <c r="J464" i="3"/>
  <c r="K464" i="3"/>
  <c r="L464" i="3"/>
  <c r="M464" i="3"/>
  <c r="N464" i="3"/>
  <c r="P464" i="3"/>
  <c r="A465" i="3"/>
  <c r="B465" i="3"/>
  <c r="C465" i="3"/>
  <c r="O465" i="3" s="1"/>
  <c r="D465" i="3"/>
  <c r="E465" i="3"/>
  <c r="F465" i="3"/>
  <c r="G465" i="3"/>
  <c r="H465" i="3"/>
  <c r="I465" i="3"/>
  <c r="J465" i="3"/>
  <c r="K465" i="3"/>
  <c r="L465" i="3"/>
  <c r="M465" i="3"/>
  <c r="N465" i="3"/>
  <c r="P465" i="3"/>
  <c r="A466" i="3"/>
  <c r="B466" i="3"/>
  <c r="C466" i="3"/>
  <c r="O466" i="3" s="1"/>
  <c r="D466" i="3"/>
  <c r="E466" i="3"/>
  <c r="F466" i="3"/>
  <c r="G466" i="3"/>
  <c r="H466" i="3"/>
  <c r="I466" i="3"/>
  <c r="J466" i="3"/>
  <c r="K466" i="3"/>
  <c r="L466" i="3"/>
  <c r="M466" i="3"/>
  <c r="N466" i="3"/>
  <c r="P466" i="3"/>
  <c r="A467" i="3"/>
  <c r="B467" i="3"/>
  <c r="C467" i="3"/>
  <c r="O467" i="3" s="1"/>
  <c r="D467" i="3"/>
  <c r="E467" i="3"/>
  <c r="F467" i="3"/>
  <c r="G467" i="3"/>
  <c r="H467" i="3"/>
  <c r="I467" i="3"/>
  <c r="J467" i="3"/>
  <c r="K467" i="3"/>
  <c r="L467" i="3"/>
  <c r="M467" i="3"/>
  <c r="N467" i="3"/>
  <c r="P467" i="3"/>
  <c r="A468" i="3"/>
  <c r="B468" i="3"/>
  <c r="C468" i="3"/>
  <c r="O468" i="3" s="1"/>
  <c r="D468" i="3"/>
  <c r="E468" i="3"/>
  <c r="F468" i="3"/>
  <c r="G468" i="3"/>
  <c r="H468" i="3"/>
  <c r="I468" i="3"/>
  <c r="J468" i="3"/>
  <c r="K468" i="3"/>
  <c r="L468" i="3"/>
  <c r="M468" i="3"/>
  <c r="N468" i="3"/>
  <c r="P468" i="3"/>
  <c r="A469" i="3"/>
  <c r="B469" i="3"/>
  <c r="C469" i="3"/>
  <c r="O469" i="3" s="1"/>
  <c r="D469" i="3"/>
  <c r="E469" i="3"/>
  <c r="F469" i="3"/>
  <c r="G469" i="3"/>
  <c r="H469" i="3"/>
  <c r="I469" i="3"/>
  <c r="J469" i="3"/>
  <c r="K469" i="3"/>
  <c r="L469" i="3"/>
  <c r="M469" i="3"/>
  <c r="N469" i="3"/>
  <c r="P469" i="3"/>
  <c r="A470" i="3"/>
  <c r="B470" i="3"/>
  <c r="C470" i="3"/>
  <c r="O470" i="3" s="1"/>
  <c r="D470" i="3"/>
  <c r="E470" i="3"/>
  <c r="F470" i="3"/>
  <c r="G470" i="3"/>
  <c r="H470" i="3"/>
  <c r="I470" i="3"/>
  <c r="J470" i="3"/>
  <c r="K470" i="3"/>
  <c r="L470" i="3"/>
  <c r="M470" i="3"/>
  <c r="N470" i="3"/>
  <c r="P470" i="3"/>
  <c r="A471" i="3"/>
  <c r="B471" i="3"/>
  <c r="C471" i="3"/>
  <c r="O471" i="3" s="1"/>
  <c r="D471" i="3"/>
  <c r="E471" i="3"/>
  <c r="F471" i="3"/>
  <c r="G471" i="3"/>
  <c r="H471" i="3"/>
  <c r="I471" i="3"/>
  <c r="J471" i="3"/>
  <c r="K471" i="3"/>
  <c r="L471" i="3"/>
  <c r="M471" i="3"/>
  <c r="N471" i="3"/>
  <c r="P471" i="3"/>
  <c r="A472" i="3"/>
  <c r="B472" i="3"/>
  <c r="C472" i="3"/>
  <c r="O472" i="3" s="1"/>
  <c r="D472" i="3"/>
  <c r="E472" i="3"/>
  <c r="F472" i="3"/>
  <c r="G472" i="3"/>
  <c r="H472" i="3"/>
  <c r="I472" i="3"/>
  <c r="J472" i="3"/>
  <c r="K472" i="3"/>
  <c r="L472" i="3"/>
  <c r="M472" i="3"/>
  <c r="N472" i="3"/>
  <c r="P472" i="3"/>
  <c r="A473" i="3"/>
  <c r="B473" i="3"/>
  <c r="C473" i="3"/>
  <c r="O473" i="3" s="1"/>
  <c r="D473" i="3"/>
  <c r="E473" i="3"/>
  <c r="F473" i="3"/>
  <c r="G473" i="3"/>
  <c r="H473" i="3"/>
  <c r="I473" i="3"/>
  <c r="J473" i="3"/>
  <c r="K473" i="3"/>
  <c r="L473" i="3"/>
  <c r="M473" i="3"/>
  <c r="N473" i="3"/>
  <c r="P473" i="3"/>
  <c r="A474" i="3"/>
  <c r="B474" i="3"/>
  <c r="C474" i="3"/>
  <c r="O474" i="3" s="1"/>
  <c r="D474" i="3"/>
  <c r="E474" i="3"/>
  <c r="F474" i="3"/>
  <c r="G474" i="3"/>
  <c r="H474" i="3"/>
  <c r="I474" i="3"/>
  <c r="J474" i="3"/>
  <c r="K474" i="3"/>
  <c r="L474" i="3"/>
  <c r="M474" i="3"/>
  <c r="N474" i="3"/>
  <c r="P474" i="3"/>
  <c r="A475" i="3"/>
  <c r="B475" i="3"/>
  <c r="C475" i="3"/>
  <c r="O475" i="3" s="1"/>
  <c r="D475" i="3"/>
  <c r="E475" i="3"/>
  <c r="F475" i="3"/>
  <c r="G475" i="3"/>
  <c r="H475" i="3"/>
  <c r="I475" i="3"/>
  <c r="J475" i="3"/>
  <c r="K475" i="3"/>
  <c r="L475" i="3"/>
  <c r="M475" i="3"/>
  <c r="N475" i="3"/>
  <c r="P475" i="3"/>
  <c r="A476" i="3"/>
  <c r="B476" i="3"/>
  <c r="C476" i="3"/>
  <c r="O476" i="3" s="1"/>
  <c r="D476" i="3"/>
  <c r="E476" i="3"/>
  <c r="F476" i="3"/>
  <c r="G476" i="3"/>
  <c r="H476" i="3"/>
  <c r="I476" i="3"/>
  <c r="J476" i="3"/>
  <c r="K476" i="3"/>
  <c r="L476" i="3"/>
  <c r="M476" i="3"/>
  <c r="N476" i="3"/>
  <c r="P476" i="3"/>
  <c r="A477" i="3"/>
  <c r="B477" i="3"/>
  <c r="C477" i="3"/>
  <c r="O477" i="3" s="1"/>
  <c r="D477" i="3"/>
  <c r="E477" i="3"/>
  <c r="F477" i="3"/>
  <c r="G477" i="3"/>
  <c r="H477" i="3"/>
  <c r="I477" i="3"/>
  <c r="J477" i="3"/>
  <c r="K477" i="3"/>
  <c r="L477" i="3"/>
  <c r="M477" i="3"/>
  <c r="N477" i="3"/>
  <c r="P477" i="3"/>
  <c r="A478" i="3"/>
  <c r="B478" i="3"/>
  <c r="C478" i="3"/>
  <c r="O478" i="3" s="1"/>
  <c r="D478" i="3"/>
  <c r="E478" i="3"/>
  <c r="F478" i="3"/>
  <c r="G478" i="3"/>
  <c r="H478" i="3"/>
  <c r="I478" i="3"/>
  <c r="J478" i="3"/>
  <c r="K478" i="3"/>
  <c r="L478" i="3"/>
  <c r="M478" i="3"/>
  <c r="N478" i="3"/>
  <c r="P478" i="3"/>
  <c r="A479" i="3"/>
  <c r="B479" i="3"/>
  <c r="C479" i="3"/>
  <c r="O479" i="3" s="1"/>
  <c r="D479" i="3"/>
  <c r="E479" i="3"/>
  <c r="F479" i="3"/>
  <c r="G479" i="3"/>
  <c r="H479" i="3"/>
  <c r="I479" i="3"/>
  <c r="J479" i="3"/>
  <c r="K479" i="3"/>
  <c r="L479" i="3"/>
  <c r="M479" i="3"/>
  <c r="N479" i="3"/>
  <c r="P479" i="3"/>
  <c r="A480" i="3"/>
  <c r="B480" i="3"/>
  <c r="C480" i="3"/>
  <c r="O480" i="3" s="1"/>
  <c r="D480" i="3"/>
  <c r="E480" i="3"/>
  <c r="F480" i="3"/>
  <c r="G480" i="3"/>
  <c r="H480" i="3"/>
  <c r="I480" i="3"/>
  <c r="J480" i="3"/>
  <c r="K480" i="3"/>
  <c r="L480" i="3"/>
  <c r="M480" i="3"/>
  <c r="N480" i="3"/>
  <c r="P480" i="3"/>
  <c r="A481" i="3"/>
  <c r="B481" i="3"/>
  <c r="C481" i="3"/>
  <c r="O481" i="3" s="1"/>
  <c r="D481" i="3"/>
  <c r="E481" i="3"/>
  <c r="F481" i="3"/>
  <c r="G481" i="3"/>
  <c r="H481" i="3"/>
  <c r="I481" i="3"/>
  <c r="J481" i="3"/>
  <c r="K481" i="3"/>
  <c r="L481" i="3"/>
  <c r="M481" i="3"/>
  <c r="N481" i="3"/>
  <c r="P481" i="3"/>
  <c r="A482" i="3"/>
  <c r="B482" i="3"/>
  <c r="C482" i="3"/>
  <c r="O482" i="3" s="1"/>
  <c r="D482" i="3"/>
  <c r="E482" i="3"/>
  <c r="F482" i="3"/>
  <c r="G482" i="3"/>
  <c r="H482" i="3"/>
  <c r="I482" i="3"/>
  <c r="J482" i="3"/>
  <c r="K482" i="3"/>
  <c r="L482" i="3"/>
  <c r="M482" i="3"/>
  <c r="N482" i="3"/>
  <c r="P482" i="3"/>
  <c r="A483" i="3"/>
  <c r="B483" i="3"/>
  <c r="C483" i="3"/>
  <c r="O483" i="3" s="1"/>
  <c r="D483" i="3"/>
  <c r="E483" i="3"/>
  <c r="F483" i="3"/>
  <c r="G483" i="3"/>
  <c r="H483" i="3"/>
  <c r="I483" i="3"/>
  <c r="J483" i="3"/>
  <c r="K483" i="3"/>
  <c r="L483" i="3"/>
  <c r="M483" i="3"/>
  <c r="N483" i="3"/>
  <c r="P483" i="3"/>
  <c r="A484" i="3"/>
  <c r="B484" i="3"/>
  <c r="C484" i="3"/>
  <c r="O484" i="3" s="1"/>
  <c r="D484" i="3"/>
  <c r="E484" i="3"/>
  <c r="F484" i="3"/>
  <c r="G484" i="3"/>
  <c r="H484" i="3"/>
  <c r="I484" i="3"/>
  <c r="J484" i="3"/>
  <c r="K484" i="3"/>
  <c r="L484" i="3"/>
  <c r="M484" i="3"/>
  <c r="N484" i="3"/>
  <c r="P484" i="3"/>
  <c r="A485" i="3"/>
  <c r="B485" i="3"/>
  <c r="C485" i="3"/>
  <c r="O485" i="3" s="1"/>
  <c r="D485" i="3"/>
  <c r="E485" i="3"/>
  <c r="F485" i="3"/>
  <c r="G485" i="3"/>
  <c r="H485" i="3"/>
  <c r="I485" i="3"/>
  <c r="J485" i="3"/>
  <c r="K485" i="3"/>
  <c r="L485" i="3"/>
  <c r="M485" i="3"/>
  <c r="N485" i="3"/>
  <c r="P485" i="3"/>
  <c r="A486" i="3"/>
  <c r="B486" i="3"/>
  <c r="C486" i="3"/>
  <c r="O486" i="3" s="1"/>
  <c r="D486" i="3"/>
  <c r="E486" i="3"/>
  <c r="F486" i="3"/>
  <c r="G486" i="3"/>
  <c r="H486" i="3"/>
  <c r="I486" i="3"/>
  <c r="J486" i="3"/>
  <c r="K486" i="3"/>
  <c r="L486" i="3"/>
  <c r="M486" i="3"/>
  <c r="N486" i="3"/>
  <c r="P486" i="3"/>
  <c r="A487" i="3"/>
  <c r="B487" i="3"/>
  <c r="C487" i="3"/>
  <c r="O487" i="3" s="1"/>
  <c r="D487" i="3"/>
  <c r="E487" i="3"/>
  <c r="F487" i="3"/>
  <c r="G487" i="3"/>
  <c r="H487" i="3"/>
  <c r="I487" i="3"/>
  <c r="J487" i="3"/>
  <c r="K487" i="3"/>
  <c r="L487" i="3"/>
  <c r="M487" i="3"/>
  <c r="N487" i="3"/>
  <c r="P487" i="3"/>
  <c r="A488" i="3"/>
  <c r="B488" i="3"/>
  <c r="C488" i="3"/>
  <c r="O488" i="3" s="1"/>
  <c r="D488" i="3"/>
  <c r="E488" i="3"/>
  <c r="F488" i="3"/>
  <c r="G488" i="3"/>
  <c r="H488" i="3"/>
  <c r="I488" i="3"/>
  <c r="J488" i="3"/>
  <c r="K488" i="3"/>
  <c r="L488" i="3"/>
  <c r="M488" i="3"/>
  <c r="N488" i="3"/>
  <c r="P488" i="3"/>
  <c r="A489" i="3"/>
  <c r="B489" i="3"/>
  <c r="C489" i="3"/>
  <c r="O489" i="3" s="1"/>
  <c r="D489" i="3"/>
  <c r="E489" i="3"/>
  <c r="F489" i="3"/>
  <c r="G489" i="3"/>
  <c r="H489" i="3"/>
  <c r="I489" i="3"/>
  <c r="J489" i="3"/>
  <c r="K489" i="3"/>
  <c r="L489" i="3"/>
  <c r="M489" i="3"/>
  <c r="N489" i="3"/>
  <c r="P489" i="3"/>
  <c r="A490" i="3"/>
  <c r="B490" i="3"/>
  <c r="C490" i="3"/>
  <c r="O490" i="3" s="1"/>
  <c r="D490" i="3"/>
  <c r="E490" i="3"/>
  <c r="F490" i="3"/>
  <c r="G490" i="3"/>
  <c r="H490" i="3"/>
  <c r="I490" i="3"/>
  <c r="J490" i="3"/>
  <c r="K490" i="3"/>
  <c r="L490" i="3"/>
  <c r="M490" i="3"/>
  <c r="N490" i="3"/>
  <c r="P490" i="3"/>
  <c r="A491" i="3"/>
  <c r="B491" i="3"/>
  <c r="C491" i="3"/>
  <c r="O491" i="3" s="1"/>
  <c r="D491" i="3"/>
  <c r="E491" i="3"/>
  <c r="F491" i="3"/>
  <c r="G491" i="3"/>
  <c r="H491" i="3"/>
  <c r="I491" i="3"/>
  <c r="J491" i="3"/>
  <c r="K491" i="3"/>
  <c r="L491" i="3"/>
  <c r="M491" i="3"/>
  <c r="N491" i="3"/>
  <c r="P491" i="3"/>
  <c r="A492" i="3"/>
  <c r="B492" i="3"/>
  <c r="C492" i="3"/>
  <c r="O492" i="3" s="1"/>
  <c r="D492" i="3"/>
  <c r="E492" i="3"/>
  <c r="F492" i="3"/>
  <c r="G492" i="3"/>
  <c r="H492" i="3"/>
  <c r="I492" i="3"/>
  <c r="J492" i="3"/>
  <c r="K492" i="3"/>
  <c r="L492" i="3"/>
  <c r="M492" i="3"/>
  <c r="N492" i="3"/>
  <c r="P492" i="3"/>
  <c r="A493" i="3"/>
  <c r="B493" i="3"/>
  <c r="C493" i="3"/>
  <c r="O493" i="3" s="1"/>
  <c r="D493" i="3"/>
  <c r="E493" i="3"/>
  <c r="F493" i="3"/>
  <c r="G493" i="3"/>
  <c r="H493" i="3"/>
  <c r="I493" i="3"/>
  <c r="J493" i="3"/>
  <c r="K493" i="3"/>
  <c r="L493" i="3"/>
  <c r="M493" i="3"/>
  <c r="N493" i="3"/>
  <c r="P493" i="3"/>
  <c r="A494" i="3"/>
  <c r="B494" i="3"/>
  <c r="C494" i="3"/>
  <c r="O494" i="3" s="1"/>
  <c r="D494" i="3"/>
  <c r="E494" i="3"/>
  <c r="F494" i="3"/>
  <c r="G494" i="3"/>
  <c r="H494" i="3"/>
  <c r="I494" i="3"/>
  <c r="J494" i="3"/>
  <c r="K494" i="3"/>
  <c r="L494" i="3"/>
  <c r="M494" i="3"/>
  <c r="N494" i="3"/>
  <c r="P494" i="3"/>
  <c r="A495" i="3"/>
  <c r="B495" i="3"/>
  <c r="C495" i="3"/>
  <c r="O495" i="3" s="1"/>
  <c r="D495" i="3"/>
  <c r="E495" i="3"/>
  <c r="F495" i="3"/>
  <c r="G495" i="3"/>
  <c r="H495" i="3"/>
  <c r="I495" i="3"/>
  <c r="J495" i="3"/>
  <c r="K495" i="3"/>
  <c r="L495" i="3"/>
  <c r="M495" i="3"/>
  <c r="N495" i="3"/>
  <c r="P495" i="3"/>
  <c r="A496" i="3"/>
  <c r="B496" i="3"/>
  <c r="C496" i="3"/>
  <c r="O496" i="3" s="1"/>
  <c r="D496" i="3"/>
  <c r="E496" i="3"/>
  <c r="F496" i="3"/>
  <c r="G496" i="3"/>
  <c r="H496" i="3"/>
  <c r="I496" i="3"/>
  <c r="J496" i="3"/>
  <c r="K496" i="3"/>
  <c r="L496" i="3"/>
  <c r="M496" i="3"/>
  <c r="N496" i="3"/>
  <c r="P496" i="3"/>
  <c r="A497" i="3"/>
  <c r="B497" i="3"/>
  <c r="C497" i="3"/>
  <c r="O497" i="3" s="1"/>
  <c r="D497" i="3"/>
  <c r="E497" i="3"/>
  <c r="F497" i="3"/>
  <c r="G497" i="3"/>
  <c r="H497" i="3"/>
  <c r="I497" i="3"/>
  <c r="J497" i="3"/>
  <c r="K497" i="3"/>
  <c r="L497" i="3"/>
  <c r="M497" i="3"/>
  <c r="N497" i="3"/>
  <c r="P497" i="3"/>
  <c r="A498" i="3"/>
  <c r="B498" i="3"/>
  <c r="C498" i="3"/>
  <c r="O498" i="3" s="1"/>
  <c r="D498" i="3"/>
  <c r="E498" i="3"/>
  <c r="F498" i="3"/>
  <c r="G498" i="3"/>
  <c r="H498" i="3"/>
  <c r="I498" i="3"/>
  <c r="J498" i="3"/>
  <c r="K498" i="3"/>
  <c r="L498" i="3"/>
  <c r="M498" i="3"/>
  <c r="N498" i="3"/>
  <c r="P498" i="3"/>
  <c r="A499" i="3"/>
  <c r="B499" i="3"/>
  <c r="C499" i="3"/>
  <c r="O499" i="3" s="1"/>
  <c r="D499" i="3"/>
  <c r="E499" i="3"/>
  <c r="F499" i="3"/>
  <c r="G499" i="3"/>
  <c r="H499" i="3"/>
  <c r="I499" i="3"/>
  <c r="J499" i="3"/>
  <c r="K499" i="3"/>
  <c r="L499" i="3"/>
  <c r="M499" i="3"/>
  <c r="N499" i="3"/>
  <c r="P499" i="3"/>
  <c r="A500" i="3"/>
  <c r="B500" i="3"/>
  <c r="C500" i="3"/>
  <c r="O500" i="3" s="1"/>
  <c r="D500" i="3"/>
  <c r="E500" i="3"/>
  <c r="F500" i="3"/>
  <c r="G500" i="3"/>
  <c r="H500" i="3"/>
  <c r="I500" i="3"/>
  <c r="J500" i="3"/>
  <c r="K500" i="3"/>
  <c r="L500" i="3"/>
  <c r="M500" i="3"/>
  <c r="N500" i="3"/>
  <c r="P500" i="3"/>
  <c r="A501" i="3"/>
  <c r="B501" i="3"/>
  <c r="C501" i="3"/>
  <c r="O501" i="3" s="1"/>
  <c r="D501" i="3"/>
  <c r="E501" i="3"/>
  <c r="F501" i="3"/>
  <c r="G501" i="3"/>
  <c r="H501" i="3"/>
  <c r="I501" i="3"/>
  <c r="J501" i="3"/>
  <c r="K501" i="3"/>
  <c r="L501" i="3"/>
  <c r="M501" i="3"/>
  <c r="N501" i="3"/>
  <c r="P501" i="3"/>
  <c r="A502" i="3"/>
  <c r="B502" i="3"/>
  <c r="C502" i="3"/>
  <c r="O502" i="3" s="1"/>
  <c r="D502" i="3"/>
  <c r="E502" i="3"/>
  <c r="F502" i="3"/>
  <c r="G502" i="3"/>
  <c r="H502" i="3"/>
  <c r="I502" i="3"/>
  <c r="J502" i="3"/>
  <c r="K502" i="3"/>
  <c r="L502" i="3"/>
  <c r="M502" i="3"/>
  <c r="N502" i="3"/>
  <c r="P502" i="3"/>
  <c r="A503" i="3"/>
  <c r="B503" i="3"/>
  <c r="C503" i="3"/>
  <c r="O503" i="3" s="1"/>
  <c r="D503" i="3"/>
  <c r="E503" i="3"/>
  <c r="F503" i="3"/>
  <c r="G503" i="3"/>
  <c r="H503" i="3"/>
  <c r="I503" i="3"/>
  <c r="J503" i="3"/>
  <c r="K503" i="3"/>
  <c r="L503" i="3"/>
  <c r="M503" i="3"/>
  <c r="N503" i="3"/>
  <c r="P503" i="3"/>
  <c r="A504" i="3"/>
  <c r="B504" i="3"/>
  <c r="C504" i="3"/>
  <c r="O504" i="3" s="1"/>
  <c r="D504" i="3"/>
  <c r="E504" i="3"/>
  <c r="F504" i="3"/>
  <c r="G504" i="3"/>
  <c r="H504" i="3"/>
  <c r="I504" i="3"/>
  <c r="J504" i="3"/>
  <c r="K504" i="3"/>
  <c r="L504" i="3"/>
  <c r="M504" i="3"/>
  <c r="N504" i="3"/>
  <c r="P504" i="3"/>
  <c r="A505" i="3"/>
  <c r="B505" i="3"/>
  <c r="C505" i="3"/>
  <c r="O505" i="3" s="1"/>
  <c r="D505" i="3"/>
  <c r="E505" i="3"/>
  <c r="F505" i="3"/>
  <c r="G505" i="3"/>
  <c r="H505" i="3"/>
  <c r="I505" i="3"/>
  <c r="J505" i="3"/>
  <c r="K505" i="3"/>
  <c r="L505" i="3"/>
  <c r="M505" i="3"/>
  <c r="N505" i="3"/>
  <c r="P505" i="3"/>
  <c r="A506" i="3"/>
  <c r="B506" i="3"/>
  <c r="C506" i="3"/>
  <c r="O506" i="3" s="1"/>
  <c r="D506" i="3"/>
  <c r="E506" i="3"/>
  <c r="F506" i="3"/>
  <c r="G506" i="3"/>
  <c r="H506" i="3"/>
  <c r="I506" i="3"/>
  <c r="J506" i="3"/>
  <c r="K506" i="3"/>
  <c r="L506" i="3"/>
  <c r="M506" i="3"/>
  <c r="N506" i="3"/>
  <c r="P506" i="3"/>
  <c r="A507" i="3"/>
  <c r="B507" i="3"/>
  <c r="C507" i="3"/>
  <c r="O507" i="3" s="1"/>
  <c r="D507" i="3"/>
  <c r="E507" i="3"/>
  <c r="F507" i="3"/>
  <c r="G507" i="3"/>
  <c r="H507" i="3"/>
  <c r="I507" i="3"/>
  <c r="J507" i="3"/>
  <c r="K507" i="3"/>
  <c r="L507" i="3"/>
  <c r="M507" i="3"/>
  <c r="N507" i="3"/>
  <c r="P507" i="3"/>
  <c r="A508" i="3"/>
  <c r="B508" i="3"/>
  <c r="C508" i="3"/>
  <c r="O508" i="3" s="1"/>
  <c r="D508" i="3"/>
  <c r="E508" i="3"/>
  <c r="F508" i="3"/>
  <c r="G508" i="3"/>
  <c r="H508" i="3"/>
  <c r="I508" i="3"/>
  <c r="J508" i="3"/>
  <c r="K508" i="3"/>
  <c r="L508" i="3"/>
  <c r="M508" i="3"/>
  <c r="N508" i="3"/>
  <c r="P508" i="3"/>
  <c r="A509" i="3"/>
  <c r="B509" i="3"/>
  <c r="C509" i="3"/>
  <c r="O509" i="3" s="1"/>
  <c r="D509" i="3"/>
  <c r="E509" i="3"/>
  <c r="F509" i="3"/>
  <c r="G509" i="3"/>
  <c r="H509" i="3"/>
  <c r="I509" i="3"/>
  <c r="J509" i="3"/>
  <c r="K509" i="3"/>
  <c r="L509" i="3"/>
  <c r="M509" i="3"/>
  <c r="N509" i="3"/>
  <c r="P509" i="3"/>
  <c r="A510" i="3"/>
  <c r="B510" i="3"/>
  <c r="C510" i="3"/>
  <c r="O510" i="3" s="1"/>
  <c r="D510" i="3"/>
  <c r="E510" i="3"/>
  <c r="F510" i="3"/>
  <c r="G510" i="3"/>
  <c r="H510" i="3"/>
  <c r="I510" i="3"/>
  <c r="J510" i="3"/>
  <c r="K510" i="3"/>
  <c r="L510" i="3"/>
  <c r="M510" i="3"/>
  <c r="N510" i="3"/>
  <c r="P510" i="3"/>
  <c r="A511" i="3"/>
  <c r="B511" i="3"/>
  <c r="C511" i="3"/>
  <c r="O511" i="3" s="1"/>
  <c r="D511" i="3"/>
  <c r="E511" i="3"/>
  <c r="F511" i="3"/>
  <c r="G511" i="3"/>
  <c r="H511" i="3"/>
  <c r="I511" i="3"/>
  <c r="J511" i="3"/>
  <c r="K511" i="3"/>
  <c r="L511" i="3"/>
  <c r="M511" i="3"/>
  <c r="N511" i="3"/>
  <c r="P511" i="3"/>
  <c r="A512" i="3"/>
  <c r="B512" i="3"/>
  <c r="C512" i="3"/>
  <c r="O512" i="3" s="1"/>
  <c r="D512" i="3"/>
  <c r="E512" i="3"/>
  <c r="F512" i="3"/>
  <c r="G512" i="3"/>
  <c r="H512" i="3"/>
  <c r="I512" i="3"/>
  <c r="J512" i="3"/>
  <c r="K512" i="3"/>
  <c r="L512" i="3"/>
  <c r="M512" i="3"/>
  <c r="N512" i="3"/>
  <c r="P512" i="3"/>
  <c r="A513" i="3"/>
  <c r="B513" i="3"/>
  <c r="C513" i="3"/>
  <c r="O513" i="3" s="1"/>
  <c r="D513" i="3"/>
  <c r="E513" i="3"/>
  <c r="F513" i="3"/>
  <c r="G513" i="3"/>
  <c r="H513" i="3"/>
  <c r="I513" i="3"/>
  <c r="J513" i="3"/>
  <c r="K513" i="3"/>
  <c r="L513" i="3"/>
  <c r="M513" i="3"/>
  <c r="N513" i="3"/>
  <c r="P513" i="3"/>
  <c r="A514" i="3"/>
  <c r="B514" i="3"/>
  <c r="C514" i="3"/>
  <c r="O514" i="3" s="1"/>
  <c r="D514" i="3"/>
  <c r="E514" i="3"/>
  <c r="F514" i="3"/>
  <c r="G514" i="3"/>
  <c r="H514" i="3"/>
  <c r="I514" i="3"/>
  <c r="J514" i="3"/>
  <c r="K514" i="3"/>
  <c r="L514" i="3"/>
  <c r="M514" i="3"/>
  <c r="N514" i="3"/>
  <c r="P514" i="3"/>
  <c r="A515" i="3"/>
  <c r="B515" i="3"/>
  <c r="C515" i="3"/>
  <c r="O515" i="3" s="1"/>
  <c r="D515" i="3"/>
  <c r="E515" i="3"/>
  <c r="F515" i="3"/>
  <c r="G515" i="3"/>
  <c r="H515" i="3"/>
  <c r="I515" i="3"/>
  <c r="J515" i="3"/>
  <c r="K515" i="3"/>
  <c r="L515" i="3"/>
  <c r="M515" i="3"/>
  <c r="N515" i="3"/>
  <c r="P515" i="3"/>
  <c r="A516" i="3"/>
  <c r="B516" i="3"/>
  <c r="C516" i="3"/>
  <c r="O516" i="3" s="1"/>
  <c r="D516" i="3"/>
  <c r="E516" i="3"/>
  <c r="F516" i="3"/>
  <c r="G516" i="3"/>
  <c r="H516" i="3"/>
  <c r="I516" i="3"/>
  <c r="J516" i="3"/>
  <c r="K516" i="3"/>
  <c r="L516" i="3"/>
  <c r="M516" i="3"/>
  <c r="N516" i="3"/>
  <c r="P516" i="3"/>
  <c r="A517" i="3"/>
  <c r="B517" i="3"/>
  <c r="C517" i="3"/>
  <c r="O517" i="3" s="1"/>
  <c r="D517" i="3"/>
  <c r="E517" i="3"/>
  <c r="F517" i="3"/>
  <c r="G517" i="3"/>
  <c r="H517" i="3"/>
  <c r="I517" i="3"/>
  <c r="J517" i="3"/>
  <c r="K517" i="3"/>
  <c r="L517" i="3"/>
  <c r="M517" i="3"/>
  <c r="N517" i="3"/>
  <c r="P517" i="3"/>
  <c r="A518" i="3"/>
  <c r="B518" i="3"/>
  <c r="C518" i="3"/>
  <c r="O518" i="3" s="1"/>
  <c r="D518" i="3"/>
  <c r="E518" i="3"/>
  <c r="F518" i="3"/>
  <c r="G518" i="3"/>
  <c r="H518" i="3"/>
  <c r="I518" i="3"/>
  <c r="J518" i="3"/>
  <c r="K518" i="3"/>
  <c r="L518" i="3"/>
  <c r="M518" i="3"/>
  <c r="N518" i="3"/>
  <c r="P518" i="3"/>
  <c r="A519" i="3"/>
  <c r="B519" i="3"/>
  <c r="C519" i="3"/>
  <c r="O519" i="3" s="1"/>
  <c r="D519" i="3"/>
  <c r="E519" i="3"/>
  <c r="F519" i="3"/>
  <c r="G519" i="3"/>
  <c r="H519" i="3"/>
  <c r="I519" i="3"/>
  <c r="J519" i="3"/>
  <c r="K519" i="3"/>
  <c r="L519" i="3"/>
  <c r="M519" i="3"/>
  <c r="N519" i="3"/>
  <c r="P519" i="3"/>
  <c r="A520" i="3"/>
  <c r="B520" i="3"/>
  <c r="C520" i="3"/>
  <c r="O520" i="3" s="1"/>
  <c r="D520" i="3"/>
  <c r="E520" i="3"/>
  <c r="F520" i="3"/>
  <c r="G520" i="3"/>
  <c r="H520" i="3"/>
  <c r="I520" i="3"/>
  <c r="J520" i="3"/>
  <c r="K520" i="3"/>
  <c r="L520" i="3"/>
  <c r="M520" i="3"/>
  <c r="N520" i="3"/>
  <c r="P520" i="3"/>
  <c r="A521" i="3"/>
  <c r="B521" i="3"/>
  <c r="C521" i="3"/>
  <c r="O521" i="3" s="1"/>
  <c r="D521" i="3"/>
  <c r="E521" i="3"/>
  <c r="F521" i="3"/>
  <c r="G521" i="3"/>
  <c r="H521" i="3"/>
  <c r="I521" i="3"/>
  <c r="J521" i="3"/>
  <c r="K521" i="3"/>
  <c r="L521" i="3"/>
  <c r="M521" i="3"/>
  <c r="N521" i="3"/>
  <c r="P521" i="3"/>
  <c r="A522" i="3"/>
  <c r="B522" i="3"/>
  <c r="C522" i="3"/>
  <c r="O522" i="3" s="1"/>
  <c r="D522" i="3"/>
  <c r="E522" i="3"/>
  <c r="F522" i="3"/>
  <c r="G522" i="3"/>
  <c r="H522" i="3"/>
  <c r="I522" i="3"/>
  <c r="J522" i="3"/>
  <c r="K522" i="3"/>
  <c r="L522" i="3"/>
  <c r="M522" i="3"/>
  <c r="N522" i="3"/>
  <c r="P522" i="3"/>
  <c r="A523" i="3"/>
  <c r="B523" i="3"/>
  <c r="C523" i="3"/>
  <c r="O523" i="3" s="1"/>
  <c r="D523" i="3"/>
  <c r="E523" i="3"/>
  <c r="F523" i="3"/>
  <c r="G523" i="3"/>
  <c r="H523" i="3"/>
  <c r="I523" i="3"/>
  <c r="J523" i="3"/>
  <c r="K523" i="3"/>
  <c r="L523" i="3"/>
  <c r="M523" i="3"/>
  <c r="N523" i="3"/>
  <c r="P523" i="3"/>
  <c r="A524" i="3"/>
  <c r="B524" i="3"/>
  <c r="C524" i="3"/>
  <c r="O524" i="3" s="1"/>
  <c r="D524" i="3"/>
  <c r="E524" i="3"/>
  <c r="F524" i="3"/>
  <c r="G524" i="3"/>
  <c r="H524" i="3"/>
  <c r="I524" i="3"/>
  <c r="J524" i="3"/>
  <c r="K524" i="3"/>
  <c r="L524" i="3"/>
  <c r="M524" i="3"/>
  <c r="N524" i="3"/>
  <c r="P524" i="3"/>
  <c r="A525" i="3"/>
  <c r="B525" i="3"/>
  <c r="C525" i="3"/>
  <c r="O525" i="3" s="1"/>
  <c r="D525" i="3"/>
  <c r="E525" i="3"/>
  <c r="F525" i="3"/>
  <c r="G525" i="3"/>
  <c r="H525" i="3"/>
  <c r="I525" i="3"/>
  <c r="J525" i="3"/>
  <c r="K525" i="3"/>
  <c r="L525" i="3"/>
  <c r="M525" i="3"/>
  <c r="N525" i="3"/>
  <c r="P525" i="3"/>
  <c r="A526" i="3"/>
  <c r="B526" i="3"/>
  <c r="C526" i="3"/>
  <c r="O526" i="3" s="1"/>
  <c r="D526" i="3"/>
  <c r="E526" i="3"/>
  <c r="F526" i="3"/>
  <c r="G526" i="3"/>
  <c r="H526" i="3"/>
  <c r="I526" i="3"/>
  <c r="J526" i="3"/>
  <c r="K526" i="3"/>
  <c r="L526" i="3"/>
  <c r="M526" i="3"/>
  <c r="N526" i="3"/>
  <c r="P526" i="3"/>
  <c r="A527" i="3"/>
  <c r="B527" i="3"/>
  <c r="C527" i="3"/>
  <c r="O527" i="3" s="1"/>
  <c r="D527" i="3"/>
  <c r="E527" i="3"/>
  <c r="F527" i="3"/>
  <c r="G527" i="3"/>
  <c r="H527" i="3"/>
  <c r="I527" i="3"/>
  <c r="J527" i="3"/>
  <c r="K527" i="3"/>
  <c r="L527" i="3"/>
  <c r="M527" i="3"/>
  <c r="N527" i="3"/>
  <c r="P527" i="3"/>
  <c r="A528" i="3"/>
  <c r="B528" i="3"/>
  <c r="C528" i="3"/>
  <c r="O528" i="3" s="1"/>
  <c r="D528" i="3"/>
  <c r="E528" i="3"/>
  <c r="F528" i="3"/>
  <c r="G528" i="3"/>
  <c r="H528" i="3"/>
  <c r="I528" i="3"/>
  <c r="J528" i="3"/>
  <c r="K528" i="3"/>
  <c r="L528" i="3"/>
  <c r="M528" i="3"/>
  <c r="N528" i="3"/>
  <c r="P528" i="3"/>
  <c r="A529" i="3"/>
  <c r="B529" i="3"/>
  <c r="C529" i="3"/>
  <c r="O529" i="3" s="1"/>
  <c r="D529" i="3"/>
  <c r="E529" i="3"/>
  <c r="F529" i="3"/>
  <c r="G529" i="3"/>
  <c r="H529" i="3"/>
  <c r="I529" i="3"/>
  <c r="J529" i="3"/>
  <c r="K529" i="3"/>
  <c r="L529" i="3"/>
  <c r="M529" i="3"/>
  <c r="N529" i="3"/>
  <c r="P529" i="3"/>
  <c r="A530" i="3"/>
  <c r="B530" i="3"/>
  <c r="C530" i="3"/>
  <c r="P530" i="3" s="1"/>
  <c r="D530" i="3"/>
  <c r="E530" i="3"/>
  <c r="F530" i="3"/>
  <c r="G530" i="3"/>
  <c r="H530" i="3"/>
  <c r="J530" i="3"/>
  <c r="K530" i="3"/>
  <c r="L530" i="3"/>
  <c r="M530" i="3"/>
  <c r="N530" i="3"/>
  <c r="O530" i="3"/>
  <c r="A531" i="3"/>
  <c r="B531" i="3" s="1"/>
  <c r="C531" i="3"/>
  <c r="K531" i="3" s="1"/>
  <c r="D531" i="3"/>
  <c r="E531" i="3"/>
  <c r="F531" i="3"/>
  <c r="G531" i="3"/>
  <c r="H531" i="3"/>
  <c r="J531" i="3"/>
  <c r="L531" i="3"/>
  <c r="N531" i="3"/>
  <c r="O531" i="3"/>
  <c r="P531" i="3"/>
  <c r="A532" i="3"/>
  <c r="B532" i="3"/>
  <c r="C532" i="3"/>
  <c r="N532" i="3" s="1"/>
  <c r="D532" i="3"/>
  <c r="E532" i="3"/>
  <c r="F532" i="3"/>
  <c r="G532" i="3"/>
  <c r="H532" i="3"/>
  <c r="K532" i="3"/>
  <c r="L532" i="3"/>
  <c r="M532" i="3"/>
  <c r="O532" i="3"/>
  <c r="P532" i="3"/>
  <c r="A533" i="3"/>
  <c r="B533" i="3" s="1"/>
  <c r="C533" i="3"/>
  <c r="M533" i="3" s="1"/>
  <c r="D533" i="3"/>
  <c r="E533" i="3"/>
  <c r="F533" i="3"/>
  <c r="G533" i="3"/>
  <c r="H533" i="3"/>
  <c r="J533" i="3"/>
  <c r="L533" i="3"/>
  <c r="P533" i="3"/>
  <c r="B534" i="3"/>
  <c r="C534" i="3"/>
  <c r="O534" i="3" s="1"/>
  <c r="D534" i="3"/>
  <c r="E534" i="3"/>
  <c r="F534" i="3"/>
  <c r="G534" i="3"/>
  <c r="H534" i="3"/>
  <c r="J534" i="3"/>
  <c r="L534" i="3"/>
  <c r="B535" i="3"/>
  <c r="C535" i="3"/>
  <c r="J535" i="3" s="1"/>
  <c r="D535" i="3"/>
  <c r="E535" i="3"/>
  <c r="F535" i="3"/>
  <c r="G535" i="3"/>
  <c r="H535" i="3"/>
  <c r="L535" i="3"/>
  <c r="B536" i="3"/>
  <c r="C536" i="3"/>
  <c r="K536" i="3" s="1"/>
  <c r="D536" i="3"/>
  <c r="E536" i="3"/>
  <c r="F536" i="3"/>
  <c r="G536" i="3"/>
  <c r="H536" i="3"/>
  <c r="J536" i="3"/>
  <c r="L536" i="3"/>
  <c r="N536" i="3"/>
  <c r="O536" i="3"/>
  <c r="P536" i="3"/>
  <c r="B537" i="3"/>
  <c r="C537" i="3"/>
  <c r="M537" i="3" s="1"/>
  <c r="D537" i="3"/>
  <c r="E537" i="3"/>
  <c r="F537" i="3"/>
  <c r="G537" i="3"/>
  <c r="H537" i="3"/>
  <c r="J537" i="3"/>
  <c r="L537" i="3"/>
  <c r="P537" i="3"/>
  <c r="B538" i="3"/>
  <c r="C538" i="3"/>
  <c r="O538" i="3" s="1"/>
  <c r="D538" i="3"/>
  <c r="E538" i="3"/>
  <c r="F538" i="3"/>
  <c r="G538" i="3"/>
  <c r="H538" i="3"/>
  <c r="J538" i="3"/>
  <c r="L538" i="3"/>
  <c r="B539" i="3"/>
  <c r="C539" i="3"/>
  <c r="J539" i="3" s="1"/>
  <c r="D539" i="3"/>
  <c r="E539" i="3"/>
  <c r="F539" i="3"/>
  <c r="G539" i="3"/>
  <c r="H539" i="3"/>
  <c r="L539" i="3"/>
  <c r="B540" i="3"/>
  <c r="C540" i="3"/>
  <c r="K540" i="3" s="1"/>
  <c r="D540" i="3"/>
  <c r="E540" i="3"/>
  <c r="F540" i="3"/>
  <c r="G540" i="3"/>
  <c r="H540" i="3"/>
  <c r="J540" i="3"/>
  <c r="L540" i="3"/>
  <c r="N540" i="3"/>
  <c r="O540" i="3"/>
  <c r="P540" i="3"/>
  <c r="B541" i="3"/>
  <c r="C541" i="3"/>
  <c r="M541" i="3" s="1"/>
  <c r="D541" i="3"/>
  <c r="E541" i="3"/>
  <c r="F541" i="3"/>
  <c r="G541" i="3"/>
  <c r="H541" i="3"/>
  <c r="J541" i="3"/>
  <c r="L541" i="3"/>
  <c r="P541" i="3"/>
  <c r="B542" i="3"/>
  <c r="C542" i="3"/>
  <c r="O542" i="3" s="1"/>
  <c r="D542" i="3"/>
  <c r="E542" i="3"/>
  <c r="F542" i="3"/>
  <c r="G542" i="3"/>
  <c r="H542" i="3"/>
  <c r="J542" i="3"/>
  <c r="L542" i="3"/>
  <c r="B543" i="3"/>
  <c r="C543" i="3"/>
  <c r="J543" i="3" s="1"/>
  <c r="D543" i="3"/>
  <c r="E543" i="3"/>
  <c r="F543" i="3"/>
  <c r="G543" i="3"/>
  <c r="H543" i="3"/>
  <c r="L543" i="3"/>
  <c r="B544" i="3"/>
  <c r="C544" i="3"/>
  <c r="K544" i="3" s="1"/>
  <c r="D544" i="3"/>
  <c r="E544" i="3"/>
  <c r="F544" i="3"/>
  <c r="G544" i="3"/>
  <c r="H544" i="3"/>
  <c r="J544" i="3"/>
  <c r="L544" i="3"/>
  <c r="N544" i="3"/>
  <c r="O544" i="3"/>
  <c r="P544" i="3"/>
  <c r="B545" i="3"/>
  <c r="C545" i="3"/>
  <c r="M545" i="3" s="1"/>
  <c r="D545" i="3"/>
  <c r="E545" i="3"/>
  <c r="F545" i="3"/>
  <c r="G545" i="3"/>
  <c r="H545" i="3"/>
  <c r="J545" i="3"/>
  <c r="L545" i="3"/>
  <c r="P545" i="3"/>
  <c r="B546" i="3"/>
  <c r="C546" i="3"/>
  <c r="O546" i="3" s="1"/>
  <c r="D546" i="3"/>
  <c r="E546" i="3"/>
  <c r="F546" i="3"/>
  <c r="G546" i="3"/>
  <c r="H546" i="3"/>
  <c r="J546" i="3"/>
  <c r="L546" i="3"/>
  <c r="B547" i="3"/>
  <c r="C547" i="3"/>
  <c r="J547" i="3" s="1"/>
  <c r="D547" i="3"/>
  <c r="E547" i="3"/>
  <c r="F547" i="3"/>
  <c r="G547" i="3"/>
  <c r="H547" i="3"/>
  <c r="L547" i="3"/>
  <c r="B548" i="3"/>
  <c r="C548" i="3"/>
  <c r="K548" i="3" s="1"/>
  <c r="D548" i="3"/>
  <c r="E548" i="3"/>
  <c r="F548" i="3"/>
  <c r="G548" i="3"/>
  <c r="H548" i="3"/>
  <c r="J548" i="3"/>
  <c r="L548" i="3"/>
  <c r="N548" i="3"/>
  <c r="O548" i="3"/>
  <c r="P548" i="3"/>
  <c r="B549" i="3"/>
  <c r="C549" i="3"/>
  <c r="M549" i="3" s="1"/>
  <c r="D549" i="3"/>
  <c r="E549" i="3"/>
  <c r="F549" i="3"/>
  <c r="G549" i="3"/>
  <c r="H549" i="3"/>
  <c r="J549" i="3"/>
  <c r="L549" i="3"/>
  <c r="P549" i="3"/>
  <c r="B550" i="3"/>
  <c r="C550" i="3"/>
  <c r="O550" i="3" s="1"/>
  <c r="D550" i="3"/>
  <c r="E550" i="3"/>
  <c r="F550" i="3"/>
  <c r="G550" i="3"/>
  <c r="H550" i="3"/>
  <c r="J550" i="3"/>
  <c r="L550" i="3"/>
  <c r="B551" i="3"/>
  <c r="C551" i="3"/>
  <c r="J551" i="3" s="1"/>
  <c r="D551" i="3"/>
  <c r="E551" i="3"/>
  <c r="F551" i="3"/>
  <c r="G551" i="3"/>
  <c r="H551" i="3"/>
  <c r="L551" i="3"/>
  <c r="B552" i="3"/>
  <c r="C552" i="3"/>
  <c r="K552" i="3" s="1"/>
  <c r="D552" i="3"/>
  <c r="E552" i="3"/>
  <c r="F552" i="3"/>
  <c r="G552" i="3"/>
  <c r="H552" i="3"/>
  <c r="J552" i="3"/>
  <c r="L552" i="3"/>
  <c r="N552" i="3"/>
  <c r="O552" i="3"/>
  <c r="P552" i="3"/>
  <c r="B553" i="3"/>
  <c r="C553" i="3"/>
  <c r="M553" i="3" s="1"/>
  <c r="D553" i="3"/>
  <c r="E553" i="3"/>
  <c r="F553" i="3"/>
  <c r="G553" i="3"/>
  <c r="H553" i="3"/>
  <c r="J553" i="3"/>
  <c r="L553" i="3"/>
  <c r="P553" i="3"/>
  <c r="B554" i="3"/>
  <c r="C554" i="3"/>
  <c r="O554" i="3" s="1"/>
  <c r="D554" i="3"/>
  <c r="E554" i="3"/>
  <c r="F554" i="3"/>
  <c r="G554" i="3"/>
  <c r="H554" i="3"/>
  <c r="J554" i="3"/>
  <c r="L554" i="3"/>
  <c r="B555" i="3"/>
  <c r="C555" i="3"/>
  <c r="J555" i="3" s="1"/>
  <c r="D555" i="3"/>
  <c r="E555" i="3"/>
  <c r="F555" i="3"/>
  <c r="G555" i="3"/>
  <c r="H555" i="3"/>
  <c r="L555" i="3"/>
  <c r="B556" i="3"/>
  <c r="C556" i="3"/>
  <c r="K556" i="3" s="1"/>
  <c r="D556" i="3"/>
  <c r="E556" i="3"/>
  <c r="F556" i="3"/>
  <c r="G556" i="3"/>
  <c r="H556" i="3"/>
  <c r="J556" i="3"/>
  <c r="L556" i="3"/>
  <c r="N556" i="3"/>
  <c r="O556" i="3"/>
  <c r="P556" i="3"/>
  <c r="B557" i="3"/>
  <c r="C557" i="3"/>
  <c r="M557" i="3" s="1"/>
  <c r="D557" i="3"/>
  <c r="E557" i="3"/>
  <c r="F557" i="3"/>
  <c r="G557" i="3"/>
  <c r="H557" i="3"/>
  <c r="J557" i="3"/>
  <c r="L557" i="3"/>
  <c r="P557" i="3"/>
  <c r="B558" i="3"/>
  <c r="C558" i="3"/>
  <c r="O558" i="3" s="1"/>
  <c r="D558" i="3"/>
  <c r="E558" i="3"/>
  <c r="F558" i="3"/>
  <c r="G558" i="3"/>
  <c r="H558" i="3"/>
  <c r="J558" i="3"/>
  <c r="L558" i="3"/>
  <c r="B559" i="3"/>
  <c r="C559" i="3"/>
  <c r="J559" i="3" s="1"/>
  <c r="D559" i="3"/>
  <c r="E559" i="3"/>
  <c r="F559" i="3"/>
  <c r="G559" i="3"/>
  <c r="H559" i="3"/>
  <c r="L559" i="3"/>
  <c r="B560" i="3"/>
  <c r="C560" i="3"/>
  <c r="K560" i="3" s="1"/>
  <c r="D560" i="3"/>
  <c r="E560" i="3"/>
  <c r="F560" i="3"/>
  <c r="G560" i="3"/>
  <c r="H560" i="3"/>
  <c r="J560" i="3"/>
  <c r="L560" i="3"/>
  <c r="N560" i="3"/>
  <c r="O560" i="3"/>
  <c r="P560" i="3"/>
  <c r="B561" i="3"/>
  <c r="C561" i="3"/>
  <c r="M561" i="3" s="1"/>
  <c r="D561" i="3"/>
  <c r="E561" i="3"/>
  <c r="F561" i="3"/>
  <c r="G561" i="3"/>
  <c r="H561" i="3"/>
  <c r="J561" i="3"/>
  <c r="L561" i="3"/>
  <c r="P561" i="3"/>
  <c r="B562" i="3"/>
  <c r="C562" i="3"/>
  <c r="O562" i="3" s="1"/>
  <c r="D562" i="3"/>
  <c r="E562" i="3"/>
  <c r="F562" i="3"/>
  <c r="G562" i="3"/>
  <c r="H562" i="3"/>
  <c r="J562" i="3"/>
  <c r="L562" i="3"/>
  <c r="B563" i="3"/>
  <c r="C563" i="3"/>
  <c r="J563" i="3" s="1"/>
  <c r="D563" i="3"/>
  <c r="E563" i="3"/>
  <c r="F563" i="3"/>
  <c r="G563" i="3"/>
  <c r="H563" i="3"/>
  <c r="L563" i="3"/>
  <c r="B564" i="3"/>
  <c r="C564" i="3"/>
  <c r="K564" i="3" s="1"/>
  <c r="D564" i="3"/>
  <c r="E564" i="3"/>
  <c r="F564" i="3"/>
  <c r="G564" i="3"/>
  <c r="H564" i="3"/>
  <c r="J564" i="3"/>
  <c r="L564" i="3"/>
  <c r="N564" i="3"/>
  <c r="O564" i="3"/>
  <c r="P564" i="3"/>
  <c r="B565" i="3"/>
  <c r="C565" i="3"/>
  <c r="M565" i="3" s="1"/>
  <c r="D565" i="3"/>
  <c r="E565" i="3"/>
  <c r="F565" i="3"/>
  <c r="G565" i="3"/>
  <c r="H565" i="3"/>
  <c r="J565" i="3"/>
  <c r="L565" i="3"/>
  <c r="P565" i="3"/>
  <c r="B566" i="3"/>
  <c r="C566" i="3"/>
  <c r="O566" i="3" s="1"/>
  <c r="D566" i="3"/>
  <c r="E566" i="3"/>
  <c r="F566" i="3"/>
  <c r="G566" i="3"/>
  <c r="H566" i="3"/>
  <c r="J566" i="3"/>
  <c r="L566" i="3"/>
  <c r="B567" i="3"/>
  <c r="C567" i="3"/>
  <c r="J567" i="3" s="1"/>
  <c r="D567" i="3"/>
  <c r="E567" i="3"/>
  <c r="F567" i="3"/>
  <c r="G567" i="3"/>
  <c r="H567" i="3"/>
  <c r="L567" i="3"/>
  <c r="B568" i="3"/>
  <c r="C568" i="3"/>
  <c r="K568" i="3" s="1"/>
  <c r="D568" i="3"/>
  <c r="E568" i="3"/>
  <c r="F568" i="3"/>
  <c r="G568" i="3"/>
  <c r="H568" i="3"/>
  <c r="J568" i="3"/>
  <c r="L568" i="3"/>
  <c r="N568" i="3"/>
  <c r="O568" i="3"/>
  <c r="P568" i="3"/>
  <c r="B569" i="3"/>
  <c r="D569" i="3"/>
  <c r="E569" i="3"/>
  <c r="F569" i="3"/>
  <c r="G569" i="3"/>
  <c r="H569" i="3"/>
  <c r="J569" i="3"/>
  <c r="K569" i="3"/>
  <c r="L569" i="3"/>
  <c r="M569" i="3"/>
  <c r="N569" i="3"/>
  <c r="O569" i="3"/>
  <c r="P569" i="3"/>
  <c r="B570" i="3"/>
  <c r="D570" i="3"/>
  <c r="E570" i="3"/>
  <c r="F570" i="3"/>
  <c r="G570" i="3"/>
  <c r="H570" i="3"/>
  <c r="J570" i="3"/>
  <c r="K570" i="3"/>
  <c r="L570" i="3"/>
  <c r="M570" i="3"/>
  <c r="N570" i="3"/>
  <c r="O570" i="3"/>
  <c r="P570" i="3"/>
  <c r="B571" i="3"/>
  <c r="D571" i="3"/>
  <c r="E571" i="3"/>
  <c r="F571" i="3"/>
  <c r="G571" i="3"/>
  <c r="H571" i="3"/>
  <c r="J571" i="3"/>
  <c r="K571" i="3"/>
  <c r="L571" i="3"/>
  <c r="M571" i="3"/>
  <c r="N571" i="3"/>
  <c r="O571" i="3"/>
  <c r="P571" i="3"/>
  <c r="B572" i="3"/>
  <c r="D572" i="3"/>
  <c r="E572" i="3"/>
  <c r="F572" i="3"/>
  <c r="G572" i="3"/>
  <c r="H572" i="3"/>
  <c r="J572" i="3"/>
  <c r="K572" i="3"/>
  <c r="L572" i="3"/>
  <c r="M572" i="3"/>
  <c r="N572" i="3"/>
  <c r="O572" i="3"/>
  <c r="P572" i="3"/>
  <c r="B573" i="3"/>
  <c r="D573" i="3"/>
  <c r="E573" i="3"/>
  <c r="F573" i="3"/>
  <c r="G573" i="3"/>
  <c r="H573" i="3"/>
  <c r="J573" i="3"/>
  <c r="K573" i="3"/>
  <c r="L573" i="3"/>
  <c r="M573" i="3"/>
  <c r="N573" i="3"/>
  <c r="O573" i="3"/>
  <c r="P573" i="3"/>
  <c r="B574" i="3"/>
  <c r="D574" i="3"/>
  <c r="E574" i="3"/>
  <c r="F574" i="3"/>
  <c r="G574" i="3"/>
  <c r="H574" i="3"/>
  <c r="J574" i="3"/>
  <c r="K574" i="3"/>
  <c r="L574" i="3"/>
  <c r="M574" i="3"/>
  <c r="N574" i="3"/>
  <c r="O574" i="3"/>
  <c r="P574" i="3"/>
  <c r="B575" i="3"/>
  <c r="D575" i="3"/>
  <c r="E575" i="3"/>
  <c r="F575" i="3"/>
  <c r="G575" i="3"/>
  <c r="H575" i="3"/>
  <c r="J575" i="3"/>
  <c r="K575" i="3"/>
  <c r="L575" i="3"/>
  <c r="M575" i="3"/>
  <c r="N575" i="3"/>
  <c r="O575" i="3"/>
  <c r="P575" i="3"/>
  <c r="B576" i="3"/>
  <c r="D576" i="3"/>
  <c r="E576" i="3"/>
  <c r="F576" i="3"/>
  <c r="G576" i="3"/>
  <c r="H576" i="3"/>
  <c r="J576" i="3"/>
  <c r="K576" i="3"/>
  <c r="L576" i="3"/>
  <c r="M576" i="3"/>
  <c r="N576" i="3"/>
  <c r="O576" i="3"/>
  <c r="P576" i="3"/>
  <c r="B577" i="3"/>
  <c r="D577" i="3"/>
  <c r="E577" i="3"/>
  <c r="F577" i="3"/>
  <c r="G577" i="3"/>
  <c r="H577" i="3"/>
  <c r="J577" i="3"/>
  <c r="K577" i="3"/>
  <c r="L577" i="3"/>
  <c r="M577" i="3"/>
  <c r="N577" i="3"/>
  <c r="O577" i="3"/>
  <c r="P577" i="3"/>
  <c r="B578" i="3"/>
  <c r="D578" i="3"/>
  <c r="E578" i="3"/>
  <c r="F578" i="3"/>
  <c r="G578" i="3"/>
  <c r="H578" i="3"/>
  <c r="J578" i="3"/>
  <c r="K578" i="3"/>
  <c r="L578" i="3"/>
  <c r="M578" i="3"/>
  <c r="N578" i="3"/>
  <c r="O578" i="3"/>
  <c r="P578" i="3"/>
  <c r="B579" i="3"/>
  <c r="D579" i="3"/>
  <c r="E579" i="3"/>
  <c r="F579" i="3"/>
  <c r="G579" i="3"/>
  <c r="H579" i="3"/>
  <c r="J579" i="3"/>
  <c r="K579" i="3"/>
  <c r="L579" i="3"/>
  <c r="M579" i="3"/>
  <c r="N579" i="3"/>
  <c r="O579" i="3"/>
  <c r="P579" i="3"/>
  <c r="B580" i="3"/>
  <c r="D580" i="3"/>
  <c r="E580" i="3"/>
  <c r="F580" i="3"/>
  <c r="G580" i="3"/>
  <c r="H580" i="3"/>
  <c r="J580" i="3"/>
  <c r="K580" i="3"/>
  <c r="L580" i="3"/>
  <c r="M580" i="3"/>
  <c r="N580" i="3"/>
  <c r="O580" i="3"/>
  <c r="P580" i="3"/>
  <c r="B581" i="3"/>
  <c r="D581" i="3"/>
  <c r="E581" i="3"/>
  <c r="F581" i="3"/>
  <c r="G581" i="3"/>
  <c r="H581" i="3"/>
  <c r="J581" i="3"/>
  <c r="K581" i="3"/>
  <c r="L581" i="3"/>
  <c r="M581" i="3"/>
  <c r="N581" i="3"/>
  <c r="O581" i="3"/>
  <c r="P581" i="3"/>
  <c r="B582" i="3"/>
  <c r="D582" i="3"/>
  <c r="E582" i="3"/>
  <c r="F582" i="3"/>
  <c r="G582" i="3"/>
  <c r="H582" i="3"/>
  <c r="J582" i="3"/>
  <c r="K582" i="3"/>
  <c r="L582" i="3"/>
  <c r="M582" i="3"/>
  <c r="N582" i="3"/>
  <c r="O582" i="3"/>
  <c r="P582" i="3"/>
  <c r="B583" i="3"/>
  <c r="D583" i="3"/>
  <c r="E583" i="3"/>
  <c r="F583" i="3"/>
  <c r="G583" i="3"/>
  <c r="H583" i="3"/>
  <c r="J583" i="3"/>
  <c r="K583" i="3"/>
  <c r="L583" i="3"/>
  <c r="M583" i="3"/>
  <c r="N583" i="3"/>
  <c r="O583" i="3"/>
  <c r="P583" i="3"/>
  <c r="B584" i="3"/>
  <c r="D584" i="3"/>
  <c r="E584" i="3"/>
  <c r="F584" i="3"/>
  <c r="G584" i="3"/>
  <c r="H584" i="3"/>
  <c r="J584" i="3"/>
  <c r="K584" i="3"/>
  <c r="L584" i="3"/>
  <c r="M584" i="3"/>
  <c r="N584" i="3"/>
  <c r="O584" i="3"/>
  <c r="P584" i="3"/>
  <c r="B585" i="3"/>
  <c r="D585" i="3"/>
  <c r="E585" i="3"/>
  <c r="F585" i="3"/>
  <c r="G585" i="3"/>
  <c r="H585" i="3"/>
  <c r="J585" i="3"/>
  <c r="K585" i="3"/>
  <c r="L585" i="3"/>
  <c r="M585" i="3"/>
  <c r="N585" i="3"/>
  <c r="O585" i="3"/>
  <c r="P585" i="3"/>
  <c r="B586" i="3"/>
  <c r="D586" i="3"/>
  <c r="E586" i="3"/>
  <c r="F586" i="3"/>
  <c r="G586" i="3"/>
  <c r="H586" i="3"/>
  <c r="J586" i="3"/>
  <c r="K586" i="3"/>
  <c r="L586" i="3"/>
  <c r="M586" i="3"/>
  <c r="N586" i="3"/>
  <c r="O586" i="3"/>
  <c r="P586" i="3"/>
  <c r="B587" i="3"/>
  <c r="D587" i="3"/>
  <c r="E587" i="3"/>
  <c r="F587" i="3"/>
  <c r="G587" i="3"/>
  <c r="H587" i="3"/>
  <c r="J587" i="3"/>
  <c r="K587" i="3"/>
  <c r="L587" i="3"/>
  <c r="M587" i="3"/>
  <c r="N587" i="3"/>
  <c r="O587" i="3"/>
  <c r="P587" i="3"/>
  <c r="B588" i="3"/>
  <c r="D588" i="3"/>
  <c r="E588" i="3"/>
  <c r="F588" i="3"/>
  <c r="G588" i="3"/>
  <c r="H588" i="3"/>
  <c r="J588" i="3"/>
  <c r="K588" i="3"/>
  <c r="L588" i="3"/>
  <c r="M588" i="3"/>
  <c r="N588" i="3"/>
  <c r="O588" i="3"/>
  <c r="P588" i="3"/>
  <c r="B589" i="3"/>
  <c r="D589" i="3"/>
  <c r="E589" i="3"/>
  <c r="F589" i="3"/>
  <c r="G589" i="3"/>
  <c r="H589" i="3"/>
  <c r="J589" i="3"/>
  <c r="K589" i="3"/>
  <c r="L589" i="3"/>
  <c r="M589" i="3"/>
  <c r="N589" i="3"/>
  <c r="O589" i="3"/>
  <c r="P589" i="3"/>
  <c r="B590" i="3"/>
  <c r="D590" i="3"/>
  <c r="E590" i="3"/>
  <c r="F590" i="3"/>
  <c r="G590" i="3"/>
  <c r="H590" i="3"/>
  <c r="J590" i="3"/>
  <c r="K590" i="3"/>
  <c r="L590" i="3"/>
  <c r="M590" i="3"/>
  <c r="N590" i="3"/>
  <c r="O590" i="3"/>
  <c r="P590" i="3"/>
  <c r="B591" i="3"/>
  <c r="D591" i="3"/>
  <c r="E591" i="3"/>
  <c r="F591" i="3"/>
  <c r="G591" i="3"/>
  <c r="H591" i="3"/>
  <c r="J591" i="3"/>
  <c r="K591" i="3"/>
  <c r="L591" i="3"/>
  <c r="M591" i="3"/>
  <c r="N591" i="3"/>
  <c r="O591" i="3"/>
  <c r="P591" i="3"/>
  <c r="B592" i="3"/>
  <c r="D592" i="3"/>
  <c r="E592" i="3"/>
  <c r="F592" i="3"/>
  <c r="G592" i="3"/>
  <c r="H592" i="3"/>
  <c r="J592" i="3"/>
  <c r="K592" i="3"/>
  <c r="L592" i="3"/>
  <c r="M592" i="3"/>
  <c r="N592" i="3"/>
  <c r="O592" i="3"/>
  <c r="P592" i="3"/>
  <c r="B593" i="3"/>
  <c r="D593" i="3"/>
  <c r="E593" i="3"/>
  <c r="F593" i="3"/>
  <c r="G593" i="3"/>
  <c r="H593" i="3"/>
  <c r="J593" i="3"/>
  <c r="K593" i="3"/>
  <c r="L593" i="3"/>
  <c r="M593" i="3"/>
  <c r="N593" i="3"/>
  <c r="O593" i="3"/>
  <c r="P593" i="3"/>
  <c r="B594" i="3"/>
  <c r="D594" i="3"/>
  <c r="E594" i="3"/>
  <c r="F594" i="3"/>
  <c r="G594" i="3"/>
  <c r="H594" i="3"/>
  <c r="J594" i="3"/>
  <c r="K594" i="3"/>
  <c r="L594" i="3"/>
  <c r="M594" i="3"/>
  <c r="N594" i="3"/>
  <c r="O594" i="3"/>
  <c r="P594" i="3"/>
  <c r="B595" i="3"/>
  <c r="D595" i="3"/>
  <c r="E595" i="3"/>
  <c r="F595" i="3"/>
  <c r="G595" i="3"/>
  <c r="H595" i="3"/>
  <c r="J595" i="3"/>
  <c r="K595" i="3"/>
  <c r="L595" i="3"/>
  <c r="M595" i="3"/>
  <c r="N595" i="3"/>
  <c r="O595" i="3"/>
  <c r="P595" i="3"/>
  <c r="B596" i="3"/>
  <c r="D596" i="3"/>
  <c r="E596" i="3"/>
  <c r="F596" i="3"/>
  <c r="G596" i="3"/>
  <c r="H596" i="3"/>
  <c r="J596" i="3"/>
  <c r="K596" i="3"/>
  <c r="L596" i="3"/>
  <c r="M596" i="3"/>
  <c r="N596" i="3"/>
  <c r="O596" i="3"/>
  <c r="P596" i="3"/>
  <c r="B597" i="3"/>
  <c r="D597" i="3"/>
  <c r="E597" i="3"/>
  <c r="F597" i="3"/>
  <c r="G597" i="3"/>
  <c r="H597" i="3"/>
  <c r="J597" i="3"/>
  <c r="K597" i="3"/>
  <c r="L597" i="3"/>
  <c r="M597" i="3"/>
  <c r="N597" i="3"/>
  <c r="O597" i="3"/>
  <c r="P597" i="3"/>
  <c r="B598" i="3"/>
  <c r="D598" i="3"/>
  <c r="E598" i="3"/>
  <c r="F598" i="3"/>
  <c r="G598" i="3"/>
  <c r="H598" i="3"/>
  <c r="J598" i="3"/>
  <c r="K598" i="3"/>
  <c r="L598" i="3"/>
  <c r="M598" i="3"/>
  <c r="N598" i="3"/>
  <c r="O598" i="3"/>
  <c r="P598" i="3"/>
  <c r="B599" i="3"/>
  <c r="D599" i="3"/>
  <c r="E599" i="3"/>
  <c r="F599" i="3"/>
  <c r="G599" i="3"/>
  <c r="H599" i="3"/>
  <c r="J599" i="3"/>
  <c r="K599" i="3"/>
  <c r="L599" i="3"/>
  <c r="M599" i="3"/>
  <c r="N599" i="3"/>
  <c r="O599" i="3"/>
  <c r="P599" i="3"/>
  <c r="B600" i="3"/>
  <c r="D600" i="3"/>
  <c r="E600" i="3"/>
  <c r="F600" i="3"/>
  <c r="G600" i="3"/>
  <c r="H600" i="3"/>
  <c r="J600" i="3"/>
  <c r="K600" i="3"/>
  <c r="L600" i="3"/>
  <c r="M600" i="3"/>
  <c r="N600" i="3"/>
  <c r="O600" i="3"/>
  <c r="P600" i="3"/>
  <c r="B601" i="3"/>
  <c r="D601" i="3"/>
  <c r="E601" i="3"/>
  <c r="F601" i="3"/>
  <c r="G601" i="3"/>
  <c r="H601" i="3"/>
  <c r="J601" i="3"/>
  <c r="K601" i="3"/>
  <c r="L601" i="3"/>
  <c r="M601" i="3"/>
  <c r="N601" i="3"/>
  <c r="O601" i="3"/>
  <c r="P601" i="3"/>
  <c r="B602" i="3"/>
  <c r="D602" i="3"/>
  <c r="E602" i="3"/>
  <c r="F602" i="3"/>
  <c r="G602" i="3"/>
  <c r="H602" i="3"/>
  <c r="J602" i="3"/>
  <c r="K602" i="3"/>
  <c r="L602" i="3"/>
  <c r="M602" i="3"/>
  <c r="N602" i="3"/>
  <c r="O602" i="3"/>
  <c r="P602" i="3"/>
  <c r="B603" i="3"/>
  <c r="D603" i="3"/>
  <c r="E603" i="3"/>
  <c r="F603" i="3"/>
  <c r="G603" i="3"/>
  <c r="H603" i="3"/>
  <c r="J603" i="3"/>
  <c r="K603" i="3"/>
  <c r="L603" i="3"/>
  <c r="M603" i="3"/>
  <c r="N603" i="3"/>
  <c r="O603" i="3"/>
  <c r="P603" i="3"/>
  <c r="B604" i="3"/>
  <c r="D604" i="3"/>
  <c r="E604" i="3"/>
  <c r="F604" i="3"/>
  <c r="G604" i="3"/>
  <c r="H604" i="3"/>
  <c r="J604" i="3"/>
  <c r="K604" i="3"/>
  <c r="L604" i="3"/>
  <c r="M604" i="3"/>
  <c r="N604" i="3"/>
  <c r="O604" i="3"/>
  <c r="P604" i="3"/>
  <c r="B605" i="3"/>
  <c r="D605" i="3"/>
  <c r="E605" i="3"/>
  <c r="F605" i="3"/>
  <c r="G605" i="3"/>
  <c r="H605" i="3"/>
  <c r="J605" i="3"/>
  <c r="K605" i="3"/>
  <c r="L605" i="3"/>
  <c r="M605" i="3"/>
  <c r="N605" i="3"/>
  <c r="O605" i="3"/>
  <c r="P605" i="3"/>
  <c r="B606" i="3"/>
  <c r="D606" i="3"/>
  <c r="E606" i="3"/>
  <c r="F606" i="3"/>
  <c r="G606" i="3"/>
  <c r="H606" i="3"/>
  <c r="J606" i="3"/>
  <c r="K606" i="3"/>
  <c r="L606" i="3"/>
  <c r="M606" i="3"/>
  <c r="N606" i="3"/>
  <c r="O606" i="3"/>
  <c r="P606" i="3"/>
  <c r="B607" i="3"/>
  <c r="D607" i="3"/>
  <c r="E607" i="3"/>
  <c r="F607" i="3"/>
  <c r="G607" i="3"/>
  <c r="H607" i="3"/>
  <c r="J607" i="3"/>
  <c r="K607" i="3"/>
  <c r="L607" i="3"/>
  <c r="M607" i="3"/>
  <c r="N607" i="3"/>
  <c r="O607" i="3"/>
  <c r="P607" i="3"/>
  <c r="B608" i="3"/>
  <c r="D608" i="3"/>
  <c r="E608" i="3"/>
  <c r="F608" i="3"/>
  <c r="G608" i="3"/>
  <c r="H608" i="3"/>
  <c r="J608" i="3"/>
  <c r="K608" i="3"/>
  <c r="L608" i="3"/>
  <c r="M608" i="3"/>
  <c r="N608" i="3"/>
  <c r="O608" i="3"/>
  <c r="P608" i="3"/>
  <c r="B609" i="3"/>
  <c r="D609" i="3"/>
  <c r="E609" i="3"/>
  <c r="F609" i="3"/>
  <c r="G609" i="3"/>
  <c r="H609" i="3"/>
  <c r="J609" i="3"/>
  <c r="K609" i="3"/>
  <c r="L609" i="3"/>
  <c r="M609" i="3"/>
  <c r="N609" i="3"/>
  <c r="O609" i="3"/>
  <c r="P609" i="3"/>
  <c r="B610" i="3"/>
  <c r="D610" i="3"/>
  <c r="E610" i="3"/>
  <c r="F610" i="3"/>
  <c r="G610" i="3"/>
  <c r="H610" i="3"/>
  <c r="J610" i="3"/>
  <c r="K610" i="3"/>
  <c r="L610" i="3"/>
  <c r="M610" i="3"/>
  <c r="N610" i="3"/>
  <c r="O610" i="3"/>
  <c r="P610" i="3"/>
  <c r="B611" i="3"/>
  <c r="D611" i="3"/>
  <c r="E611" i="3"/>
  <c r="F611" i="3"/>
  <c r="G611" i="3"/>
  <c r="H611" i="3"/>
  <c r="J611" i="3"/>
  <c r="K611" i="3"/>
  <c r="L611" i="3"/>
  <c r="M611" i="3"/>
  <c r="N611" i="3"/>
  <c r="O611" i="3"/>
  <c r="P611" i="3"/>
  <c r="B612" i="3"/>
  <c r="D612" i="3"/>
  <c r="E612" i="3"/>
  <c r="F612" i="3"/>
  <c r="G612" i="3"/>
  <c r="H612" i="3"/>
  <c r="J612" i="3"/>
  <c r="K612" i="3"/>
  <c r="L612" i="3"/>
  <c r="M612" i="3"/>
  <c r="N612" i="3"/>
  <c r="O612" i="3"/>
  <c r="P612" i="3"/>
  <c r="B613" i="3"/>
  <c r="D613" i="3"/>
  <c r="E613" i="3"/>
  <c r="F613" i="3"/>
  <c r="G613" i="3"/>
  <c r="H613" i="3"/>
  <c r="J613" i="3"/>
  <c r="K613" i="3"/>
  <c r="L613" i="3"/>
  <c r="M613" i="3"/>
  <c r="N613" i="3"/>
  <c r="O613" i="3"/>
  <c r="P613" i="3"/>
  <c r="B614" i="3"/>
  <c r="D614" i="3"/>
  <c r="E614" i="3"/>
  <c r="F614" i="3"/>
  <c r="G614" i="3"/>
  <c r="H614" i="3"/>
  <c r="J614" i="3"/>
  <c r="K614" i="3"/>
  <c r="L614" i="3"/>
  <c r="M614" i="3"/>
  <c r="N614" i="3"/>
  <c r="O614" i="3"/>
  <c r="P614" i="3"/>
  <c r="B615" i="3"/>
  <c r="D615" i="3"/>
  <c r="E615" i="3"/>
  <c r="F615" i="3"/>
  <c r="G615" i="3"/>
  <c r="H615" i="3"/>
  <c r="J615" i="3"/>
  <c r="K615" i="3"/>
  <c r="L615" i="3"/>
  <c r="M615" i="3"/>
  <c r="N615" i="3"/>
  <c r="O615" i="3"/>
  <c r="P615" i="3"/>
  <c r="B616" i="3"/>
  <c r="D616" i="3"/>
  <c r="E616" i="3"/>
  <c r="F616" i="3"/>
  <c r="G616" i="3"/>
  <c r="H616" i="3"/>
  <c r="J616" i="3"/>
  <c r="K616" i="3"/>
  <c r="L616" i="3"/>
  <c r="M616" i="3"/>
  <c r="N616" i="3"/>
  <c r="O616" i="3"/>
  <c r="P616" i="3"/>
  <c r="B617" i="3"/>
  <c r="D617" i="3"/>
  <c r="E617" i="3"/>
  <c r="F617" i="3"/>
  <c r="G617" i="3"/>
  <c r="H617" i="3"/>
  <c r="J617" i="3"/>
  <c r="K617" i="3"/>
  <c r="L617" i="3"/>
  <c r="M617" i="3"/>
  <c r="N617" i="3"/>
  <c r="O617" i="3"/>
  <c r="P617" i="3"/>
  <c r="B618" i="3"/>
  <c r="D618" i="3"/>
  <c r="E618" i="3"/>
  <c r="F618" i="3"/>
  <c r="G618" i="3"/>
  <c r="H618" i="3"/>
  <c r="J618" i="3"/>
  <c r="K618" i="3"/>
  <c r="L618" i="3"/>
  <c r="M618" i="3"/>
  <c r="N618" i="3"/>
  <c r="O618" i="3"/>
  <c r="P618" i="3"/>
  <c r="B619" i="3"/>
  <c r="D619" i="3"/>
  <c r="E619" i="3"/>
  <c r="F619" i="3"/>
  <c r="G619" i="3"/>
  <c r="H619" i="3"/>
  <c r="J619" i="3"/>
  <c r="K619" i="3"/>
  <c r="L619" i="3"/>
  <c r="M619" i="3"/>
  <c r="N619" i="3"/>
  <c r="O619" i="3"/>
  <c r="P619" i="3"/>
  <c r="B620" i="3"/>
  <c r="D620" i="3"/>
  <c r="E620" i="3"/>
  <c r="F620" i="3"/>
  <c r="G620" i="3"/>
  <c r="H620" i="3"/>
  <c r="J620" i="3"/>
  <c r="K620" i="3"/>
  <c r="L620" i="3"/>
  <c r="M620" i="3"/>
  <c r="N620" i="3"/>
  <c r="O620" i="3"/>
  <c r="P620" i="3"/>
  <c r="B621" i="3"/>
  <c r="D621" i="3"/>
  <c r="E621" i="3"/>
  <c r="F621" i="3"/>
  <c r="G621" i="3"/>
  <c r="H621" i="3"/>
  <c r="J621" i="3"/>
  <c r="K621" i="3"/>
  <c r="L621" i="3"/>
  <c r="M621" i="3"/>
  <c r="N621" i="3"/>
  <c r="O621" i="3"/>
  <c r="P621" i="3"/>
  <c r="B622" i="3"/>
  <c r="D622" i="3"/>
  <c r="E622" i="3"/>
  <c r="F622" i="3"/>
  <c r="G622" i="3"/>
  <c r="H622" i="3"/>
  <c r="J622" i="3"/>
  <c r="K622" i="3"/>
  <c r="L622" i="3"/>
  <c r="M622" i="3"/>
  <c r="N622" i="3"/>
  <c r="O622" i="3"/>
  <c r="P622" i="3"/>
  <c r="B623" i="3"/>
  <c r="D623" i="3"/>
  <c r="E623" i="3"/>
  <c r="F623" i="3"/>
  <c r="G623" i="3"/>
  <c r="H623" i="3"/>
  <c r="J623" i="3"/>
  <c r="K623" i="3"/>
  <c r="L623" i="3"/>
  <c r="M623" i="3"/>
  <c r="N623" i="3"/>
  <c r="O623" i="3"/>
  <c r="P623" i="3"/>
  <c r="B624" i="3"/>
  <c r="D624" i="3"/>
  <c r="E624" i="3"/>
  <c r="F624" i="3"/>
  <c r="G624" i="3"/>
  <c r="H624" i="3"/>
  <c r="J624" i="3"/>
  <c r="K624" i="3"/>
  <c r="L624" i="3"/>
  <c r="M624" i="3"/>
  <c r="N624" i="3"/>
  <c r="O624" i="3"/>
  <c r="P624" i="3"/>
  <c r="B625" i="3"/>
  <c r="D625" i="3"/>
  <c r="E625" i="3"/>
  <c r="F625" i="3"/>
  <c r="G625" i="3"/>
  <c r="H625" i="3"/>
  <c r="J625" i="3"/>
  <c r="K625" i="3"/>
  <c r="L625" i="3"/>
  <c r="M625" i="3"/>
  <c r="N625" i="3"/>
  <c r="O625" i="3"/>
  <c r="P625" i="3"/>
  <c r="B626" i="3"/>
  <c r="D626" i="3"/>
  <c r="E626" i="3"/>
  <c r="F626" i="3"/>
  <c r="G626" i="3"/>
  <c r="H626" i="3"/>
  <c r="J626" i="3"/>
  <c r="K626" i="3"/>
  <c r="L626" i="3"/>
  <c r="M626" i="3"/>
  <c r="N626" i="3"/>
  <c r="O626" i="3"/>
  <c r="P626" i="3"/>
  <c r="B627" i="3"/>
  <c r="D627" i="3"/>
  <c r="E627" i="3"/>
  <c r="F627" i="3"/>
  <c r="G627" i="3"/>
  <c r="H627" i="3"/>
  <c r="J627" i="3"/>
  <c r="K627" i="3"/>
  <c r="L627" i="3"/>
  <c r="M627" i="3"/>
  <c r="N627" i="3"/>
  <c r="O627" i="3"/>
  <c r="P627" i="3"/>
  <c r="B628" i="3"/>
  <c r="D628" i="3"/>
  <c r="E628" i="3"/>
  <c r="F628" i="3"/>
  <c r="G628" i="3"/>
  <c r="H628" i="3"/>
  <c r="J628" i="3"/>
  <c r="K628" i="3"/>
  <c r="L628" i="3"/>
  <c r="M628" i="3"/>
  <c r="N628" i="3"/>
  <c r="O628" i="3"/>
  <c r="P628" i="3"/>
  <c r="B629" i="3"/>
  <c r="D629" i="3"/>
  <c r="E629" i="3"/>
  <c r="F629" i="3"/>
  <c r="G629" i="3"/>
  <c r="H629" i="3"/>
  <c r="J629" i="3"/>
  <c r="K629" i="3"/>
  <c r="L629" i="3"/>
  <c r="M629" i="3"/>
  <c r="N629" i="3"/>
  <c r="O629" i="3"/>
  <c r="P629" i="3"/>
  <c r="B630" i="3"/>
  <c r="D630" i="3"/>
  <c r="E630" i="3"/>
  <c r="F630" i="3"/>
  <c r="G630" i="3"/>
  <c r="H630" i="3"/>
  <c r="J630" i="3"/>
  <c r="K630" i="3"/>
  <c r="L630" i="3"/>
  <c r="M630" i="3"/>
  <c r="N630" i="3"/>
  <c r="O630" i="3"/>
  <c r="P630" i="3"/>
  <c r="B631" i="3"/>
  <c r="D631" i="3"/>
  <c r="E631" i="3"/>
  <c r="F631" i="3"/>
  <c r="G631" i="3"/>
  <c r="H631" i="3"/>
  <c r="J631" i="3"/>
  <c r="K631" i="3"/>
  <c r="L631" i="3"/>
  <c r="M631" i="3"/>
  <c r="N631" i="3"/>
  <c r="O631" i="3"/>
  <c r="P631" i="3"/>
  <c r="B632" i="3"/>
  <c r="D632" i="3"/>
  <c r="E632" i="3"/>
  <c r="F632" i="3"/>
  <c r="G632" i="3"/>
  <c r="H632" i="3"/>
  <c r="J632" i="3"/>
  <c r="K632" i="3"/>
  <c r="L632" i="3"/>
  <c r="M632" i="3"/>
  <c r="N632" i="3"/>
  <c r="O632" i="3"/>
  <c r="P632" i="3"/>
  <c r="B633" i="3"/>
  <c r="D633" i="3"/>
  <c r="E633" i="3"/>
  <c r="F633" i="3"/>
  <c r="G633" i="3"/>
  <c r="H633" i="3"/>
  <c r="J633" i="3"/>
  <c r="K633" i="3"/>
  <c r="L633" i="3"/>
  <c r="M633" i="3"/>
  <c r="N633" i="3"/>
  <c r="O633" i="3"/>
  <c r="P633" i="3"/>
  <c r="B634" i="3"/>
  <c r="D634" i="3"/>
  <c r="E634" i="3"/>
  <c r="F634" i="3"/>
  <c r="G634" i="3"/>
  <c r="H634" i="3"/>
  <c r="J634" i="3"/>
  <c r="K634" i="3"/>
  <c r="L634" i="3"/>
  <c r="M634" i="3"/>
  <c r="N634" i="3"/>
  <c r="O634" i="3"/>
  <c r="P634" i="3"/>
  <c r="B635" i="3"/>
  <c r="D635" i="3"/>
  <c r="E635" i="3"/>
  <c r="F635" i="3"/>
  <c r="G635" i="3"/>
  <c r="H635" i="3"/>
  <c r="J635" i="3"/>
  <c r="K635" i="3"/>
  <c r="L635" i="3"/>
  <c r="M635" i="3"/>
  <c r="N635" i="3"/>
  <c r="O635" i="3"/>
  <c r="P635" i="3"/>
  <c r="B636" i="3"/>
  <c r="D636" i="3"/>
  <c r="E636" i="3"/>
  <c r="F636" i="3"/>
  <c r="G636" i="3"/>
  <c r="H636" i="3"/>
  <c r="J636" i="3"/>
  <c r="K636" i="3"/>
  <c r="L636" i="3"/>
  <c r="M636" i="3"/>
  <c r="N636" i="3"/>
  <c r="O636" i="3"/>
  <c r="P636" i="3"/>
  <c r="B637" i="3"/>
  <c r="D637" i="3"/>
  <c r="E637" i="3"/>
  <c r="F637" i="3"/>
  <c r="G637" i="3"/>
  <c r="H637" i="3"/>
  <c r="J637" i="3"/>
  <c r="K637" i="3"/>
  <c r="L637" i="3"/>
  <c r="M637" i="3"/>
  <c r="N637" i="3"/>
  <c r="O637" i="3"/>
  <c r="P637" i="3"/>
  <c r="B638" i="3"/>
  <c r="D638" i="3"/>
  <c r="E638" i="3"/>
  <c r="F638" i="3"/>
  <c r="G638" i="3"/>
  <c r="H638" i="3"/>
  <c r="J638" i="3"/>
  <c r="K638" i="3"/>
  <c r="L638" i="3"/>
  <c r="M638" i="3"/>
  <c r="N638" i="3"/>
  <c r="O638" i="3"/>
  <c r="P638" i="3"/>
  <c r="B639" i="3"/>
  <c r="D639" i="3"/>
  <c r="E639" i="3"/>
  <c r="F639" i="3"/>
  <c r="G639" i="3"/>
  <c r="H639" i="3"/>
  <c r="J639" i="3"/>
  <c r="K639" i="3"/>
  <c r="L639" i="3"/>
  <c r="M639" i="3"/>
  <c r="N639" i="3"/>
  <c r="O639" i="3"/>
  <c r="P639" i="3"/>
  <c r="B640" i="3"/>
  <c r="D640" i="3"/>
  <c r="E640" i="3"/>
  <c r="F640" i="3"/>
  <c r="G640" i="3"/>
  <c r="H640" i="3"/>
  <c r="J640" i="3"/>
  <c r="K640" i="3"/>
  <c r="L640" i="3"/>
  <c r="M640" i="3"/>
  <c r="N640" i="3"/>
  <c r="O640" i="3"/>
  <c r="P640" i="3"/>
  <c r="B641" i="3"/>
  <c r="D641" i="3"/>
  <c r="E641" i="3"/>
  <c r="F641" i="3"/>
  <c r="G641" i="3"/>
  <c r="H641" i="3"/>
  <c r="J641" i="3"/>
  <c r="K641" i="3"/>
  <c r="L641" i="3"/>
  <c r="M641" i="3"/>
  <c r="N641" i="3"/>
  <c r="O641" i="3"/>
  <c r="P641" i="3"/>
  <c r="B642" i="3"/>
  <c r="D642" i="3"/>
  <c r="E642" i="3"/>
  <c r="F642" i="3"/>
  <c r="G642" i="3"/>
  <c r="H642" i="3"/>
  <c r="J642" i="3"/>
  <c r="K642" i="3"/>
  <c r="L642" i="3"/>
  <c r="M642" i="3"/>
  <c r="N642" i="3"/>
  <c r="O642" i="3"/>
  <c r="P642" i="3"/>
  <c r="B643" i="3"/>
  <c r="D643" i="3"/>
  <c r="E643" i="3"/>
  <c r="F643" i="3"/>
  <c r="G643" i="3"/>
  <c r="H643" i="3"/>
  <c r="J643" i="3"/>
  <c r="K643" i="3"/>
  <c r="L643" i="3"/>
  <c r="M643" i="3"/>
  <c r="N643" i="3"/>
  <c r="O643" i="3"/>
  <c r="P643" i="3"/>
  <c r="B644" i="3"/>
  <c r="D644" i="3"/>
  <c r="E644" i="3"/>
  <c r="F644" i="3"/>
  <c r="G644" i="3"/>
  <c r="H644" i="3"/>
  <c r="J644" i="3"/>
  <c r="K644" i="3"/>
  <c r="L644" i="3"/>
  <c r="M644" i="3"/>
  <c r="N644" i="3"/>
  <c r="O644" i="3"/>
  <c r="P644" i="3"/>
  <c r="B645" i="3"/>
  <c r="D645" i="3"/>
  <c r="E645" i="3"/>
  <c r="F645" i="3"/>
  <c r="G645" i="3"/>
  <c r="H645" i="3"/>
  <c r="J645" i="3"/>
  <c r="K645" i="3"/>
  <c r="L645" i="3"/>
  <c r="M645" i="3"/>
  <c r="N645" i="3"/>
  <c r="O645" i="3"/>
  <c r="P645" i="3"/>
  <c r="B646" i="3"/>
  <c r="D646" i="3"/>
  <c r="E646" i="3"/>
  <c r="F646" i="3"/>
  <c r="G646" i="3"/>
  <c r="H646" i="3"/>
  <c r="J646" i="3"/>
  <c r="K646" i="3"/>
  <c r="L646" i="3"/>
  <c r="M646" i="3"/>
  <c r="N646" i="3"/>
  <c r="O646" i="3"/>
  <c r="P646" i="3"/>
  <c r="B647" i="3"/>
  <c r="D647" i="3"/>
  <c r="E647" i="3"/>
  <c r="F647" i="3"/>
  <c r="G647" i="3"/>
  <c r="H647" i="3"/>
  <c r="J647" i="3"/>
  <c r="K647" i="3"/>
  <c r="L647" i="3"/>
  <c r="M647" i="3"/>
  <c r="N647" i="3"/>
  <c r="O647" i="3"/>
  <c r="P647" i="3"/>
  <c r="B648" i="3"/>
  <c r="D648" i="3"/>
  <c r="E648" i="3"/>
  <c r="F648" i="3"/>
  <c r="G648" i="3"/>
  <c r="H648" i="3"/>
  <c r="J648" i="3"/>
  <c r="K648" i="3"/>
  <c r="L648" i="3"/>
  <c r="M648" i="3"/>
  <c r="N648" i="3"/>
  <c r="O648" i="3"/>
  <c r="P648" i="3"/>
  <c r="B649" i="3"/>
  <c r="D649" i="3"/>
  <c r="E649" i="3"/>
  <c r="F649" i="3"/>
  <c r="G649" i="3"/>
  <c r="H649" i="3"/>
  <c r="J649" i="3"/>
  <c r="K649" i="3"/>
  <c r="L649" i="3"/>
  <c r="M649" i="3"/>
  <c r="N649" i="3"/>
  <c r="O649" i="3"/>
  <c r="P649" i="3"/>
  <c r="B650" i="3"/>
  <c r="D650" i="3"/>
  <c r="E650" i="3"/>
  <c r="F650" i="3"/>
  <c r="G650" i="3"/>
  <c r="H650" i="3"/>
  <c r="J650" i="3"/>
  <c r="K650" i="3"/>
  <c r="L650" i="3"/>
  <c r="M650" i="3"/>
  <c r="N650" i="3"/>
  <c r="O650" i="3"/>
  <c r="P650" i="3"/>
  <c r="B651" i="3"/>
  <c r="D651" i="3"/>
  <c r="E651" i="3"/>
  <c r="F651" i="3"/>
  <c r="G651" i="3"/>
  <c r="H651" i="3"/>
  <c r="J651" i="3"/>
  <c r="K651" i="3"/>
  <c r="L651" i="3"/>
  <c r="M651" i="3"/>
  <c r="N651" i="3"/>
  <c r="O651" i="3"/>
  <c r="P651" i="3"/>
  <c r="B652" i="3"/>
  <c r="D652" i="3"/>
  <c r="E652" i="3"/>
  <c r="F652" i="3"/>
  <c r="G652" i="3"/>
  <c r="H652" i="3"/>
  <c r="J652" i="3"/>
  <c r="K652" i="3"/>
  <c r="L652" i="3"/>
  <c r="M652" i="3"/>
  <c r="N652" i="3"/>
  <c r="O652" i="3"/>
  <c r="P652" i="3"/>
  <c r="B653" i="3"/>
  <c r="D653" i="3"/>
  <c r="E653" i="3"/>
  <c r="F653" i="3"/>
  <c r="G653" i="3"/>
  <c r="H653" i="3"/>
  <c r="J653" i="3"/>
  <c r="K653" i="3"/>
  <c r="L653" i="3"/>
  <c r="M653" i="3"/>
  <c r="N653" i="3"/>
  <c r="O653" i="3"/>
  <c r="P653" i="3"/>
  <c r="B654" i="3"/>
  <c r="D654" i="3"/>
  <c r="E654" i="3"/>
  <c r="F654" i="3"/>
  <c r="G654" i="3"/>
  <c r="H654" i="3"/>
  <c r="J654" i="3"/>
  <c r="K654" i="3"/>
  <c r="L654" i="3"/>
  <c r="M654" i="3"/>
  <c r="N654" i="3"/>
  <c r="O654" i="3"/>
  <c r="P654" i="3"/>
  <c r="B655" i="3"/>
  <c r="D655" i="3"/>
  <c r="E655" i="3"/>
  <c r="F655" i="3"/>
  <c r="G655" i="3"/>
  <c r="H655" i="3"/>
  <c r="J655" i="3"/>
  <c r="K655" i="3"/>
  <c r="L655" i="3"/>
  <c r="M655" i="3"/>
  <c r="N655" i="3"/>
  <c r="O655" i="3"/>
  <c r="P655" i="3"/>
  <c r="B656" i="3"/>
  <c r="D656" i="3"/>
  <c r="E656" i="3"/>
  <c r="F656" i="3"/>
  <c r="G656" i="3"/>
  <c r="H656" i="3"/>
  <c r="J656" i="3"/>
  <c r="K656" i="3"/>
  <c r="L656" i="3"/>
  <c r="M656" i="3"/>
  <c r="N656" i="3"/>
  <c r="O656" i="3"/>
  <c r="P656" i="3"/>
  <c r="B657" i="3"/>
  <c r="D657" i="3"/>
  <c r="E657" i="3"/>
  <c r="F657" i="3"/>
  <c r="G657" i="3"/>
  <c r="H657" i="3"/>
  <c r="J657" i="3"/>
  <c r="K657" i="3"/>
  <c r="L657" i="3"/>
  <c r="M657" i="3"/>
  <c r="N657" i="3"/>
  <c r="O657" i="3"/>
  <c r="P657" i="3"/>
  <c r="B658" i="3"/>
  <c r="D658" i="3"/>
  <c r="E658" i="3"/>
  <c r="F658" i="3"/>
  <c r="G658" i="3"/>
  <c r="H658" i="3"/>
  <c r="J658" i="3"/>
  <c r="K658" i="3"/>
  <c r="L658" i="3"/>
  <c r="M658" i="3"/>
  <c r="N658" i="3"/>
  <c r="O658" i="3"/>
  <c r="P658" i="3"/>
  <c r="B659" i="3"/>
  <c r="D659" i="3"/>
  <c r="E659" i="3"/>
  <c r="F659" i="3"/>
  <c r="G659" i="3"/>
  <c r="H659" i="3"/>
  <c r="J659" i="3"/>
  <c r="K659" i="3"/>
  <c r="L659" i="3"/>
  <c r="M659" i="3"/>
  <c r="N659" i="3"/>
  <c r="O659" i="3"/>
  <c r="P659" i="3"/>
  <c r="A660" i="3"/>
  <c r="B660" i="3" s="1"/>
  <c r="D660" i="3"/>
  <c r="E660" i="3"/>
  <c r="F660" i="3"/>
  <c r="G660" i="3"/>
  <c r="H660" i="3"/>
  <c r="J660" i="3"/>
  <c r="K660" i="3"/>
  <c r="N660" i="3"/>
  <c r="A661" i="3"/>
  <c r="B661" i="3" s="1"/>
  <c r="D661" i="3"/>
  <c r="E661" i="3"/>
  <c r="F661" i="3"/>
  <c r="G661" i="3"/>
  <c r="H661" i="3"/>
  <c r="J661" i="3"/>
  <c r="K661" i="3"/>
  <c r="N661" i="3"/>
  <c r="A662" i="3"/>
  <c r="B662" i="3" s="1"/>
  <c r="D662" i="3"/>
  <c r="E662" i="3"/>
  <c r="F662" i="3"/>
  <c r="G662" i="3"/>
  <c r="H662" i="3"/>
  <c r="J662" i="3"/>
  <c r="K662" i="3"/>
  <c r="N662" i="3"/>
  <c r="A663" i="3"/>
  <c r="B663" i="3" s="1"/>
  <c r="D663" i="3"/>
  <c r="E663" i="3"/>
  <c r="F663" i="3"/>
  <c r="G663" i="3"/>
  <c r="H663" i="3"/>
  <c r="J663" i="3"/>
  <c r="K663" i="3"/>
  <c r="N663" i="3"/>
  <c r="A664" i="3"/>
  <c r="B664" i="3" s="1"/>
  <c r="D664" i="3"/>
  <c r="E664" i="3"/>
  <c r="F664" i="3"/>
  <c r="G664" i="3"/>
  <c r="H664" i="3"/>
  <c r="J664" i="3"/>
  <c r="K664" i="3"/>
  <c r="N664" i="3"/>
  <c r="A665" i="3"/>
  <c r="B665" i="3" s="1"/>
  <c r="C665" i="3"/>
  <c r="K665" i="3" s="1"/>
  <c r="D665" i="3"/>
  <c r="E665" i="3"/>
  <c r="F665" i="3"/>
  <c r="G665" i="3"/>
  <c r="H665" i="3"/>
  <c r="J665" i="3"/>
  <c r="N665" i="3"/>
  <c r="A666" i="3"/>
  <c r="B666" i="3"/>
  <c r="C666" i="3"/>
  <c r="J666" i="3" s="1"/>
  <c r="D666" i="3"/>
  <c r="E666" i="3"/>
  <c r="F666" i="3"/>
  <c r="G666" i="3"/>
  <c r="H666" i="3"/>
  <c r="K666" i="3"/>
  <c r="N666" i="3"/>
  <c r="A667" i="3"/>
  <c r="B667" i="3" s="1"/>
  <c r="C667" i="3"/>
  <c r="K667" i="3" s="1"/>
  <c r="D667" i="3"/>
  <c r="E667" i="3"/>
  <c r="F667" i="3"/>
  <c r="G667" i="3"/>
  <c r="H667" i="3"/>
  <c r="J667" i="3"/>
  <c r="A668" i="3"/>
  <c r="B668" i="3"/>
  <c r="C668" i="3"/>
  <c r="D668" i="3"/>
  <c r="E668" i="3"/>
  <c r="F668" i="3"/>
  <c r="G668" i="3"/>
  <c r="H668" i="3"/>
  <c r="J668" i="3"/>
  <c r="K668" i="3"/>
  <c r="N668" i="3"/>
  <c r="A669" i="3"/>
  <c r="B669" i="3" s="1"/>
  <c r="C669" i="3"/>
  <c r="J669" i="3" s="1"/>
  <c r="D669" i="3"/>
  <c r="E669" i="3"/>
  <c r="F669" i="3"/>
  <c r="G669" i="3"/>
  <c r="H669" i="3"/>
  <c r="N669" i="3"/>
  <c r="DU1" i="2"/>
  <c r="DT5" i="2" s="1"/>
  <c r="EC2" i="2"/>
  <c r="FC2" i="2"/>
  <c r="KJ2" i="2"/>
  <c r="KK2" i="2"/>
  <c r="MT2" i="2"/>
  <c r="MU2" i="2"/>
  <c r="DZ3" i="2"/>
  <c r="DZ4" i="2" s="1"/>
  <c r="KL3" i="2"/>
  <c r="KM3" i="2"/>
  <c r="KR3" i="2" s="1"/>
  <c r="KW3" i="2" s="1"/>
  <c r="KN3" i="2"/>
  <c r="KS3" i="2" s="1"/>
  <c r="KX3" i="2" s="1"/>
  <c r="KO3" i="2"/>
  <c r="KT3" i="2" s="1"/>
  <c r="KY3" i="2" s="1"/>
  <c r="KP3" i="2"/>
  <c r="KU3" i="2" s="1"/>
  <c r="KZ3" i="2" s="1"/>
  <c r="KQ3" i="2"/>
  <c r="KQ5" i="2" s="1"/>
  <c r="KQ2" i="2" s="1"/>
  <c r="HP4" i="2"/>
  <c r="HR2" i="2" s="1"/>
  <c r="HW5" i="2" s="1"/>
  <c r="LO4" i="2"/>
  <c r="LP4" i="2"/>
  <c r="LQ4" i="2"/>
  <c r="LR4" i="2"/>
  <c r="LS4" i="2"/>
  <c r="LT4" i="2"/>
  <c r="LU4" i="2"/>
  <c r="LU7" i="2" s="1"/>
  <c r="LV4" i="2"/>
  <c r="LW4" i="2"/>
  <c r="LX4" i="2"/>
  <c r="LY4" i="2"/>
  <c r="LY7" i="2" s="1"/>
  <c r="LZ4" i="2"/>
  <c r="MA4" i="2"/>
  <c r="MB4" i="2"/>
  <c r="MC4" i="2"/>
  <c r="MC7" i="2" s="1"/>
  <c r="MD4" i="2"/>
  <c r="ME4" i="2"/>
  <c r="MF4" i="2"/>
  <c r="MF6" i="2" s="1"/>
  <c r="MG4" i="2"/>
  <c r="MG7" i="2" s="1"/>
  <c r="MH4" i="2"/>
  <c r="G5" i="2"/>
  <c r="H5" i="2"/>
  <c r="J5" i="2"/>
  <c r="L5" i="2"/>
  <c r="M5" i="2"/>
  <c r="R5" i="2"/>
  <c r="AD5" i="2"/>
  <c r="AL5" i="2"/>
  <c r="AP5" i="2"/>
  <c r="AV5" i="2"/>
  <c r="BJ5" i="2"/>
  <c r="DU5" i="2"/>
  <c r="DV5" i="2"/>
  <c r="EI5" i="2"/>
  <c r="EJ5" i="2"/>
  <c r="EJ6" i="2" s="1"/>
  <c r="EU6" i="2" s="1"/>
  <c r="EQ5" i="2"/>
  <c r="ER5" i="2"/>
  <c r="ET5" i="2"/>
  <c r="EV5" i="2"/>
  <c r="EW5" i="2"/>
  <c r="FC5" i="2"/>
  <c r="FH5" i="2"/>
  <c r="FI5" i="2"/>
  <c r="FJ5" i="2"/>
  <c r="FK5" i="2"/>
  <c r="FL5" i="2"/>
  <c r="FM5" i="2"/>
  <c r="FP5" i="2" s="1"/>
  <c r="FS5" i="2" s="1"/>
  <c r="FV5" i="2" s="1"/>
  <c r="FY5" i="2" s="1"/>
  <c r="GB5" i="2" s="1"/>
  <c r="GE5" i="2" s="1"/>
  <c r="GH5" i="2" s="1"/>
  <c r="FN5" i="2"/>
  <c r="FO5" i="2"/>
  <c r="HX5" i="2"/>
  <c r="HY5" i="2"/>
  <c r="IB5" i="2" s="1"/>
  <c r="HZ5" i="2"/>
  <c r="IA5" i="2"/>
  <c r="IE5" i="2"/>
  <c r="IH5" i="2" s="1"/>
  <c r="IK5" i="2" s="1"/>
  <c r="IN5" i="2" s="1"/>
  <c r="IQ5" i="2" s="1"/>
  <c r="IT5" i="2" s="1"/>
  <c r="IW5" i="2" s="1"/>
  <c r="IZ5" i="2" s="1"/>
  <c r="JC5" i="2" s="1"/>
  <c r="JF5" i="2" s="1"/>
  <c r="JI5" i="2" s="1"/>
  <c r="JL5" i="2" s="1"/>
  <c r="JO5" i="2" s="1"/>
  <c r="JR5" i="2" s="1"/>
  <c r="JU5" i="2" s="1"/>
  <c r="JX5" i="2" s="1"/>
  <c r="KA5" i="2" s="1"/>
  <c r="KG5" i="2"/>
  <c r="KH5" i="2"/>
  <c r="KH2" i="2" s="1"/>
  <c r="KI5" i="2"/>
  <c r="KI2" i="2" s="1"/>
  <c r="KJ5" i="2"/>
  <c r="KK5" i="2"/>
  <c r="KL5" i="2"/>
  <c r="KL2" i="2" s="1"/>
  <c r="KN5" i="2"/>
  <c r="KN2" i="2" s="1"/>
  <c r="KO5" i="2"/>
  <c r="KO2" i="2" s="1"/>
  <c r="KP5" i="2"/>
  <c r="KP2" i="2" s="1"/>
  <c r="LI5" i="2"/>
  <c r="LJ5" i="2"/>
  <c r="LU5" i="2"/>
  <c r="LX5" i="2"/>
  <c r="LY5" i="2"/>
  <c r="LZ5" i="2"/>
  <c r="MA5" i="2"/>
  <c r="MB5" i="2"/>
  <c r="MC5" i="2"/>
  <c r="MD5" i="2"/>
  <c r="ME5" i="2"/>
  <c r="MF5" i="2"/>
  <c r="MG5" i="2"/>
  <c r="MH5" i="2"/>
  <c r="MI5" i="2"/>
  <c r="MJ5" i="2"/>
  <c r="MK5" i="2"/>
  <c r="ML5" i="2"/>
  <c r="MM5" i="2"/>
  <c r="MN5" i="2"/>
  <c r="MO5" i="2"/>
  <c r="MP5" i="2"/>
  <c r="MR5" i="2"/>
  <c r="MS5" i="2"/>
  <c r="MT5" i="2"/>
  <c r="MT6" i="2" s="1"/>
  <c r="MU5" i="2"/>
  <c r="G6" i="2"/>
  <c r="H6" i="2"/>
  <c r="J6" i="2"/>
  <c r="L6" i="2"/>
  <c r="M6" i="2"/>
  <c r="AD6" i="2" s="1"/>
  <c r="R6" i="2"/>
  <c r="AG6" i="2"/>
  <c r="AH6" i="2"/>
  <c r="AI6" i="2"/>
  <c r="AL6" i="2"/>
  <c r="AM6" i="2"/>
  <c r="AP6" i="2"/>
  <c r="AV6" i="2"/>
  <c r="BB6" i="2"/>
  <c r="BJ6" i="2"/>
  <c r="DU6" i="2"/>
  <c r="DV6" i="2"/>
  <c r="DZ6" i="2"/>
  <c r="DZ7" i="2" s="1"/>
  <c r="EI6" i="2"/>
  <c r="EQ6" i="2"/>
  <c r="ER6" i="2"/>
  <c r="ES6" i="2"/>
  <c r="ET6" i="2"/>
  <c r="EV6" i="2"/>
  <c r="EW6" i="2"/>
  <c r="FH6" i="2"/>
  <c r="FI6" i="2"/>
  <c r="FL6" i="2" s="1"/>
  <c r="FJ6" i="2"/>
  <c r="FM6" i="2" s="1"/>
  <c r="FP6" i="2" s="1"/>
  <c r="FK6" i="2"/>
  <c r="FS6" i="2"/>
  <c r="FV6" i="2"/>
  <c r="FY6" i="2" s="1"/>
  <c r="GB6" i="2" s="1"/>
  <c r="GE6" i="2"/>
  <c r="GH6" i="2" s="1"/>
  <c r="HC6" i="2" s="1"/>
  <c r="HX6" i="2"/>
  <c r="IA6" i="2" s="1"/>
  <c r="HY6" i="2"/>
  <c r="IB6" i="2"/>
  <c r="IE6" i="2" s="1"/>
  <c r="IH6" i="2" s="1"/>
  <c r="IK6" i="2" s="1"/>
  <c r="IN6" i="2" s="1"/>
  <c r="IQ6" i="2" s="1"/>
  <c r="IT6" i="2" s="1"/>
  <c r="IW6" i="2" s="1"/>
  <c r="IZ6" i="2" s="1"/>
  <c r="JC6" i="2" s="1"/>
  <c r="JF6" i="2" s="1"/>
  <c r="JI6" i="2" s="1"/>
  <c r="JL6" i="2" s="1"/>
  <c r="JO6" i="2"/>
  <c r="JR6" i="2" s="1"/>
  <c r="JU6" i="2" s="1"/>
  <c r="JX6" i="2" s="1"/>
  <c r="KA6" i="2" s="1"/>
  <c r="KH6" i="2"/>
  <c r="KM6" i="2"/>
  <c r="KQ6" i="2"/>
  <c r="LI6" i="2"/>
  <c r="LG6" i="2" s="1"/>
  <c r="LJ6" i="2"/>
  <c r="LQ6" i="2"/>
  <c r="LV6" i="2"/>
  <c r="LY6" i="2"/>
  <c r="LZ6" i="2"/>
  <c r="MA6" i="2"/>
  <c r="MB6" i="2"/>
  <c r="MD6" i="2"/>
  <c r="ME6" i="2"/>
  <c r="MG6" i="2"/>
  <c r="MH6" i="2"/>
  <c r="MI6" i="2"/>
  <c r="MJ6" i="2"/>
  <c r="MK6" i="2"/>
  <c r="ML6" i="2"/>
  <c r="MM6" i="2"/>
  <c r="MN6" i="2"/>
  <c r="MO6" i="2"/>
  <c r="MP6" i="2"/>
  <c r="MR6" i="2"/>
  <c r="MS6" i="2"/>
  <c r="MU6" i="2"/>
  <c r="G7" i="2"/>
  <c r="H7" i="2"/>
  <c r="J7" i="2"/>
  <c r="L7" i="2"/>
  <c r="AD7" i="2" s="1"/>
  <c r="M7" i="2"/>
  <c r="R7" i="2"/>
  <c r="AH7" i="2"/>
  <c r="AH8" i="2" s="1"/>
  <c r="AI7" i="2"/>
  <c r="AL7" i="2"/>
  <c r="AP7" i="2"/>
  <c r="AV7" i="2"/>
  <c r="BB7" i="2"/>
  <c r="BJ7" i="2"/>
  <c r="BW7" i="2"/>
  <c r="DT7" i="2"/>
  <c r="DU7" i="2"/>
  <c r="DV7" i="2"/>
  <c r="EI7" i="2"/>
  <c r="EJ7" i="2"/>
  <c r="EQ7" i="2"/>
  <c r="ER7" i="2"/>
  <c r="ET7" i="2"/>
  <c r="EV7" i="2"/>
  <c r="EW7" i="2"/>
  <c r="FH7" i="2"/>
  <c r="FI7" i="2"/>
  <c r="FJ7" i="2"/>
  <c r="FM7" i="2" s="1"/>
  <c r="FK7" i="2"/>
  <c r="FL7" i="2"/>
  <c r="FO7" i="2"/>
  <c r="FP7" i="2"/>
  <c r="FS7" i="2" s="1"/>
  <c r="FV7" i="2" s="1"/>
  <c r="FY7" i="2" s="1"/>
  <c r="GB7" i="2"/>
  <c r="GE7" i="2" s="1"/>
  <c r="GH7" i="2" s="1"/>
  <c r="HX7" i="2"/>
  <c r="HY7" i="2"/>
  <c r="IB7" i="2" s="1"/>
  <c r="IE7" i="2" s="1"/>
  <c r="IH7" i="2" s="1"/>
  <c r="IK7" i="2" s="1"/>
  <c r="IN7" i="2" s="1"/>
  <c r="IQ7" i="2" s="1"/>
  <c r="IT7" i="2" s="1"/>
  <c r="IW7" i="2"/>
  <c r="IZ7" i="2" s="1"/>
  <c r="JC7" i="2" s="1"/>
  <c r="JF7" i="2" s="1"/>
  <c r="JI7" i="2" s="1"/>
  <c r="JL7" i="2" s="1"/>
  <c r="JO7" i="2" s="1"/>
  <c r="JR7" i="2" s="1"/>
  <c r="JU7" i="2" s="1"/>
  <c r="JX7" i="2" s="1"/>
  <c r="KA7" i="2" s="1"/>
  <c r="LG7" i="2"/>
  <c r="LI7" i="2"/>
  <c r="LJ7" i="2"/>
  <c r="LV7" i="2" s="1"/>
  <c r="LP7" i="2"/>
  <c r="LT7" i="2"/>
  <c r="LZ7" i="2"/>
  <c r="MA7" i="2"/>
  <c r="MB7" i="2"/>
  <c r="MD7" i="2"/>
  <c r="ME7" i="2"/>
  <c r="MF7" i="2"/>
  <c r="MH7" i="2"/>
  <c r="MI7" i="2"/>
  <c r="MJ7" i="2"/>
  <c r="MK7" i="2"/>
  <c r="ML7" i="2"/>
  <c r="MM7" i="2"/>
  <c r="MN7" i="2"/>
  <c r="MO7" i="2"/>
  <c r="MP7" i="2"/>
  <c r="G8" i="2"/>
  <c r="H8" i="2"/>
  <c r="J8" i="2"/>
  <c r="L8" i="2"/>
  <c r="AD8" i="2" s="1"/>
  <c r="M8" i="2"/>
  <c r="R8" i="2"/>
  <c r="AI8" i="2"/>
  <c r="AL8" i="2"/>
  <c r="AP8" i="2"/>
  <c r="AV8" i="2"/>
  <c r="BB8" i="2"/>
  <c r="BJ8" i="2"/>
  <c r="DT8" i="2"/>
  <c r="DW8" i="2" s="1"/>
  <c r="DU8" i="2"/>
  <c r="DV8" i="2"/>
  <c r="EI8" i="2"/>
  <c r="EQ8" i="2"/>
  <c r="ER8" i="2"/>
  <c r="ET8" i="2"/>
  <c r="EV8" i="2"/>
  <c r="FH8" i="2"/>
  <c r="FI8" i="2"/>
  <c r="FJ8" i="2"/>
  <c r="FM8" i="2" s="1"/>
  <c r="FP8" i="2" s="1"/>
  <c r="FS8" i="2" s="1"/>
  <c r="FV8" i="2"/>
  <c r="FY8" i="2" s="1"/>
  <c r="GB8" i="2" s="1"/>
  <c r="GE8" i="2" s="1"/>
  <c r="GH8" i="2"/>
  <c r="HX8" i="2"/>
  <c r="IA8" i="2" s="1"/>
  <c r="HY8" i="2"/>
  <c r="IB8" i="2"/>
  <c r="IE8" i="2" s="1"/>
  <c r="IH8" i="2" s="1"/>
  <c r="IK8" i="2" s="1"/>
  <c r="IN8" i="2"/>
  <c r="IQ8" i="2" s="1"/>
  <c r="IT8" i="2" s="1"/>
  <c r="IW8" i="2" s="1"/>
  <c r="IZ8" i="2" s="1"/>
  <c r="JC8" i="2" s="1"/>
  <c r="JF8" i="2" s="1"/>
  <c r="JI8" i="2" s="1"/>
  <c r="JL8" i="2" s="1"/>
  <c r="JO8" i="2"/>
  <c r="JR8" i="2" s="1"/>
  <c r="JU8" i="2" s="1"/>
  <c r="JX8" i="2"/>
  <c r="KA8" i="2" s="1"/>
  <c r="LI8" i="2"/>
  <c r="LJ8" i="2"/>
  <c r="LW8" i="2" s="1"/>
  <c r="LV8" i="2"/>
  <c r="LX8" i="2"/>
  <c r="LY8" i="2"/>
  <c r="LZ8" i="2"/>
  <c r="MA8" i="2"/>
  <c r="MB8" i="2"/>
  <c r="MC8" i="2"/>
  <c r="MD8" i="2"/>
  <c r="ME8" i="2"/>
  <c r="MF8" i="2"/>
  <c r="MG8" i="2"/>
  <c r="MH8" i="2"/>
  <c r="MI8" i="2"/>
  <c r="MJ8" i="2"/>
  <c r="MK8" i="2"/>
  <c r="ML8" i="2"/>
  <c r="MM8" i="2"/>
  <c r="MN8" i="2"/>
  <c r="MO8" i="2"/>
  <c r="MP8" i="2"/>
  <c r="G9" i="2"/>
  <c r="H9" i="2"/>
  <c r="J9" i="2"/>
  <c r="L9" i="2"/>
  <c r="AD9" i="2" s="1"/>
  <c r="M9" i="2"/>
  <c r="R9" i="2"/>
  <c r="AH9" i="2"/>
  <c r="AI9" i="2"/>
  <c r="AL9" i="2"/>
  <c r="AP9" i="2"/>
  <c r="AV9" i="2"/>
  <c r="BJ9" i="2"/>
  <c r="BX9" i="2"/>
  <c r="DT9" i="2"/>
  <c r="BW9" i="2" s="1"/>
  <c r="DU9" i="2"/>
  <c r="DV9" i="2"/>
  <c r="DW9" i="2"/>
  <c r="EI9" i="2"/>
  <c r="EQ9" i="2"/>
  <c r="ER9" i="2"/>
  <c r="ET9" i="2"/>
  <c r="EV9" i="2"/>
  <c r="FH9" i="2"/>
  <c r="FI9" i="2"/>
  <c r="FJ9" i="2"/>
  <c r="FK9" i="2"/>
  <c r="FL9" i="2"/>
  <c r="FO9" i="2" s="1"/>
  <c r="FQ9" i="2" s="1"/>
  <c r="FR9" i="2"/>
  <c r="HW9" i="2"/>
  <c r="HX9" i="2"/>
  <c r="HY9" i="2"/>
  <c r="IB9" i="2" s="1"/>
  <c r="IA9" i="2"/>
  <c r="ID9" i="2" s="1"/>
  <c r="IC9" i="2"/>
  <c r="IE9" i="2"/>
  <c r="IH9" i="2" s="1"/>
  <c r="IK9" i="2" s="1"/>
  <c r="IN9" i="2" s="1"/>
  <c r="IQ9" i="2" s="1"/>
  <c r="IT9" i="2" s="1"/>
  <c r="IW9" i="2" s="1"/>
  <c r="IZ9" i="2" s="1"/>
  <c r="JC9" i="2"/>
  <c r="JF9" i="2" s="1"/>
  <c r="JI9" i="2" s="1"/>
  <c r="JL9" i="2" s="1"/>
  <c r="JO9" i="2" s="1"/>
  <c r="JR9" i="2" s="1"/>
  <c r="JU9" i="2" s="1"/>
  <c r="JX9" i="2" s="1"/>
  <c r="KA9" i="2" s="1"/>
  <c r="LG9" i="2"/>
  <c r="LI9" i="2"/>
  <c r="LJ9" i="2"/>
  <c r="LT9" i="2"/>
  <c r="LY9" i="2"/>
  <c r="LZ9" i="2"/>
  <c r="MA9" i="2"/>
  <c r="MB9" i="2"/>
  <c r="MC9" i="2"/>
  <c r="MD9" i="2"/>
  <c r="ME9" i="2"/>
  <c r="MF9" i="2"/>
  <c r="MG9" i="2"/>
  <c r="MH9" i="2"/>
  <c r="MI9" i="2"/>
  <c r="MJ9" i="2"/>
  <c r="MK9" i="2"/>
  <c r="ML9" i="2"/>
  <c r="MM9" i="2"/>
  <c r="MN9" i="2"/>
  <c r="MO9" i="2"/>
  <c r="MP9" i="2"/>
  <c r="G10" i="2"/>
  <c r="H10" i="2"/>
  <c r="J10" i="2"/>
  <c r="L10" i="2"/>
  <c r="AD10" i="2" s="1"/>
  <c r="M10" i="2"/>
  <c r="R10" i="2"/>
  <c r="AH10" i="2"/>
  <c r="AI10" i="2"/>
  <c r="AI11" i="2" s="1"/>
  <c r="AI12" i="2" s="1"/>
  <c r="AI13" i="2" s="1"/>
  <c r="AL10" i="2"/>
  <c r="AP10" i="2"/>
  <c r="AV10" i="2"/>
  <c r="BB10" i="2"/>
  <c r="BJ10" i="2"/>
  <c r="BW10" i="2"/>
  <c r="DT10" i="2"/>
  <c r="DU10" i="2"/>
  <c r="DV10" i="2"/>
  <c r="EI10" i="2"/>
  <c r="EQ10" i="2"/>
  <c r="ER10" i="2"/>
  <c r="ET10" i="2"/>
  <c r="EV10" i="2"/>
  <c r="FH10" i="2"/>
  <c r="FI10" i="2"/>
  <c r="FJ10" i="2"/>
  <c r="FK10" i="2"/>
  <c r="FM10" i="2"/>
  <c r="FP10" i="2" s="1"/>
  <c r="FS10" i="2"/>
  <c r="FV10" i="2" s="1"/>
  <c r="FY10" i="2" s="1"/>
  <c r="GB10" i="2" s="1"/>
  <c r="GE10" i="2"/>
  <c r="GH10" i="2" s="1"/>
  <c r="HW10" i="2"/>
  <c r="HX10" i="2"/>
  <c r="HY10" i="2"/>
  <c r="IB10" i="2"/>
  <c r="IE10" i="2" s="1"/>
  <c r="IH10" i="2" s="1"/>
  <c r="IK10" i="2" s="1"/>
  <c r="IN10" i="2"/>
  <c r="IQ10" i="2" s="1"/>
  <c r="IT10" i="2"/>
  <c r="IW10" i="2" s="1"/>
  <c r="IZ10" i="2"/>
  <c r="JC10" i="2" s="1"/>
  <c r="JF10" i="2" s="1"/>
  <c r="JI10" i="2" s="1"/>
  <c r="JL10" i="2" s="1"/>
  <c r="JO10" i="2" s="1"/>
  <c r="JR10" i="2" s="1"/>
  <c r="JU10" i="2" s="1"/>
  <c r="JX10" i="2" s="1"/>
  <c r="KA10" i="2" s="1"/>
  <c r="LI10" i="2"/>
  <c r="LJ10" i="2"/>
  <c r="LW10" i="2"/>
  <c r="LY10" i="2"/>
  <c r="LZ10" i="2"/>
  <c r="MA10" i="2"/>
  <c r="MB10" i="2"/>
  <c r="MC10" i="2"/>
  <c r="MD10" i="2"/>
  <c r="ME10" i="2"/>
  <c r="MF10" i="2"/>
  <c r="MG10" i="2"/>
  <c r="MH10" i="2"/>
  <c r="MI10" i="2"/>
  <c r="MJ10" i="2"/>
  <c r="MK10" i="2"/>
  <c r="ML10" i="2"/>
  <c r="MM10" i="2"/>
  <c r="MN10" i="2"/>
  <c r="MO10" i="2"/>
  <c r="MP10" i="2"/>
  <c r="G11" i="2"/>
  <c r="H11" i="2"/>
  <c r="J11" i="2"/>
  <c r="L11" i="2"/>
  <c r="M11" i="2"/>
  <c r="R11" i="2"/>
  <c r="AD11" i="2"/>
  <c r="AH11" i="2"/>
  <c r="AL11" i="2"/>
  <c r="AP11" i="2"/>
  <c r="AV11" i="2"/>
  <c r="BB11" i="2"/>
  <c r="BJ11" i="2"/>
  <c r="DT11" i="2"/>
  <c r="BW11" i="2" s="1"/>
  <c r="DU11" i="2"/>
  <c r="DV11" i="2"/>
  <c r="EI11" i="2"/>
  <c r="EQ11" i="2"/>
  <c r="ER11" i="2"/>
  <c r="ET11" i="2"/>
  <c r="EV11" i="2"/>
  <c r="FH11" i="2"/>
  <c r="FI11" i="2"/>
  <c r="FJ11" i="2"/>
  <c r="FM11" i="2" s="1"/>
  <c r="FK11" i="2"/>
  <c r="FL11" i="2"/>
  <c r="FO11" i="2" s="1"/>
  <c r="FQ11" i="2" s="1"/>
  <c r="FN11" i="2"/>
  <c r="FP11" i="2"/>
  <c r="FS11" i="2" s="1"/>
  <c r="FV11" i="2" s="1"/>
  <c r="FY11" i="2" s="1"/>
  <c r="GB11" i="2" s="1"/>
  <c r="GE11" i="2" s="1"/>
  <c r="GH11" i="2" s="1"/>
  <c r="FR11" i="2"/>
  <c r="FU11" i="2" s="1"/>
  <c r="FW11" i="2" s="1"/>
  <c r="FT11" i="2"/>
  <c r="HW11" i="2"/>
  <c r="HX11" i="2"/>
  <c r="HZ11" i="2" s="1"/>
  <c r="HY11" i="2"/>
  <c r="IB11" i="2" s="1"/>
  <c r="IE11" i="2"/>
  <c r="IH11" i="2" s="1"/>
  <c r="IK11" i="2" s="1"/>
  <c r="IN11" i="2" s="1"/>
  <c r="IQ11" i="2" s="1"/>
  <c r="IT11" i="2" s="1"/>
  <c r="IW11" i="2" s="1"/>
  <c r="IZ11" i="2" s="1"/>
  <c r="JC11" i="2" s="1"/>
  <c r="JF11" i="2" s="1"/>
  <c r="JI11" i="2" s="1"/>
  <c r="JL11" i="2" s="1"/>
  <c r="JO11" i="2" s="1"/>
  <c r="JR11" i="2" s="1"/>
  <c r="JU11" i="2" s="1"/>
  <c r="JX11" i="2" s="1"/>
  <c r="KA11" i="2" s="1"/>
  <c r="LI11" i="2"/>
  <c r="LJ11" i="2"/>
  <c r="LU11" i="2"/>
  <c r="LW11" i="2"/>
  <c r="LY11" i="2"/>
  <c r="LZ11" i="2"/>
  <c r="MA11" i="2"/>
  <c r="MB11" i="2"/>
  <c r="MC11" i="2"/>
  <c r="MD11" i="2"/>
  <c r="ME11" i="2"/>
  <c r="MF11" i="2"/>
  <c r="MG11" i="2"/>
  <c r="MH11" i="2"/>
  <c r="MI11" i="2"/>
  <c r="MJ11" i="2"/>
  <c r="MK11" i="2"/>
  <c r="ML11" i="2"/>
  <c r="MM11" i="2"/>
  <c r="MN11" i="2"/>
  <c r="MO11" i="2"/>
  <c r="MP11" i="2"/>
  <c r="G12" i="2"/>
  <c r="H12" i="2"/>
  <c r="J12" i="2"/>
  <c r="L12" i="2"/>
  <c r="M12" i="2"/>
  <c r="R12" i="2"/>
  <c r="AD12" i="2"/>
  <c r="AH12" i="2"/>
  <c r="AH13" i="2" s="1"/>
  <c r="AH15" i="2" s="1"/>
  <c r="AL12" i="2"/>
  <c r="AP12" i="2"/>
  <c r="AV12" i="2"/>
  <c r="BB12" i="2"/>
  <c r="BJ12" i="2"/>
  <c r="DT12" i="2"/>
  <c r="BW12" i="2" s="1"/>
  <c r="DU12" i="2"/>
  <c r="DV12" i="2"/>
  <c r="DW12" i="2"/>
  <c r="BX12" i="2" s="1"/>
  <c r="EI12" i="2"/>
  <c r="EQ12" i="2"/>
  <c r="ER12" i="2"/>
  <c r="ET12" i="2"/>
  <c r="EV12" i="2"/>
  <c r="FH12" i="2"/>
  <c r="FI12" i="2"/>
  <c r="FJ12" i="2"/>
  <c r="FK12" i="2"/>
  <c r="FL12" i="2"/>
  <c r="FO12" i="2" s="1"/>
  <c r="FQ12" i="2" s="1"/>
  <c r="FN12" i="2"/>
  <c r="HP12" i="2"/>
  <c r="HW12" i="2"/>
  <c r="HX12" i="2"/>
  <c r="IA12" i="2" s="1"/>
  <c r="IC12" i="2" s="1"/>
  <c r="HY12" i="2"/>
  <c r="HZ12" i="2"/>
  <c r="IB12" i="2"/>
  <c r="IE12" i="2" s="1"/>
  <c r="IH12" i="2"/>
  <c r="IK12" i="2" s="1"/>
  <c r="IN12" i="2" s="1"/>
  <c r="IQ12" i="2" s="1"/>
  <c r="IT12" i="2" s="1"/>
  <c r="IW12" i="2" s="1"/>
  <c r="IZ12" i="2" s="1"/>
  <c r="JC12" i="2" s="1"/>
  <c r="JF12" i="2" s="1"/>
  <c r="JI12" i="2" s="1"/>
  <c r="JL12" i="2" s="1"/>
  <c r="JO12" i="2" s="1"/>
  <c r="JR12" i="2" s="1"/>
  <c r="JU12" i="2" s="1"/>
  <c r="JX12" i="2" s="1"/>
  <c r="KA12" i="2" s="1"/>
  <c r="LI12" i="2"/>
  <c r="LJ12" i="2"/>
  <c r="LU12" i="2"/>
  <c r="LY12" i="2"/>
  <c r="LZ12" i="2"/>
  <c r="MA12" i="2"/>
  <c r="MB12" i="2"/>
  <c r="MC12" i="2"/>
  <c r="MD12" i="2"/>
  <c r="ME12" i="2"/>
  <c r="MF12" i="2"/>
  <c r="MG12" i="2"/>
  <c r="MH12" i="2"/>
  <c r="MI12" i="2"/>
  <c r="MJ12" i="2"/>
  <c r="MK12" i="2"/>
  <c r="ML12" i="2"/>
  <c r="MM12" i="2"/>
  <c r="MN12" i="2"/>
  <c r="MO12" i="2"/>
  <c r="MP12" i="2"/>
  <c r="G13" i="2"/>
  <c r="H13" i="2"/>
  <c r="J13" i="2"/>
  <c r="L13" i="2"/>
  <c r="M13" i="2"/>
  <c r="R13" i="2"/>
  <c r="AD13" i="2"/>
  <c r="AL13" i="2"/>
  <c r="AP13" i="2"/>
  <c r="AV13" i="2"/>
  <c r="BJ13" i="2"/>
  <c r="BW13" i="2"/>
  <c r="DT13" i="2"/>
  <c r="DU13" i="2"/>
  <c r="DV13" i="2"/>
  <c r="EI13" i="2"/>
  <c r="EQ13" i="2"/>
  <c r="ER13" i="2"/>
  <c r="ET13" i="2"/>
  <c r="EV13" i="2"/>
  <c r="FH13" i="2"/>
  <c r="FI13" i="2"/>
  <c r="FL13" i="2" s="1"/>
  <c r="FN13" i="2" s="1"/>
  <c r="FJ13" i="2"/>
  <c r="FM13" i="2"/>
  <c r="FP13" i="2" s="1"/>
  <c r="FS13" i="2" s="1"/>
  <c r="FV13" i="2" s="1"/>
  <c r="FO13" i="2"/>
  <c r="FR13" i="2" s="1"/>
  <c r="FT13" i="2" s="1"/>
  <c r="FQ13" i="2"/>
  <c r="FY13" i="2"/>
  <c r="GB13" i="2" s="1"/>
  <c r="GE13" i="2" s="1"/>
  <c r="GH13" i="2" s="1"/>
  <c r="HP13" i="2"/>
  <c r="HW13" i="2"/>
  <c r="HX13" i="2"/>
  <c r="IA13" i="2" s="1"/>
  <c r="HY13" i="2"/>
  <c r="IB13" i="2" s="1"/>
  <c r="IE13" i="2"/>
  <c r="IH13" i="2" s="1"/>
  <c r="IK13" i="2" s="1"/>
  <c r="IN13" i="2" s="1"/>
  <c r="IQ13" i="2" s="1"/>
  <c r="IT13" i="2" s="1"/>
  <c r="IW13" i="2" s="1"/>
  <c r="IZ13" i="2" s="1"/>
  <c r="JC13" i="2" s="1"/>
  <c r="JF13" i="2" s="1"/>
  <c r="JI13" i="2" s="1"/>
  <c r="JL13" i="2" s="1"/>
  <c r="JO13" i="2" s="1"/>
  <c r="JR13" i="2" s="1"/>
  <c r="JU13" i="2" s="1"/>
  <c r="JX13" i="2" s="1"/>
  <c r="KA13" i="2" s="1"/>
  <c r="LI13" i="2"/>
  <c r="LU13" i="2" s="1"/>
  <c r="LJ13" i="2"/>
  <c r="LW13" i="2"/>
  <c r="LY13" i="2"/>
  <c r="LZ13" i="2"/>
  <c r="MA13" i="2"/>
  <c r="MB13" i="2"/>
  <c r="MC13" i="2"/>
  <c r="MD13" i="2"/>
  <c r="ME13" i="2"/>
  <c r="MF13" i="2"/>
  <c r="MG13" i="2"/>
  <c r="MH13" i="2"/>
  <c r="MI13" i="2"/>
  <c r="MJ13" i="2"/>
  <c r="MK13" i="2"/>
  <c r="ML13" i="2"/>
  <c r="MM13" i="2"/>
  <c r="MN13" i="2"/>
  <c r="MO13" i="2"/>
  <c r="MP13" i="2"/>
  <c r="G14" i="2"/>
  <c r="H14" i="2"/>
  <c r="J14" i="2"/>
  <c r="L14" i="2"/>
  <c r="M14" i="2"/>
  <c r="R14" i="2"/>
  <c r="AL14" i="2"/>
  <c r="AP14" i="2"/>
  <c r="BB14" i="2"/>
  <c r="BJ14" i="2"/>
  <c r="DT14" i="2"/>
  <c r="BW14" i="2" s="1"/>
  <c r="DU14" i="2"/>
  <c r="DV14" i="2"/>
  <c r="DW14" i="2"/>
  <c r="EI14" i="2"/>
  <c r="EQ14" i="2"/>
  <c r="ER14" i="2"/>
  <c r="ET14" i="2"/>
  <c r="EV14" i="2"/>
  <c r="FH14" i="2"/>
  <c r="FI14" i="2"/>
  <c r="FK14" i="2" s="1"/>
  <c r="FJ14" i="2"/>
  <c r="FM14" i="2" s="1"/>
  <c r="FP14" i="2"/>
  <c r="FS14" i="2" s="1"/>
  <c r="FV14" i="2" s="1"/>
  <c r="FY14" i="2" s="1"/>
  <c r="GB14" i="2"/>
  <c r="GE14" i="2" s="1"/>
  <c r="GH14" i="2" s="1"/>
  <c r="HF14" i="2"/>
  <c r="HL14" i="2"/>
  <c r="HW14" i="2"/>
  <c r="HX14" i="2"/>
  <c r="HZ14" i="2" s="1"/>
  <c r="HY14" i="2"/>
  <c r="IB14" i="2" s="1"/>
  <c r="IE14" i="2"/>
  <c r="IH14" i="2" s="1"/>
  <c r="IK14" i="2"/>
  <c r="IN14" i="2" s="1"/>
  <c r="IQ14" i="2" s="1"/>
  <c r="IT14" i="2" s="1"/>
  <c r="IW14" i="2" s="1"/>
  <c r="IZ14" i="2" s="1"/>
  <c r="JC14" i="2" s="1"/>
  <c r="JF14" i="2" s="1"/>
  <c r="JI14" i="2" s="1"/>
  <c r="JL14" i="2" s="1"/>
  <c r="JO14" i="2" s="1"/>
  <c r="JR14" i="2" s="1"/>
  <c r="JU14" i="2" s="1"/>
  <c r="JX14" i="2" s="1"/>
  <c r="KA14" i="2" s="1"/>
  <c r="LI14" i="2"/>
  <c r="LX14" i="2" s="1"/>
  <c r="LJ14" i="2"/>
  <c r="LU14" i="2"/>
  <c r="LV14" i="2"/>
  <c r="LW14" i="2"/>
  <c r="LY14" i="2"/>
  <c r="LZ14" i="2"/>
  <c r="MA14" i="2"/>
  <c r="MB14" i="2"/>
  <c r="MC14" i="2"/>
  <c r="MD14" i="2"/>
  <c r="ME14" i="2"/>
  <c r="MF14" i="2"/>
  <c r="MG14" i="2"/>
  <c r="MH14" i="2"/>
  <c r="MI14" i="2"/>
  <c r="MJ14" i="2"/>
  <c r="MK14" i="2"/>
  <c r="ML14" i="2"/>
  <c r="MM14" i="2"/>
  <c r="MN14" i="2"/>
  <c r="MO14" i="2"/>
  <c r="MP14" i="2"/>
  <c r="G15" i="2"/>
  <c r="H15" i="2"/>
  <c r="J15" i="2"/>
  <c r="L15" i="2"/>
  <c r="M15" i="2"/>
  <c r="AD15" i="2" s="1"/>
  <c r="R15" i="2"/>
  <c r="AI15" i="2"/>
  <c r="AL15" i="2"/>
  <c r="AP15" i="2"/>
  <c r="AV15" i="2"/>
  <c r="BB15" i="2"/>
  <c r="BJ15" i="2"/>
  <c r="BW15" i="2"/>
  <c r="DT15" i="2"/>
  <c r="DU15" i="2"/>
  <c r="BX15" i="2" s="1"/>
  <c r="DV15" i="2"/>
  <c r="DW15" i="2"/>
  <c r="EI15" i="2"/>
  <c r="EQ15" i="2"/>
  <c r="ER15" i="2"/>
  <c r="ET15" i="2"/>
  <c r="EV15" i="2"/>
  <c r="FH15" i="2"/>
  <c r="FI15" i="2"/>
  <c r="FK15" i="2" s="1"/>
  <c r="FJ15" i="2"/>
  <c r="FM15" i="2" s="1"/>
  <c r="FP15" i="2" s="1"/>
  <c r="FS15" i="2" s="1"/>
  <c r="FL15" i="2"/>
  <c r="FV15" i="2"/>
  <c r="FY15" i="2" s="1"/>
  <c r="GB15" i="2" s="1"/>
  <c r="GE15" i="2" s="1"/>
  <c r="GH15" i="2" s="1"/>
  <c r="HP15" i="2"/>
  <c r="HW15" i="2"/>
  <c r="HX15" i="2"/>
  <c r="HY15" i="2"/>
  <c r="IB15" i="2" s="1"/>
  <c r="IE15" i="2" s="1"/>
  <c r="IH15" i="2" s="1"/>
  <c r="IK15" i="2" s="1"/>
  <c r="IN15" i="2" s="1"/>
  <c r="IQ15" i="2" s="1"/>
  <c r="IT15" i="2" s="1"/>
  <c r="IW15" i="2" s="1"/>
  <c r="IZ15" i="2" s="1"/>
  <c r="JC15" i="2" s="1"/>
  <c r="HZ15" i="2"/>
  <c r="JF15" i="2"/>
  <c r="JI15" i="2" s="1"/>
  <c r="JL15" i="2" s="1"/>
  <c r="JO15" i="2" s="1"/>
  <c r="JR15" i="2"/>
  <c r="JU15" i="2" s="1"/>
  <c r="JX15" i="2" s="1"/>
  <c r="KA15" i="2" s="1"/>
  <c r="LI15" i="2"/>
  <c r="LJ15" i="2"/>
  <c r="LU15" i="2"/>
  <c r="LY15" i="2"/>
  <c r="LZ15" i="2"/>
  <c r="MA15" i="2"/>
  <c r="MB15" i="2"/>
  <c r="MC15" i="2"/>
  <c r="MD15" i="2"/>
  <c r="ME15" i="2"/>
  <c r="MF15" i="2"/>
  <c r="MG15" i="2"/>
  <c r="MH15" i="2"/>
  <c r="MI15" i="2"/>
  <c r="MJ15" i="2"/>
  <c r="MK15" i="2"/>
  <c r="ML15" i="2"/>
  <c r="MM15" i="2"/>
  <c r="MN15" i="2"/>
  <c r="MO15" i="2"/>
  <c r="MP15" i="2"/>
  <c r="G16" i="2"/>
  <c r="H16" i="2"/>
  <c r="J16" i="2"/>
  <c r="M16" i="2"/>
  <c r="AD16" i="2" s="1"/>
  <c r="R16" i="2"/>
  <c r="AH16" i="2"/>
  <c r="AH17" i="2" s="1"/>
  <c r="AI16" i="2"/>
  <c r="AL16" i="2"/>
  <c r="AP16" i="2"/>
  <c r="AV16" i="2"/>
  <c r="BJ16" i="2"/>
  <c r="BW16" i="2"/>
  <c r="DT16" i="2"/>
  <c r="DU16" i="2"/>
  <c r="DV16" i="2"/>
  <c r="DW16" i="2"/>
  <c r="BX16" i="2" s="1"/>
  <c r="EI16" i="2"/>
  <c r="EQ16" i="2"/>
  <c r="ER16" i="2"/>
  <c r="ET16" i="2"/>
  <c r="EV16" i="2"/>
  <c r="FH16" i="2"/>
  <c r="FI16" i="2"/>
  <c r="FJ16" i="2"/>
  <c r="FM16" i="2"/>
  <c r="FP16" i="2"/>
  <c r="FS16" i="2" s="1"/>
  <c r="FV16" i="2" s="1"/>
  <c r="FY16" i="2"/>
  <c r="GB16" i="2" s="1"/>
  <c r="GE16" i="2" s="1"/>
  <c r="GH16" i="2" s="1"/>
  <c r="HW16" i="2"/>
  <c r="HX16" i="2"/>
  <c r="HY16" i="2"/>
  <c r="IB16" i="2" s="1"/>
  <c r="IE16" i="2" s="1"/>
  <c r="IH16" i="2" s="1"/>
  <c r="IK16" i="2" s="1"/>
  <c r="IN16" i="2" s="1"/>
  <c r="IQ16" i="2" s="1"/>
  <c r="IT16" i="2" s="1"/>
  <c r="IW16" i="2" s="1"/>
  <c r="IZ16" i="2" s="1"/>
  <c r="JC16" i="2" s="1"/>
  <c r="JF16" i="2" s="1"/>
  <c r="JI16" i="2" s="1"/>
  <c r="JL16" i="2" s="1"/>
  <c r="JO16" i="2" s="1"/>
  <c r="JR16" i="2" s="1"/>
  <c r="JU16" i="2" s="1"/>
  <c r="JX16" i="2" s="1"/>
  <c r="KA16" i="2" s="1"/>
  <c r="HZ16" i="2"/>
  <c r="IA16" i="2"/>
  <c r="LG16" i="2"/>
  <c r="LI16" i="2"/>
  <c r="LW16" i="2" s="1"/>
  <c r="LJ16" i="2"/>
  <c r="LT16" i="2" s="1"/>
  <c r="LR16" i="2"/>
  <c r="LV16" i="2"/>
  <c r="LY16" i="2"/>
  <c r="LZ16" i="2"/>
  <c r="MA16" i="2"/>
  <c r="MB16" i="2"/>
  <c r="MC16" i="2"/>
  <c r="MD16" i="2"/>
  <c r="ME16" i="2"/>
  <c r="MF16" i="2"/>
  <c r="MG16" i="2"/>
  <c r="MH16" i="2"/>
  <c r="MI16" i="2"/>
  <c r="MJ16" i="2"/>
  <c r="MK16" i="2"/>
  <c r="ML16" i="2"/>
  <c r="MM16" i="2"/>
  <c r="MN16" i="2"/>
  <c r="MO16" i="2"/>
  <c r="MP16" i="2"/>
  <c r="G17" i="2"/>
  <c r="H17" i="2"/>
  <c r="J17" i="2"/>
  <c r="L17" i="2"/>
  <c r="AD17" i="2" s="1"/>
  <c r="M17" i="2"/>
  <c r="R17" i="2"/>
  <c r="AI17" i="2"/>
  <c r="AI18" i="2" s="1"/>
  <c r="AI19" i="2" s="1"/>
  <c r="AL17" i="2"/>
  <c r="AP17" i="2"/>
  <c r="AV17" i="2"/>
  <c r="BB17" i="2"/>
  <c r="BJ17" i="2"/>
  <c r="BW17" i="2"/>
  <c r="DT17" i="2"/>
  <c r="DW17" i="2" s="1"/>
  <c r="DU17" i="2"/>
  <c r="DV17" i="2"/>
  <c r="EI17" i="2"/>
  <c r="EQ17" i="2"/>
  <c r="ER17" i="2"/>
  <c r="ET17" i="2"/>
  <c r="EV17" i="2"/>
  <c r="FH17" i="2"/>
  <c r="FI17" i="2"/>
  <c r="FK17" i="2" s="1"/>
  <c r="FJ17" i="2"/>
  <c r="FM17" i="2"/>
  <c r="FP17" i="2" s="1"/>
  <c r="FS17" i="2"/>
  <c r="FV17" i="2" s="1"/>
  <c r="FY17" i="2" s="1"/>
  <c r="GB17" i="2" s="1"/>
  <c r="GE17" i="2"/>
  <c r="GH17" i="2" s="1"/>
  <c r="HW17" i="2"/>
  <c r="HX17" i="2"/>
  <c r="IA17" i="2" s="1"/>
  <c r="IC17" i="2" s="1"/>
  <c r="HY17" i="2"/>
  <c r="IB17" i="2"/>
  <c r="IE17" i="2" s="1"/>
  <c r="IH17" i="2" s="1"/>
  <c r="IK17" i="2" s="1"/>
  <c r="IN17" i="2" s="1"/>
  <c r="IQ17" i="2" s="1"/>
  <c r="IT17" i="2" s="1"/>
  <c r="IW17" i="2" s="1"/>
  <c r="IZ17" i="2" s="1"/>
  <c r="JC17" i="2" s="1"/>
  <c r="JF17" i="2" s="1"/>
  <c r="JI17" i="2" s="1"/>
  <c r="JL17" i="2" s="1"/>
  <c r="JO17" i="2" s="1"/>
  <c r="JR17" i="2" s="1"/>
  <c r="JU17" i="2" s="1"/>
  <c r="JX17" i="2" s="1"/>
  <c r="KA17" i="2" s="1"/>
  <c r="ID17" i="2"/>
  <c r="IG17" i="2" s="1"/>
  <c r="II17" i="2" s="1"/>
  <c r="IF17" i="2"/>
  <c r="IJ17" i="2"/>
  <c r="IM17" i="2" s="1"/>
  <c r="IO17" i="2" s="1"/>
  <c r="LI17" i="2"/>
  <c r="LJ17" i="2"/>
  <c r="LU17" i="2"/>
  <c r="LY17" i="2"/>
  <c r="LZ17" i="2"/>
  <c r="MA17" i="2"/>
  <c r="MB17" i="2"/>
  <c r="MC17" i="2"/>
  <c r="MD17" i="2"/>
  <c r="ME17" i="2"/>
  <c r="MF17" i="2"/>
  <c r="MG17" i="2"/>
  <c r="MH17" i="2"/>
  <c r="MI17" i="2"/>
  <c r="MJ17" i="2"/>
  <c r="MK17" i="2"/>
  <c r="ML17" i="2"/>
  <c r="MM17" i="2"/>
  <c r="MN17" i="2"/>
  <c r="MO17" i="2"/>
  <c r="MP17" i="2"/>
  <c r="G18" i="2"/>
  <c r="H18" i="2"/>
  <c r="J18" i="2"/>
  <c r="L18" i="2"/>
  <c r="M18" i="2"/>
  <c r="AD18" i="2" s="1"/>
  <c r="R18" i="2"/>
  <c r="AH18" i="2"/>
  <c r="AL18" i="2"/>
  <c r="AP18" i="2"/>
  <c r="AV18" i="2"/>
  <c r="BJ18" i="2"/>
  <c r="DT18" i="2"/>
  <c r="DU18" i="2"/>
  <c r="DV18" i="2"/>
  <c r="EI18" i="2"/>
  <c r="EQ18" i="2"/>
  <c r="ER18" i="2"/>
  <c r="ET18" i="2"/>
  <c r="EV18" i="2"/>
  <c r="FH18" i="2"/>
  <c r="FI18" i="2"/>
  <c r="FJ18" i="2"/>
  <c r="FM18" i="2"/>
  <c r="FP18" i="2" s="1"/>
  <c r="FS18" i="2"/>
  <c r="FV18" i="2" s="1"/>
  <c r="FY18" i="2" s="1"/>
  <c r="GB18" i="2" s="1"/>
  <c r="GE18" i="2" s="1"/>
  <c r="GH18" i="2" s="1"/>
  <c r="HC18" i="2"/>
  <c r="HW18" i="2"/>
  <c r="HX18" i="2"/>
  <c r="HY18" i="2"/>
  <c r="IB18" i="2"/>
  <c r="IE18" i="2" s="1"/>
  <c r="IH18" i="2" s="1"/>
  <c r="IK18" i="2" s="1"/>
  <c r="IN18" i="2" s="1"/>
  <c r="IQ18" i="2" s="1"/>
  <c r="IT18" i="2" s="1"/>
  <c r="IW18" i="2" s="1"/>
  <c r="IZ18" i="2" s="1"/>
  <c r="JC18" i="2" s="1"/>
  <c r="JF18" i="2" s="1"/>
  <c r="JI18" i="2" s="1"/>
  <c r="JL18" i="2" s="1"/>
  <c r="JO18" i="2" s="1"/>
  <c r="JR18" i="2" s="1"/>
  <c r="JU18" i="2" s="1"/>
  <c r="JX18" i="2" s="1"/>
  <c r="KA18" i="2" s="1"/>
  <c r="LI18" i="2"/>
  <c r="LJ18" i="2"/>
  <c r="LU18" i="2"/>
  <c r="LY18" i="2"/>
  <c r="LZ18" i="2"/>
  <c r="MA18" i="2"/>
  <c r="MB18" i="2"/>
  <c r="MC18" i="2"/>
  <c r="MD18" i="2"/>
  <c r="ME18" i="2"/>
  <c r="MF18" i="2"/>
  <c r="MG18" i="2"/>
  <c r="MH18" i="2"/>
  <c r="MI18" i="2"/>
  <c r="MJ18" i="2"/>
  <c r="MK18" i="2"/>
  <c r="ML18" i="2"/>
  <c r="MM18" i="2"/>
  <c r="MN18" i="2"/>
  <c r="MO18" i="2"/>
  <c r="MP18" i="2"/>
  <c r="G19" i="2"/>
  <c r="H19" i="2"/>
  <c r="J19" i="2"/>
  <c r="L19" i="2"/>
  <c r="M19" i="2"/>
  <c r="AD19" i="2" s="1"/>
  <c r="R19" i="2"/>
  <c r="AH19" i="2"/>
  <c r="AL19" i="2"/>
  <c r="AP19" i="2"/>
  <c r="AV19" i="2"/>
  <c r="BJ19" i="2"/>
  <c r="DT19" i="2"/>
  <c r="DU19" i="2"/>
  <c r="DV19" i="2"/>
  <c r="EI19" i="2"/>
  <c r="EQ19" i="2"/>
  <c r="ER19" i="2"/>
  <c r="ET19" i="2"/>
  <c r="EV19" i="2"/>
  <c r="FH19" i="2"/>
  <c r="FI19" i="2"/>
  <c r="FL19" i="2" s="1"/>
  <c r="FN19" i="2" s="1"/>
  <c r="FJ19" i="2"/>
  <c r="FM19" i="2"/>
  <c r="FP19" i="2" s="1"/>
  <c r="FS19" i="2"/>
  <c r="FV19" i="2" s="1"/>
  <c r="FY19" i="2" s="1"/>
  <c r="GB19" i="2" s="1"/>
  <c r="GE19" i="2"/>
  <c r="GH19" i="2" s="1"/>
  <c r="HC19" i="2"/>
  <c r="HW19" i="2"/>
  <c r="HX19" i="2"/>
  <c r="HZ19" i="2" s="1"/>
  <c r="HY19" i="2"/>
  <c r="IB19" i="2" s="1"/>
  <c r="IE19" i="2" s="1"/>
  <c r="IH19" i="2" s="1"/>
  <c r="IK19" i="2" s="1"/>
  <c r="IN19" i="2" s="1"/>
  <c r="IQ19" i="2" s="1"/>
  <c r="IT19" i="2" s="1"/>
  <c r="IW19" i="2" s="1"/>
  <c r="IZ19" i="2" s="1"/>
  <c r="JC19" i="2" s="1"/>
  <c r="JF19" i="2" s="1"/>
  <c r="JI19" i="2" s="1"/>
  <c r="JL19" i="2" s="1"/>
  <c r="JO19" i="2" s="1"/>
  <c r="JR19" i="2" s="1"/>
  <c r="JU19" i="2" s="1"/>
  <c r="JX19" i="2" s="1"/>
  <c r="KA19" i="2" s="1"/>
  <c r="LI19" i="2"/>
  <c r="LJ19" i="2"/>
  <c r="LU19" i="2"/>
  <c r="LX19" i="2"/>
  <c r="LY19" i="2"/>
  <c r="LZ19" i="2"/>
  <c r="MA19" i="2"/>
  <c r="MB19" i="2"/>
  <c r="MC19" i="2"/>
  <c r="MD19" i="2"/>
  <c r="ME19" i="2"/>
  <c r="MF19" i="2"/>
  <c r="MG19" i="2"/>
  <c r="MH19" i="2"/>
  <c r="MI19" i="2"/>
  <c r="MJ19" i="2"/>
  <c r="MK19" i="2"/>
  <c r="ML19" i="2"/>
  <c r="MM19" i="2"/>
  <c r="MN19" i="2"/>
  <c r="MO19" i="2"/>
  <c r="MP19" i="2"/>
  <c r="G20" i="2"/>
  <c r="H20" i="2"/>
  <c r="J20" i="2"/>
  <c r="L20" i="2"/>
  <c r="M20" i="2"/>
  <c r="R20" i="2"/>
  <c r="AD20" i="2"/>
  <c r="AK20" i="2"/>
  <c r="AL20" i="2"/>
  <c r="AP20" i="2"/>
  <c r="AV20" i="2"/>
  <c r="BB20" i="2"/>
  <c r="BJ20" i="2"/>
  <c r="DT20" i="2"/>
  <c r="DU20" i="2"/>
  <c r="DV20" i="2"/>
  <c r="EI20" i="2"/>
  <c r="EQ20" i="2"/>
  <c r="ER20" i="2"/>
  <c r="ET20" i="2"/>
  <c r="EV20" i="2"/>
  <c r="FH20" i="2"/>
  <c r="FI20" i="2"/>
  <c r="FJ20" i="2"/>
  <c r="FM20" i="2" s="1"/>
  <c r="FK20" i="2"/>
  <c r="FL20" i="2"/>
  <c r="FO20" i="2" s="1"/>
  <c r="FQ20" i="2" s="1"/>
  <c r="FN20" i="2"/>
  <c r="FP20" i="2"/>
  <c r="FR20" i="2"/>
  <c r="FU20" i="2" s="1"/>
  <c r="FS20" i="2"/>
  <c r="FV20" i="2" s="1"/>
  <c r="FY20" i="2" s="1"/>
  <c r="GB20" i="2" s="1"/>
  <c r="GE20" i="2" s="1"/>
  <c r="GH20" i="2" s="1"/>
  <c r="HW20" i="2"/>
  <c r="HX20" i="2"/>
  <c r="HY20" i="2"/>
  <c r="IB20" i="2" s="1"/>
  <c r="IE20" i="2" s="1"/>
  <c r="IH20" i="2" s="1"/>
  <c r="IK20" i="2" s="1"/>
  <c r="IN20" i="2" s="1"/>
  <c r="IQ20" i="2" s="1"/>
  <c r="IT20" i="2" s="1"/>
  <c r="IW20" i="2" s="1"/>
  <c r="IZ20" i="2" s="1"/>
  <c r="JC20" i="2" s="1"/>
  <c r="JF20" i="2" s="1"/>
  <c r="JI20" i="2" s="1"/>
  <c r="JL20" i="2" s="1"/>
  <c r="JO20" i="2" s="1"/>
  <c r="JR20" i="2" s="1"/>
  <c r="JU20" i="2" s="1"/>
  <c r="JX20" i="2" s="1"/>
  <c r="KA20" i="2" s="1"/>
  <c r="IA20" i="2"/>
  <c r="ID20" i="2" s="1"/>
  <c r="IC20" i="2"/>
  <c r="IF20" i="2"/>
  <c r="IG20" i="2"/>
  <c r="IJ20" i="2" s="1"/>
  <c r="IL20" i="2" s="1"/>
  <c r="II20" i="2"/>
  <c r="IM20" i="2"/>
  <c r="IP20" i="2" s="1"/>
  <c r="LG20" i="2"/>
  <c r="LP20" i="2" s="1"/>
  <c r="LI20" i="2"/>
  <c r="LJ20" i="2"/>
  <c r="LU20" i="2" s="1"/>
  <c r="LO20" i="2"/>
  <c r="LR20" i="2"/>
  <c r="LT20" i="2"/>
  <c r="LV20" i="2"/>
  <c r="LX20" i="2"/>
  <c r="LY20" i="2"/>
  <c r="LZ20" i="2"/>
  <c r="MA20" i="2"/>
  <c r="MB20" i="2"/>
  <c r="MC20" i="2"/>
  <c r="MD20" i="2"/>
  <c r="ME20" i="2"/>
  <c r="MF20" i="2"/>
  <c r="MG20" i="2"/>
  <c r="MH20" i="2"/>
  <c r="MI20" i="2"/>
  <c r="MJ20" i="2"/>
  <c r="MK20" i="2"/>
  <c r="ML20" i="2"/>
  <c r="MM20" i="2"/>
  <c r="MN20" i="2"/>
  <c r="MO20" i="2"/>
  <c r="MP20" i="2"/>
  <c r="H21" i="2"/>
  <c r="J21" i="2"/>
  <c r="L21" i="2"/>
  <c r="M21" i="2"/>
  <c r="AD21" i="2" s="1"/>
  <c r="R21" i="2"/>
  <c r="AL21" i="2"/>
  <c r="AP21" i="2"/>
  <c r="AV21" i="2"/>
  <c r="BB21" i="2"/>
  <c r="BJ21" i="2"/>
  <c r="BX21" i="2"/>
  <c r="DT21" i="2"/>
  <c r="BW21" i="2" s="1"/>
  <c r="DU21" i="2"/>
  <c r="DV21" i="2"/>
  <c r="DW21" i="2"/>
  <c r="EI21" i="2"/>
  <c r="EQ21" i="2"/>
  <c r="ER21" i="2"/>
  <c r="ET21" i="2"/>
  <c r="EV21" i="2"/>
  <c r="FH21" i="2"/>
  <c r="FI21" i="2"/>
  <c r="FJ21" i="2"/>
  <c r="FM21" i="2" s="1"/>
  <c r="FP21" i="2" s="1"/>
  <c r="FS21" i="2" s="1"/>
  <c r="FV21" i="2" s="1"/>
  <c r="FY21" i="2" s="1"/>
  <c r="GB21" i="2" s="1"/>
  <c r="GE21" i="2" s="1"/>
  <c r="GH21" i="2" s="1"/>
  <c r="FK21" i="2"/>
  <c r="FL21" i="2"/>
  <c r="HW21" i="2"/>
  <c r="HX21" i="2"/>
  <c r="HZ21" i="2" s="1"/>
  <c r="HY21" i="2"/>
  <c r="IB21" i="2" s="1"/>
  <c r="IA21" i="2"/>
  <c r="IE21" i="2"/>
  <c r="IH21" i="2" s="1"/>
  <c r="IK21" i="2" s="1"/>
  <c r="IN21" i="2" s="1"/>
  <c r="IQ21" i="2" s="1"/>
  <c r="IT21" i="2" s="1"/>
  <c r="IW21" i="2" s="1"/>
  <c r="IZ21" i="2" s="1"/>
  <c r="JC21" i="2" s="1"/>
  <c r="JF21" i="2" s="1"/>
  <c r="JI21" i="2" s="1"/>
  <c r="JL21" i="2" s="1"/>
  <c r="JO21" i="2" s="1"/>
  <c r="JR21" i="2" s="1"/>
  <c r="JU21" i="2" s="1"/>
  <c r="JX21" i="2" s="1"/>
  <c r="KA21" i="2" s="1"/>
  <c r="LG21" i="2"/>
  <c r="LO21" i="2" s="1"/>
  <c r="LI21" i="2"/>
  <c r="LJ21" i="2"/>
  <c r="LP21" i="2"/>
  <c r="LR21" i="2"/>
  <c r="LV21" i="2"/>
  <c r="LY21" i="2"/>
  <c r="LZ21" i="2"/>
  <c r="MA21" i="2"/>
  <c r="MB21" i="2"/>
  <c r="MC21" i="2"/>
  <c r="MD21" i="2"/>
  <c r="ME21" i="2"/>
  <c r="MF21" i="2"/>
  <c r="MG21" i="2"/>
  <c r="MH21" i="2"/>
  <c r="MI21" i="2"/>
  <c r="MJ21" i="2"/>
  <c r="MK21" i="2"/>
  <c r="ML21" i="2"/>
  <c r="MM21" i="2"/>
  <c r="MN21" i="2"/>
  <c r="MO21" i="2"/>
  <c r="MP21" i="2"/>
  <c r="H22" i="2"/>
  <c r="J22" i="2"/>
  <c r="L22" i="2"/>
  <c r="M22" i="2"/>
  <c r="R22" i="2"/>
  <c r="AD22" i="2"/>
  <c r="AL22" i="2"/>
  <c r="AP22" i="2"/>
  <c r="AV22" i="2"/>
  <c r="BB22" i="2"/>
  <c r="BJ22" i="2"/>
  <c r="BX22" i="2"/>
  <c r="DT22" i="2"/>
  <c r="BW22" i="2" s="1"/>
  <c r="DU22" i="2"/>
  <c r="DV22" i="2"/>
  <c r="DW22" i="2"/>
  <c r="EI22" i="2"/>
  <c r="EQ22" i="2"/>
  <c r="ER22" i="2"/>
  <c r="ET22" i="2"/>
  <c r="EV22" i="2"/>
  <c r="FH22" i="2"/>
  <c r="FI22" i="2"/>
  <c r="FJ22" i="2"/>
  <c r="FM22" i="2" s="1"/>
  <c r="FP22" i="2" s="1"/>
  <c r="FS22" i="2" s="1"/>
  <c r="FV22" i="2" s="1"/>
  <c r="FY22" i="2" s="1"/>
  <c r="GB22" i="2" s="1"/>
  <c r="GE22" i="2" s="1"/>
  <c r="FK22" i="2"/>
  <c r="FL22" i="2"/>
  <c r="GH22" i="2"/>
  <c r="HW22" i="2"/>
  <c r="HX22" i="2"/>
  <c r="HY22" i="2"/>
  <c r="IB22" i="2" s="1"/>
  <c r="IA22" i="2"/>
  <c r="IE22" i="2"/>
  <c r="IH22" i="2" s="1"/>
  <c r="IK22" i="2" s="1"/>
  <c r="IN22" i="2" s="1"/>
  <c r="IQ22" i="2" s="1"/>
  <c r="IT22" i="2" s="1"/>
  <c r="IW22" i="2" s="1"/>
  <c r="IZ22" i="2" s="1"/>
  <c r="JC22" i="2" s="1"/>
  <c r="JF22" i="2" s="1"/>
  <c r="JI22" i="2" s="1"/>
  <c r="JL22" i="2" s="1"/>
  <c r="JO22" i="2" s="1"/>
  <c r="JR22" i="2" s="1"/>
  <c r="JU22" i="2" s="1"/>
  <c r="JX22" i="2" s="1"/>
  <c r="KA22" i="2" s="1"/>
  <c r="LG22" i="2"/>
  <c r="LO22" i="2" s="1"/>
  <c r="LI22" i="2"/>
  <c r="LJ22" i="2"/>
  <c r="LP22" i="2"/>
  <c r="LR22" i="2"/>
  <c r="LV22" i="2"/>
  <c r="LY22" i="2"/>
  <c r="LZ22" i="2"/>
  <c r="MA22" i="2"/>
  <c r="MB22" i="2"/>
  <c r="MC22" i="2"/>
  <c r="MD22" i="2"/>
  <c r="ME22" i="2"/>
  <c r="MF22" i="2"/>
  <c r="MG22" i="2"/>
  <c r="MH22" i="2"/>
  <c r="MI22" i="2"/>
  <c r="MJ22" i="2"/>
  <c r="MK22" i="2"/>
  <c r="ML22" i="2"/>
  <c r="MM22" i="2"/>
  <c r="MN22" i="2"/>
  <c r="MO22" i="2"/>
  <c r="MP22" i="2"/>
  <c r="G23" i="2"/>
  <c r="H23" i="2"/>
  <c r="J23" i="2"/>
  <c r="L23" i="2"/>
  <c r="AD23" i="2" s="1"/>
  <c r="M23" i="2"/>
  <c r="R23" i="2"/>
  <c r="AL23" i="2"/>
  <c r="AP23" i="2"/>
  <c r="AV23" i="2"/>
  <c r="BB23" i="2"/>
  <c r="BJ23" i="2"/>
  <c r="BW23" i="2"/>
  <c r="DT23" i="2"/>
  <c r="DU23" i="2"/>
  <c r="DV23" i="2"/>
  <c r="EI23" i="2"/>
  <c r="EQ23" i="2"/>
  <c r="ER23" i="2"/>
  <c r="ET23" i="2"/>
  <c r="EV23" i="2"/>
  <c r="FH23" i="2"/>
  <c r="FI23" i="2"/>
  <c r="FJ23" i="2"/>
  <c r="FM23" i="2"/>
  <c r="FP23" i="2" s="1"/>
  <c r="FS23" i="2"/>
  <c r="FV23" i="2" s="1"/>
  <c r="FY23" i="2" s="1"/>
  <c r="GB23" i="2" s="1"/>
  <c r="GE23" i="2" s="1"/>
  <c r="GH23" i="2" s="1"/>
  <c r="HW23" i="2"/>
  <c r="HX23" i="2"/>
  <c r="IA23" i="2" s="1"/>
  <c r="IC23" i="2" s="1"/>
  <c r="HY23" i="2"/>
  <c r="HZ23" i="2"/>
  <c r="IB23" i="2"/>
  <c r="IE23" i="2" s="1"/>
  <c r="IH23" i="2" s="1"/>
  <c r="IK23" i="2" s="1"/>
  <c r="IN23" i="2" s="1"/>
  <c r="IQ23" i="2" s="1"/>
  <c r="IT23" i="2" s="1"/>
  <c r="IW23" i="2" s="1"/>
  <c r="ID23" i="2"/>
  <c r="IG23" i="2" s="1"/>
  <c r="II23" i="2" s="1"/>
  <c r="IJ23" i="2"/>
  <c r="IZ23" i="2"/>
  <c r="JC23" i="2" s="1"/>
  <c r="JF23" i="2" s="1"/>
  <c r="JI23" i="2" s="1"/>
  <c r="JL23" i="2" s="1"/>
  <c r="JO23" i="2" s="1"/>
  <c r="JR23" i="2" s="1"/>
  <c r="JU23" i="2" s="1"/>
  <c r="JX23" i="2" s="1"/>
  <c r="KA23" i="2" s="1"/>
  <c r="LI23" i="2"/>
  <c r="LJ23" i="2"/>
  <c r="LY23" i="2"/>
  <c r="LZ23" i="2"/>
  <c r="MA23" i="2"/>
  <c r="MB23" i="2"/>
  <c r="MC23" i="2"/>
  <c r="MD23" i="2"/>
  <c r="ME23" i="2"/>
  <c r="MF23" i="2"/>
  <c r="MG23" i="2"/>
  <c r="MH23" i="2"/>
  <c r="MI23" i="2"/>
  <c r="MJ23" i="2"/>
  <c r="MK23" i="2"/>
  <c r="ML23" i="2"/>
  <c r="MM23" i="2"/>
  <c r="MN23" i="2"/>
  <c r="MO23" i="2"/>
  <c r="MP23" i="2"/>
  <c r="H24" i="2"/>
  <c r="J24" i="2"/>
  <c r="L24" i="2"/>
  <c r="AD24" i="2" s="1"/>
  <c r="M24" i="2"/>
  <c r="R24" i="2"/>
  <c r="AL24" i="2"/>
  <c r="AP24" i="2"/>
  <c r="AV24" i="2"/>
  <c r="BB24" i="2"/>
  <c r="BJ24" i="2"/>
  <c r="DT24" i="2"/>
  <c r="DU24" i="2"/>
  <c r="DV24" i="2"/>
  <c r="EI24" i="2"/>
  <c r="EQ24" i="2"/>
  <c r="ER24" i="2"/>
  <c r="ET24" i="2"/>
  <c r="EV24" i="2"/>
  <c r="FH24" i="2"/>
  <c r="FI24" i="2"/>
  <c r="FJ24" i="2"/>
  <c r="FK24" i="2"/>
  <c r="FM24" i="2"/>
  <c r="FP24" i="2" s="1"/>
  <c r="FS24" i="2"/>
  <c r="FV24" i="2" s="1"/>
  <c r="FY24" i="2" s="1"/>
  <c r="GB24" i="2" s="1"/>
  <c r="GE24" i="2"/>
  <c r="GH24" i="2" s="1"/>
  <c r="GK24" i="2" s="1"/>
  <c r="HW24" i="2"/>
  <c r="HX24" i="2"/>
  <c r="HY24" i="2"/>
  <c r="IB24" i="2"/>
  <c r="IE24" i="2" s="1"/>
  <c r="IH24" i="2" s="1"/>
  <c r="IK24" i="2" s="1"/>
  <c r="IN24" i="2" s="1"/>
  <c r="IQ24" i="2" s="1"/>
  <c r="IT24" i="2" s="1"/>
  <c r="IW24" i="2" s="1"/>
  <c r="IZ24" i="2" s="1"/>
  <c r="JC24" i="2" s="1"/>
  <c r="JF24" i="2" s="1"/>
  <c r="JI24" i="2" s="1"/>
  <c r="JL24" i="2" s="1"/>
  <c r="JO24" i="2" s="1"/>
  <c r="JR24" i="2" s="1"/>
  <c r="JU24" i="2" s="1"/>
  <c r="JX24" i="2" s="1"/>
  <c r="KA24" i="2" s="1"/>
  <c r="LI24" i="2"/>
  <c r="LJ24" i="2"/>
  <c r="LY24" i="2"/>
  <c r="LZ24" i="2"/>
  <c r="MA24" i="2"/>
  <c r="MB24" i="2"/>
  <c r="MC24" i="2"/>
  <c r="MD24" i="2"/>
  <c r="ME24" i="2"/>
  <c r="MF24" i="2"/>
  <c r="MG24" i="2"/>
  <c r="MH24" i="2"/>
  <c r="MI24" i="2"/>
  <c r="MJ24" i="2"/>
  <c r="MK24" i="2"/>
  <c r="ML24" i="2"/>
  <c r="MM24" i="2"/>
  <c r="MN24" i="2"/>
  <c r="MO24" i="2"/>
  <c r="MP24" i="2"/>
  <c r="H25" i="2"/>
  <c r="J25" i="2"/>
  <c r="L25" i="2"/>
  <c r="AD25" i="2" s="1"/>
  <c r="M25" i="2"/>
  <c r="R25" i="2"/>
  <c r="AL25" i="2"/>
  <c r="AP25" i="2"/>
  <c r="BJ25" i="2"/>
  <c r="DT25" i="2"/>
  <c r="DU25" i="2"/>
  <c r="DV25" i="2"/>
  <c r="EI25" i="2"/>
  <c r="EQ25" i="2"/>
  <c r="ER25" i="2"/>
  <c r="ET25" i="2"/>
  <c r="EV25" i="2"/>
  <c r="FH25" i="2"/>
  <c r="FI25" i="2"/>
  <c r="FK25" i="2" s="1"/>
  <c r="FJ25" i="2"/>
  <c r="FM25" i="2"/>
  <c r="FP25" i="2" s="1"/>
  <c r="FS25" i="2"/>
  <c r="FV25" i="2" s="1"/>
  <c r="FY25" i="2" s="1"/>
  <c r="GB25" i="2" s="1"/>
  <c r="GE25" i="2"/>
  <c r="GH25" i="2" s="1"/>
  <c r="GK25" i="2" s="1"/>
  <c r="HW25" i="2"/>
  <c r="HX25" i="2"/>
  <c r="HY25" i="2"/>
  <c r="IB25" i="2"/>
  <c r="IE25" i="2" s="1"/>
  <c r="IH25" i="2" s="1"/>
  <c r="IK25" i="2" s="1"/>
  <c r="IN25" i="2" s="1"/>
  <c r="IQ25" i="2" s="1"/>
  <c r="IT25" i="2" s="1"/>
  <c r="IW25" i="2" s="1"/>
  <c r="IZ25" i="2" s="1"/>
  <c r="JC25" i="2" s="1"/>
  <c r="JF25" i="2" s="1"/>
  <c r="JI25" i="2" s="1"/>
  <c r="JL25" i="2" s="1"/>
  <c r="JO25" i="2" s="1"/>
  <c r="JR25" i="2" s="1"/>
  <c r="JU25" i="2" s="1"/>
  <c r="JX25" i="2" s="1"/>
  <c r="KA25" i="2" s="1"/>
  <c r="LI25" i="2"/>
  <c r="LJ25" i="2"/>
  <c r="LU25" i="2"/>
  <c r="LY25" i="2"/>
  <c r="LZ25" i="2"/>
  <c r="MA25" i="2"/>
  <c r="MB25" i="2"/>
  <c r="MC25" i="2"/>
  <c r="MD25" i="2"/>
  <c r="ME25" i="2"/>
  <c r="MF25" i="2"/>
  <c r="MG25" i="2"/>
  <c r="MH25" i="2"/>
  <c r="MI25" i="2"/>
  <c r="MJ25" i="2"/>
  <c r="MK25" i="2"/>
  <c r="ML25" i="2"/>
  <c r="MM25" i="2"/>
  <c r="MN25" i="2"/>
  <c r="MO25" i="2"/>
  <c r="MP25" i="2"/>
  <c r="H26" i="2"/>
  <c r="J26" i="2"/>
  <c r="L26" i="2"/>
  <c r="AD26" i="2" s="1"/>
  <c r="M26" i="2"/>
  <c r="R26" i="2"/>
  <c r="AL26" i="2"/>
  <c r="AP26" i="2"/>
  <c r="BJ26" i="2"/>
  <c r="DT26" i="2"/>
  <c r="DU26" i="2"/>
  <c r="DV26" i="2"/>
  <c r="EI26" i="2"/>
  <c r="EQ26" i="2"/>
  <c r="ER26" i="2"/>
  <c r="ET26" i="2"/>
  <c r="EV26" i="2"/>
  <c r="FH26" i="2"/>
  <c r="FI26" i="2"/>
  <c r="FJ26" i="2"/>
  <c r="FM26" i="2"/>
  <c r="FP26" i="2" s="1"/>
  <c r="FS26" i="2"/>
  <c r="FV26" i="2" s="1"/>
  <c r="FY26" i="2" s="1"/>
  <c r="GB26" i="2" s="1"/>
  <c r="GE26" i="2"/>
  <c r="GH26" i="2" s="1"/>
  <c r="GK26" i="2"/>
  <c r="HW26" i="2"/>
  <c r="HX26" i="2"/>
  <c r="HY26" i="2"/>
  <c r="HZ26" i="2"/>
  <c r="IB26" i="2"/>
  <c r="IE26" i="2" s="1"/>
  <c r="IH26" i="2" s="1"/>
  <c r="IK26" i="2" s="1"/>
  <c r="IN26" i="2" s="1"/>
  <c r="IQ26" i="2" s="1"/>
  <c r="IT26" i="2" s="1"/>
  <c r="IW26" i="2" s="1"/>
  <c r="IZ26" i="2" s="1"/>
  <c r="JC26" i="2" s="1"/>
  <c r="JF26" i="2" s="1"/>
  <c r="JI26" i="2" s="1"/>
  <c r="JL26" i="2" s="1"/>
  <c r="JO26" i="2" s="1"/>
  <c r="JR26" i="2" s="1"/>
  <c r="JU26" i="2" s="1"/>
  <c r="JX26" i="2" s="1"/>
  <c r="KA26" i="2" s="1"/>
  <c r="LI26" i="2"/>
  <c r="LJ26" i="2"/>
  <c r="LY26" i="2"/>
  <c r="LZ26" i="2"/>
  <c r="MA26" i="2"/>
  <c r="MB26" i="2"/>
  <c r="MC26" i="2"/>
  <c r="MD26" i="2"/>
  <c r="ME26" i="2"/>
  <c r="MF26" i="2"/>
  <c r="MG26" i="2"/>
  <c r="MH26" i="2"/>
  <c r="MI26" i="2"/>
  <c r="MJ26" i="2"/>
  <c r="MK26" i="2"/>
  <c r="ML26" i="2"/>
  <c r="MM26" i="2"/>
  <c r="MN26" i="2"/>
  <c r="MO26" i="2"/>
  <c r="MP26" i="2"/>
  <c r="D27" i="2"/>
  <c r="F27" i="2"/>
  <c r="G27" i="2"/>
  <c r="J27" i="2"/>
  <c r="L27" i="2"/>
  <c r="M27" i="2"/>
  <c r="N27" i="2"/>
  <c r="R27" i="2"/>
  <c r="W27" i="2"/>
  <c r="Y27" i="2"/>
  <c r="AC27" i="2"/>
  <c r="AD27" i="2"/>
  <c r="AL27" i="2"/>
  <c r="AO27" i="2"/>
  <c r="AP27" i="2"/>
  <c r="AV27" i="2"/>
  <c r="AW27" i="2"/>
  <c r="AX27" i="2"/>
  <c r="BA27" i="2"/>
  <c r="BB27" i="2" s="1"/>
  <c r="BE27" i="2"/>
  <c r="BF27" i="2"/>
  <c r="BJ27" i="2"/>
  <c r="BL27" i="2"/>
  <c r="BM27" i="2"/>
  <c r="BN27" i="2"/>
  <c r="BO27" i="2"/>
  <c r="DV27" i="2"/>
  <c r="EI27" i="2"/>
  <c r="EQ27" i="2"/>
  <c r="ER27" i="2"/>
  <c r="ET27" i="2"/>
  <c r="EV27" i="2"/>
  <c r="FH27" i="2"/>
  <c r="FI27" i="2"/>
  <c r="FJ27" i="2"/>
  <c r="FM27" i="2" s="1"/>
  <c r="FP27" i="2" s="1"/>
  <c r="FS27" i="2" s="1"/>
  <c r="FV27" i="2" s="1"/>
  <c r="FY27" i="2" s="1"/>
  <c r="GB27" i="2" s="1"/>
  <c r="GE27" i="2" s="1"/>
  <c r="GH27" i="2" s="1"/>
  <c r="FK27" i="2"/>
  <c r="FL27" i="2"/>
  <c r="FN27" i="2" s="1"/>
  <c r="FO27" i="2"/>
  <c r="FQ27" i="2" s="1"/>
  <c r="FR27" i="2"/>
  <c r="HI27" i="2"/>
  <c r="HU27" i="2"/>
  <c r="HW27" i="2" s="1"/>
  <c r="HX27" i="2"/>
  <c r="HY27" i="2"/>
  <c r="IB27" i="2" s="1"/>
  <c r="IE27" i="2" s="1"/>
  <c r="IH27" i="2" s="1"/>
  <c r="IK27" i="2" s="1"/>
  <c r="IN27" i="2" s="1"/>
  <c r="IQ27" i="2" s="1"/>
  <c r="IT27" i="2" s="1"/>
  <c r="IW27" i="2" s="1"/>
  <c r="IZ27" i="2" s="1"/>
  <c r="JC27" i="2" s="1"/>
  <c r="JF27" i="2" s="1"/>
  <c r="JI27" i="2" s="1"/>
  <c r="JL27" i="2" s="1"/>
  <c r="JO27" i="2" s="1"/>
  <c r="JR27" i="2" s="1"/>
  <c r="JU27" i="2" s="1"/>
  <c r="JX27" i="2" s="1"/>
  <c r="KA27" i="2" s="1"/>
  <c r="HZ27" i="2"/>
  <c r="IA27" i="2"/>
  <c r="LI27" i="2"/>
  <c r="LJ27" i="2"/>
  <c r="LV27" i="2"/>
  <c r="LY27" i="2"/>
  <c r="LZ27" i="2"/>
  <c r="MA27" i="2"/>
  <c r="MB27" i="2"/>
  <c r="MC27" i="2"/>
  <c r="MD27" i="2"/>
  <c r="ME27" i="2"/>
  <c r="MF27" i="2"/>
  <c r="MG27" i="2"/>
  <c r="MH27" i="2"/>
  <c r="MI27" i="2"/>
  <c r="MJ27" i="2"/>
  <c r="MK27" i="2"/>
  <c r="ML27" i="2"/>
  <c r="MM27" i="2"/>
  <c r="MN27" i="2"/>
  <c r="MO27" i="2"/>
  <c r="MP27" i="2"/>
  <c r="H28" i="2"/>
  <c r="J28" i="2"/>
  <c r="R28" i="2"/>
  <c r="AC28" i="2"/>
  <c r="AD28" i="2"/>
  <c r="AL28" i="2"/>
  <c r="AP28" i="2"/>
  <c r="AV28" i="2"/>
  <c r="AX28" i="2"/>
  <c r="BB28" i="2"/>
  <c r="BJ28" i="2"/>
  <c r="BW28" i="2"/>
  <c r="BX28" i="2"/>
  <c r="DT28" i="2"/>
  <c r="DW28" i="2" s="1"/>
  <c r="DU28" i="2"/>
  <c r="DV28" i="2"/>
  <c r="EI28" i="2"/>
  <c r="EQ28" i="2"/>
  <c r="ER28" i="2"/>
  <c r="ET28" i="2"/>
  <c r="EV28" i="2"/>
  <c r="FH28" i="2"/>
  <c r="FI28" i="2"/>
  <c r="FK28" i="2" s="1"/>
  <c r="FJ28" i="2"/>
  <c r="FM28" i="2" s="1"/>
  <c r="FP28" i="2" s="1"/>
  <c r="FS28" i="2" s="1"/>
  <c r="FV28" i="2" s="1"/>
  <c r="FY28" i="2" s="1"/>
  <c r="GB28" i="2" s="1"/>
  <c r="GE28" i="2" s="1"/>
  <c r="GH28" i="2"/>
  <c r="HW28" i="2"/>
  <c r="HX28" i="2"/>
  <c r="HY28" i="2"/>
  <c r="HZ28" i="2"/>
  <c r="IB28" i="2"/>
  <c r="IE28" i="2"/>
  <c r="IH28" i="2" s="1"/>
  <c r="IK28" i="2" s="1"/>
  <c r="IN28" i="2" s="1"/>
  <c r="IQ28" i="2" s="1"/>
  <c r="IT28" i="2" s="1"/>
  <c r="IW28" i="2" s="1"/>
  <c r="IZ28" i="2" s="1"/>
  <c r="JC28" i="2" s="1"/>
  <c r="JF28" i="2" s="1"/>
  <c r="JI28" i="2" s="1"/>
  <c r="JL28" i="2" s="1"/>
  <c r="JO28" i="2" s="1"/>
  <c r="JR28" i="2" s="1"/>
  <c r="JU28" i="2" s="1"/>
  <c r="JX28" i="2" s="1"/>
  <c r="KA28" i="2" s="1"/>
  <c r="LG28" i="2"/>
  <c r="LO28" i="2" s="1"/>
  <c r="LI28" i="2"/>
  <c r="LW28" i="2" s="1"/>
  <c r="LJ28" i="2"/>
  <c r="LV28" i="2"/>
  <c r="LY28" i="2"/>
  <c r="LZ28" i="2"/>
  <c r="MA28" i="2"/>
  <c r="MB28" i="2"/>
  <c r="MC28" i="2"/>
  <c r="MD28" i="2"/>
  <c r="ME28" i="2"/>
  <c r="MF28" i="2"/>
  <c r="MG28" i="2"/>
  <c r="MH28" i="2"/>
  <c r="MI28" i="2"/>
  <c r="MJ28" i="2"/>
  <c r="MK28" i="2"/>
  <c r="ML28" i="2"/>
  <c r="MM28" i="2"/>
  <c r="MN28" i="2"/>
  <c r="MO28" i="2"/>
  <c r="MP28" i="2"/>
  <c r="H29" i="2"/>
  <c r="J29" i="2"/>
  <c r="L29" i="2"/>
  <c r="AD29" i="2" s="1"/>
  <c r="M29" i="2"/>
  <c r="R29" i="2"/>
  <c r="AK29" i="2"/>
  <c r="AL29" i="2"/>
  <c r="AP29" i="2"/>
  <c r="AX29" i="2"/>
  <c r="BB29" i="2"/>
  <c r="BJ29" i="2"/>
  <c r="BX29" i="2"/>
  <c r="DT29" i="2"/>
  <c r="DW29" i="2" s="1"/>
  <c r="DU29" i="2"/>
  <c r="DV29" i="2"/>
  <c r="EI29" i="2"/>
  <c r="EQ29" i="2"/>
  <c r="ER29" i="2"/>
  <c r="ET29" i="2"/>
  <c r="EV29" i="2"/>
  <c r="FH29" i="2"/>
  <c r="FI29" i="2"/>
  <c r="FJ29" i="2"/>
  <c r="FM29" i="2" s="1"/>
  <c r="FP29" i="2" s="1"/>
  <c r="FS29" i="2" s="1"/>
  <c r="FV29" i="2" s="1"/>
  <c r="FY29" i="2" s="1"/>
  <c r="GB29" i="2" s="1"/>
  <c r="GE29" i="2" s="1"/>
  <c r="FK29" i="2"/>
  <c r="GH29" i="2"/>
  <c r="HW29" i="2"/>
  <c r="HX29" i="2"/>
  <c r="HY29" i="2"/>
  <c r="IB29" i="2" s="1"/>
  <c r="IE29" i="2"/>
  <c r="IH29" i="2" s="1"/>
  <c r="IK29" i="2" s="1"/>
  <c r="IN29" i="2" s="1"/>
  <c r="IQ29" i="2" s="1"/>
  <c r="IT29" i="2" s="1"/>
  <c r="IW29" i="2" s="1"/>
  <c r="IZ29" i="2" s="1"/>
  <c r="JC29" i="2" s="1"/>
  <c r="JF29" i="2" s="1"/>
  <c r="JI29" i="2" s="1"/>
  <c r="JL29" i="2" s="1"/>
  <c r="JO29" i="2" s="1"/>
  <c r="JR29" i="2" s="1"/>
  <c r="JU29" i="2" s="1"/>
  <c r="JX29" i="2" s="1"/>
  <c r="KA29" i="2" s="1"/>
  <c r="LG29" i="2"/>
  <c r="LO29" i="2" s="1"/>
  <c r="LI29" i="2"/>
  <c r="LJ29" i="2"/>
  <c r="LV29" i="2"/>
  <c r="LY29" i="2"/>
  <c r="LZ29" i="2"/>
  <c r="MA29" i="2"/>
  <c r="MB29" i="2"/>
  <c r="MC29" i="2"/>
  <c r="MD29" i="2"/>
  <c r="ME29" i="2"/>
  <c r="MF29" i="2"/>
  <c r="MG29" i="2"/>
  <c r="MH29" i="2"/>
  <c r="MI29" i="2"/>
  <c r="MJ29" i="2"/>
  <c r="MK29" i="2"/>
  <c r="ML29" i="2"/>
  <c r="MM29" i="2"/>
  <c r="MN29" i="2"/>
  <c r="MO29" i="2"/>
  <c r="MP29" i="2"/>
  <c r="H30" i="2"/>
  <c r="J30" i="2"/>
  <c r="L30" i="2"/>
  <c r="AD30" i="2" s="1"/>
  <c r="M30" i="2"/>
  <c r="R30" i="2"/>
  <c r="AL30" i="2"/>
  <c r="AP30" i="2"/>
  <c r="AX30" i="2"/>
  <c r="BB30" i="2"/>
  <c r="BJ30" i="2"/>
  <c r="BX30" i="2"/>
  <c r="DT30" i="2"/>
  <c r="DW30" i="2" s="1"/>
  <c r="DU30" i="2"/>
  <c r="DV30" i="2"/>
  <c r="EI30" i="2"/>
  <c r="EQ30" i="2"/>
  <c r="ER30" i="2"/>
  <c r="ET30" i="2"/>
  <c r="EV30" i="2"/>
  <c r="FH30" i="2"/>
  <c r="FI30" i="2"/>
  <c r="FJ30" i="2"/>
  <c r="FK30" i="2"/>
  <c r="FL30" i="2"/>
  <c r="FN30" i="2" s="1"/>
  <c r="HW30" i="2"/>
  <c r="HX30" i="2"/>
  <c r="HY30" i="2"/>
  <c r="IB30" i="2" s="1"/>
  <c r="IE30" i="2"/>
  <c r="IH30" i="2" s="1"/>
  <c r="IK30" i="2" s="1"/>
  <c r="IN30" i="2" s="1"/>
  <c r="IQ30" i="2" s="1"/>
  <c r="IT30" i="2" s="1"/>
  <c r="IW30" i="2" s="1"/>
  <c r="IZ30" i="2" s="1"/>
  <c r="JC30" i="2" s="1"/>
  <c r="JF30" i="2" s="1"/>
  <c r="JI30" i="2" s="1"/>
  <c r="JL30" i="2" s="1"/>
  <c r="JO30" i="2" s="1"/>
  <c r="JR30" i="2" s="1"/>
  <c r="JU30" i="2" s="1"/>
  <c r="JX30" i="2" s="1"/>
  <c r="KA30" i="2" s="1"/>
  <c r="LG30" i="2"/>
  <c r="LP30" i="2" s="1"/>
  <c r="LI30" i="2"/>
  <c r="LJ30" i="2"/>
  <c r="LT30" i="2"/>
  <c r="LV30" i="2"/>
  <c r="LY30" i="2"/>
  <c r="LZ30" i="2"/>
  <c r="MA30" i="2"/>
  <c r="MB30" i="2"/>
  <c r="MC30" i="2"/>
  <c r="MD30" i="2"/>
  <c r="ME30" i="2"/>
  <c r="MF30" i="2"/>
  <c r="MG30" i="2"/>
  <c r="MH30" i="2"/>
  <c r="MI30" i="2"/>
  <c r="MJ30" i="2"/>
  <c r="MK30" i="2"/>
  <c r="ML30" i="2"/>
  <c r="MM30" i="2"/>
  <c r="MN30" i="2"/>
  <c r="MO30" i="2"/>
  <c r="MP30" i="2"/>
  <c r="H31" i="2"/>
  <c r="J31" i="2"/>
  <c r="L31" i="2"/>
  <c r="M31" i="2"/>
  <c r="R31" i="2"/>
  <c r="AL31" i="2"/>
  <c r="AP31" i="2"/>
  <c r="BB31" i="2"/>
  <c r="BJ31" i="2"/>
  <c r="DT31" i="2"/>
  <c r="DU31" i="2"/>
  <c r="DV31" i="2"/>
  <c r="EI31" i="2"/>
  <c r="EQ31" i="2"/>
  <c r="ER31" i="2"/>
  <c r="ET31" i="2"/>
  <c r="EV31" i="2"/>
  <c r="FH31" i="2"/>
  <c r="FI31" i="2"/>
  <c r="FJ31" i="2"/>
  <c r="FK31" i="2"/>
  <c r="FL31" i="2"/>
  <c r="FM31" i="2"/>
  <c r="FP31" i="2" s="1"/>
  <c r="FS31" i="2"/>
  <c r="FV31" i="2" s="1"/>
  <c r="FY31" i="2" s="1"/>
  <c r="GB31" i="2" s="1"/>
  <c r="GE31" i="2" s="1"/>
  <c r="GH31" i="2" s="1"/>
  <c r="HW31" i="2"/>
  <c r="HX31" i="2"/>
  <c r="HY31" i="2"/>
  <c r="IB31" i="2" s="1"/>
  <c r="HZ31" i="2"/>
  <c r="IE31" i="2"/>
  <c r="IH31" i="2"/>
  <c r="IK31" i="2" s="1"/>
  <c r="IN31" i="2" s="1"/>
  <c r="IQ31" i="2" s="1"/>
  <c r="IT31" i="2" s="1"/>
  <c r="IW31" i="2" s="1"/>
  <c r="IZ31" i="2" s="1"/>
  <c r="JC31" i="2"/>
  <c r="JF31" i="2" s="1"/>
  <c r="JI31" i="2" s="1"/>
  <c r="JL31" i="2" s="1"/>
  <c r="JO31" i="2" s="1"/>
  <c r="JR31" i="2" s="1"/>
  <c r="JU31" i="2" s="1"/>
  <c r="JX31" i="2" s="1"/>
  <c r="KA31" i="2" s="1"/>
  <c r="LI31" i="2"/>
  <c r="LJ31" i="2"/>
  <c r="LW31" i="2" s="1"/>
  <c r="LX31" i="2"/>
  <c r="LY31" i="2"/>
  <c r="LZ31" i="2"/>
  <c r="MA31" i="2"/>
  <c r="MB31" i="2"/>
  <c r="MC31" i="2"/>
  <c r="MD31" i="2"/>
  <c r="ME31" i="2"/>
  <c r="MF31" i="2"/>
  <c r="MG31" i="2"/>
  <c r="MH31" i="2"/>
  <c r="MI31" i="2"/>
  <c r="MJ31" i="2"/>
  <c r="MK31" i="2"/>
  <c r="ML31" i="2"/>
  <c r="MM31" i="2"/>
  <c r="MN31" i="2"/>
  <c r="MO31" i="2"/>
  <c r="MP31" i="2"/>
  <c r="H32" i="2"/>
  <c r="J32" i="2"/>
  <c r="R32" i="2"/>
  <c r="S32" i="2"/>
  <c r="AL32" i="2"/>
  <c r="AP32" i="2"/>
  <c r="AV32" i="2"/>
  <c r="BB32" i="2"/>
  <c r="BJ32" i="2"/>
  <c r="DT32" i="2"/>
  <c r="BW32" i="2" s="1"/>
  <c r="DU32" i="2"/>
  <c r="DV32" i="2"/>
  <c r="EI32" i="2"/>
  <c r="EQ32" i="2"/>
  <c r="ER32" i="2"/>
  <c r="ET32" i="2"/>
  <c r="EV32" i="2"/>
  <c r="FH32" i="2"/>
  <c r="FI32" i="2"/>
  <c r="FJ32" i="2"/>
  <c r="FM32" i="2" s="1"/>
  <c r="FK32" i="2"/>
  <c r="FL32" i="2"/>
  <c r="FN32" i="2"/>
  <c r="FO32" i="2"/>
  <c r="HW32" i="2"/>
  <c r="HX32" i="2"/>
  <c r="HZ32" i="2" s="1"/>
  <c r="HY32" i="2"/>
  <c r="IB32" i="2"/>
  <c r="IE32" i="2" s="1"/>
  <c r="IH32" i="2" s="1"/>
  <c r="IK32" i="2" s="1"/>
  <c r="IN32" i="2" s="1"/>
  <c r="IQ32" i="2" s="1"/>
  <c r="IT32" i="2" s="1"/>
  <c r="IW32" i="2" s="1"/>
  <c r="IZ32" i="2" s="1"/>
  <c r="JC32" i="2" s="1"/>
  <c r="JF32" i="2" s="1"/>
  <c r="JI32" i="2" s="1"/>
  <c r="JL32" i="2" s="1"/>
  <c r="JO32" i="2" s="1"/>
  <c r="JR32" i="2" s="1"/>
  <c r="JU32" i="2" s="1"/>
  <c r="JX32" i="2" s="1"/>
  <c r="KA32" i="2" s="1"/>
  <c r="LG32" i="2"/>
  <c r="AK32" i="2" s="1"/>
  <c r="LI32" i="2"/>
  <c r="LJ32" i="2"/>
  <c r="LT32" i="2" s="1"/>
  <c r="LO32" i="2"/>
  <c r="LP32" i="2"/>
  <c r="LR32" i="2"/>
  <c r="LS32" i="2"/>
  <c r="LV32" i="2"/>
  <c r="LW32" i="2"/>
  <c r="LX32" i="2"/>
  <c r="LY32" i="2"/>
  <c r="LZ32" i="2"/>
  <c r="MA32" i="2"/>
  <c r="MB32" i="2"/>
  <c r="MC32" i="2"/>
  <c r="MD32" i="2"/>
  <c r="ME32" i="2"/>
  <c r="MF32" i="2"/>
  <c r="MG32" i="2"/>
  <c r="MH32" i="2"/>
  <c r="MI32" i="2"/>
  <c r="MJ32" i="2"/>
  <c r="MK32" i="2"/>
  <c r="ML32" i="2"/>
  <c r="MM32" i="2"/>
  <c r="MN32" i="2"/>
  <c r="MO32" i="2"/>
  <c r="MP32" i="2"/>
  <c r="H33" i="2"/>
  <c r="J33" i="2"/>
  <c r="L33" i="2"/>
  <c r="M33" i="2"/>
  <c r="R33" i="2"/>
  <c r="S33" i="2"/>
  <c r="AD33" i="2"/>
  <c r="AH33" i="2"/>
  <c r="AI33" i="2"/>
  <c r="AL33" i="2"/>
  <c r="AP33" i="2"/>
  <c r="AV33" i="2"/>
  <c r="BB33" i="2"/>
  <c r="BJ33" i="2"/>
  <c r="DT33" i="2"/>
  <c r="BW33" i="2" s="1"/>
  <c r="DU33" i="2"/>
  <c r="DV33" i="2"/>
  <c r="DW33" i="2"/>
  <c r="BX33" i="2" s="1"/>
  <c r="EI33" i="2"/>
  <c r="EQ33" i="2"/>
  <c r="ER33" i="2"/>
  <c r="ET33" i="2"/>
  <c r="EV33" i="2"/>
  <c r="FH33" i="2"/>
  <c r="FI33" i="2"/>
  <c r="FJ33" i="2"/>
  <c r="FM33" i="2" s="1"/>
  <c r="FP33" i="2" s="1"/>
  <c r="FS33" i="2" s="1"/>
  <c r="FK33" i="2"/>
  <c r="FV33" i="2"/>
  <c r="FY33" i="2" s="1"/>
  <c r="GB33" i="2" s="1"/>
  <c r="GE33" i="2" s="1"/>
  <c r="GH33" i="2" s="1"/>
  <c r="GT33" i="2" s="1"/>
  <c r="HW33" i="2"/>
  <c r="HX33" i="2"/>
  <c r="HY33" i="2"/>
  <c r="HZ33" i="2"/>
  <c r="IA33" i="2"/>
  <c r="IB33" i="2"/>
  <c r="IE33" i="2"/>
  <c r="IH33" i="2" s="1"/>
  <c r="IK33" i="2" s="1"/>
  <c r="IN33" i="2" s="1"/>
  <c r="IQ33" i="2" s="1"/>
  <c r="IT33" i="2" s="1"/>
  <c r="IW33" i="2" s="1"/>
  <c r="IZ33" i="2" s="1"/>
  <c r="JC33" i="2" s="1"/>
  <c r="JF33" i="2" s="1"/>
  <c r="JI33" i="2" s="1"/>
  <c r="JL33" i="2" s="1"/>
  <c r="JO33" i="2" s="1"/>
  <c r="JR33" i="2" s="1"/>
  <c r="JU33" i="2" s="1"/>
  <c r="JX33" i="2" s="1"/>
  <c r="KA33" i="2" s="1"/>
  <c r="LI33" i="2"/>
  <c r="LG33" i="2" s="1"/>
  <c r="LJ33" i="2"/>
  <c r="LU33" i="2" s="1"/>
  <c r="LR33" i="2"/>
  <c r="LV33" i="2"/>
  <c r="LY33" i="2"/>
  <c r="LZ33" i="2"/>
  <c r="MA33" i="2"/>
  <c r="MB33" i="2"/>
  <c r="MC33" i="2"/>
  <c r="MD33" i="2"/>
  <c r="ME33" i="2"/>
  <c r="MF33" i="2"/>
  <c r="MG33" i="2"/>
  <c r="MH33" i="2"/>
  <c r="MI33" i="2"/>
  <c r="MJ33" i="2"/>
  <c r="MK33" i="2"/>
  <c r="ML33" i="2"/>
  <c r="MM33" i="2"/>
  <c r="MN33" i="2"/>
  <c r="MO33" i="2"/>
  <c r="MP33" i="2"/>
  <c r="H34" i="2"/>
  <c r="J34" i="2"/>
  <c r="L34" i="2"/>
  <c r="AD34" i="2" s="1"/>
  <c r="M34" i="2"/>
  <c r="M35" i="2" s="1"/>
  <c r="M36" i="2" s="1"/>
  <c r="R34" i="2"/>
  <c r="S34" i="2"/>
  <c r="AH34" i="2"/>
  <c r="AI34" i="2"/>
  <c r="AI35" i="2" s="1"/>
  <c r="AI36" i="2" s="1"/>
  <c r="AI37" i="2" s="1"/>
  <c r="AI38" i="2" s="1"/>
  <c r="AI39" i="2" s="1"/>
  <c r="AI40" i="2" s="1"/>
  <c r="AL34" i="2"/>
  <c r="AP34" i="2"/>
  <c r="AV34" i="2"/>
  <c r="BB34" i="2"/>
  <c r="BJ34" i="2"/>
  <c r="BW34" i="2"/>
  <c r="DT34" i="2"/>
  <c r="DU34" i="2"/>
  <c r="BX34" i="2" s="1"/>
  <c r="DV34" i="2"/>
  <c r="DW34" i="2"/>
  <c r="EI34" i="2"/>
  <c r="EQ34" i="2"/>
  <c r="ER34" i="2"/>
  <c r="ET34" i="2"/>
  <c r="EV34" i="2"/>
  <c r="FH34" i="2"/>
  <c r="FI34" i="2"/>
  <c r="FK34" i="2" s="1"/>
  <c r="FJ34" i="2"/>
  <c r="FM34" i="2"/>
  <c r="FP34" i="2" s="1"/>
  <c r="FS34" i="2" s="1"/>
  <c r="FV34" i="2" s="1"/>
  <c r="FY34" i="2" s="1"/>
  <c r="GB34" i="2" s="1"/>
  <c r="GE34" i="2" s="1"/>
  <c r="GH34" i="2" s="1"/>
  <c r="GK34" i="2" s="1"/>
  <c r="HW34" i="2"/>
  <c r="HX34" i="2"/>
  <c r="HY34" i="2"/>
  <c r="IB34" i="2" s="1"/>
  <c r="IE34" i="2" s="1"/>
  <c r="HZ34" i="2"/>
  <c r="IA34" i="2"/>
  <c r="IC34" i="2" s="1"/>
  <c r="ID34" i="2"/>
  <c r="IF34" i="2" s="1"/>
  <c r="IH34" i="2"/>
  <c r="IK34" i="2" s="1"/>
  <c r="IN34" i="2" s="1"/>
  <c r="IQ34" i="2" s="1"/>
  <c r="IT34" i="2" s="1"/>
  <c r="IW34" i="2" s="1"/>
  <c r="IZ34" i="2" s="1"/>
  <c r="JC34" i="2" s="1"/>
  <c r="JF34" i="2"/>
  <c r="JI34" i="2" s="1"/>
  <c r="JL34" i="2" s="1"/>
  <c r="JO34" i="2" s="1"/>
  <c r="JR34" i="2" s="1"/>
  <c r="JU34" i="2" s="1"/>
  <c r="JX34" i="2" s="1"/>
  <c r="KA34" i="2" s="1"/>
  <c r="LI34" i="2"/>
  <c r="LG34" i="2" s="1"/>
  <c r="LJ34" i="2"/>
  <c r="LQ34" i="2"/>
  <c r="LU34" i="2"/>
  <c r="LY34" i="2"/>
  <c r="LZ34" i="2"/>
  <c r="MA34" i="2"/>
  <c r="MB34" i="2"/>
  <c r="MC34" i="2"/>
  <c r="MD34" i="2"/>
  <c r="ME34" i="2"/>
  <c r="MF34" i="2"/>
  <c r="MG34" i="2"/>
  <c r="MH34" i="2"/>
  <c r="MI34" i="2"/>
  <c r="MJ34" i="2"/>
  <c r="MK34" i="2"/>
  <c r="ML34" i="2"/>
  <c r="MM34" i="2"/>
  <c r="MN34" i="2"/>
  <c r="MO34" i="2"/>
  <c r="MP34" i="2"/>
  <c r="H35" i="2"/>
  <c r="J35" i="2"/>
  <c r="L35" i="2"/>
  <c r="AD35" i="2" s="1"/>
  <c r="R35" i="2"/>
  <c r="S35" i="2"/>
  <c r="AH35" i="2"/>
  <c r="AH36" i="2" s="1"/>
  <c r="AH37" i="2" s="1"/>
  <c r="AL35" i="2"/>
  <c r="AP35" i="2"/>
  <c r="AV35" i="2"/>
  <c r="BB35" i="2"/>
  <c r="BJ35" i="2"/>
  <c r="DT35" i="2"/>
  <c r="DW35" i="2" s="1"/>
  <c r="DU35" i="2"/>
  <c r="DV35" i="2"/>
  <c r="EI35" i="2"/>
  <c r="EQ35" i="2"/>
  <c r="ER35" i="2"/>
  <c r="ET35" i="2"/>
  <c r="EV35" i="2"/>
  <c r="FH35" i="2"/>
  <c r="FI35" i="2"/>
  <c r="FJ35" i="2"/>
  <c r="FK35" i="2"/>
  <c r="FL35" i="2"/>
  <c r="FM35" i="2"/>
  <c r="FP35" i="2"/>
  <c r="FS35" i="2" s="1"/>
  <c r="FV35" i="2" s="1"/>
  <c r="FY35" i="2" s="1"/>
  <c r="GB35" i="2"/>
  <c r="GE35" i="2" s="1"/>
  <c r="GH35" i="2" s="1"/>
  <c r="GZ35" i="2"/>
  <c r="HW35" i="2"/>
  <c r="HX35" i="2"/>
  <c r="HY35" i="2"/>
  <c r="IB35" i="2" s="1"/>
  <c r="IE35" i="2" s="1"/>
  <c r="IH35" i="2" s="1"/>
  <c r="IK35" i="2" s="1"/>
  <c r="IN35" i="2" s="1"/>
  <c r="IQ35" i="2" s="1"/>
  <c r="IT35" i="2" s="1"/>
  <c r="IW35" i="2" s="1"/>
  <c r="IZ35" i="2" s="1"/>
  <c r="JC35" i="2" s="1"/>
  <c r="JF35" i="2" s="1"/>
  <c r="JI35" i="2" s="1"/>
  <c r="JL35" i="2" s="1"/>
  <c r="JO35" i="2" s="1"/>
  <c r="JR35" i="2" s="1"/>
  <c r="JU35" i="2" s="1"/>
  <c r="JX35" i="2" s="1"/>
  <c r="KA35" i="2" s="1"/>
  <c r="LG35" i="2"/>
  <c r="LQ35" i="2" s="1"/>
  <c r="LI35" i="2"/>
  <c r="LV35" i="2" s="1"/>
  <c r="LJ35" i="2"/>
  <c r="LP35" i="2"/>
  <c r="LT35" i="2"/>
  <c r="LU35" i="2"/>
  <c r="LW35" i="2"/>
  <c r="LX35" i="2"/>
  <c r="LY35" i="2"/>
  <c r="LZ35" i="2"/>
  <c r="MA35" i="2"/>
  <c r="MB35" i="2"/>
  <c r="MC35" i="2"/>
  <c r="MD35" i="2"/>
  <c r="ME35" i="2"/>
  <c r="MF35" i="2"/>
  <c r="MG35" i="2"/>
  <c r="MH35" i="2"/>
  <c r="MI35" i="2"/>
  <c r="MJ35" i="2"/>
  <c r="MK35" i="2"/>
  <c r="ML35" i="2"/>
  <c r="MM35" i="2"/>
  <c r="MN35" i="2"/>
  <c r="MO35" i="2"/>
  <c r="MP35" i="2"/>
  <c r="H36" i="2"/>
  <c r="J36" i="2"/>
  <c r="R36" i="2"/>
  <c r="S36" i="2"/>
  <c r="AK36" i="2"/>
  <c r="AL36" i="2"/>
  <c r="AP36" i="2"/>
  <c r="AV36" i="2"/>
  <c r="BB36" i="2"/>
  <c r="BJ36" i="2"/>
  <c r="DT36" i="2"/>
  <c r="DU36" i="2"/>
  <c r="DV36" i="2"/>
  <c r="EI36" i="2"/>
  <c r="EQ36" i="2"/>
  <c r="ER36" i="2"/>
  <c r="ET36" i="2"/>
  <c r="EV36" i="2"/>
  <c r="FH36" i="2"/>
  <c r="FI36" i="2"/>
  <c r="FJ36" i="2"/>
  <c r="FK36" i="2"/>
  <c r="FL36" i="2"/>
  <c r="FN36" i="2" s="1"/>
  <c r="FO36" i="2"/>
  <c r="FQ36" i="2" s="1"/>
  <c r="HW36" i="2"/>
  <c r="HX36" i="2"/>
  <c r="HY36" i="2"/>
  <c r="IB36" i="2"/>
  <c r="IE36" i="2" s="1"/>
  <c r="IH36" i="2" s="1"/>
  <c r="IK36" i="2" s="1"/>
  <c r="IN36" i="2" s="1"/>
  <c r="IQ36" i="2" s="1"/>
  <c r="IT36" i="2" s="1"/>
  <c r="IW36" i="2" s="1"/>
  <c r="IZ36" i="2" s="1"/>
  <c r="JC36" i="2" s="1"/>
  <c r="JF36" i="2" s="1"/>
  <c r="JI36" i="2" s="1"/>
  <c r="JL36" i="2" s="1"/>
  <c r="JO36" i="2" s="1"/>
  <c r="JR36" i="2" s="1"/>
  <c r="JU36" i="2" s="1"/>
  <c r="JX36" i="2" s="1"/>
  <c r="KA36" i="2" s="1"/>
  <c r="LG36" i="2"/>
  <c r="LP36" i="2" s="1"/>
  <c r="LI36" i="2"/>
  <c r="LJ36" i="2"/>
  <c r="LV36" i="2" s="1"/>
  <c r="LO36" i="2"/>
  <c r="LS36" i="2"/>
  <c r="LY36" i="2"/>
  <c r="LZ36" i="2"/>
  <c r="MA36" i="2"/>
  <c r="MB36" i="2"/>
  <c r="MC36" i="2"/>
  <c r="MD36" i="2"/>
  <c r="ME36" i="2"/>
  <c r="MF36" i="2"/>
  <c r="MG36" i="2"/>
  <c r="MH36" i="2"/>
  <c r="MI36" i="2"/>
  <c r="MJ36" i="2"/>
  <c r="MK36" i="2"/>
  <c r="ML36" i="2"/>
  <c r="MM36" i="2"/>
  <c r="MN36" i="2"/>
  <c r="MO36" i="2"/>
  <c r="MP36" i="2"/>
  <c r="H37" i="2"/>
  <c r="J37" i="2"/>
  <c r="M37" i="2"/>
  <c r="R37" i="2"/>
  <c r="S37" i="2"/>
  <c r="AL37" i="2"/>
  <c r="AP37" i="2"/>
  <c r="AV37" i="2"/>
  <c r="BB37" i="2"/>
  <c r="BJ37" i="2"/>
  <c r="BW37" i="2"/>
  <c r="DT37" i="2"/>
  <c r="DU37" i="2"/>
  <c r="DV37" i="2"/>
  <c r="DW37" i="2"/>
  <c r="BX37" i="2" s="1"/>
  <c r="EI37" i="2"/>
  <c r="EQ37" i="2"/>
  <c r="ER37" i="2"/>
  <c r="ET37" i="2"/>
  <c r="EV37" i="2"/>
  <c r="FH37" i="2"/>
  <c r="FI37" i="2"/>
  <c r="FJ37" i="2"/>
  <c r="FM37" i="2" s="1"/>
  <c r="FP37" i="2" s="1"/>
  <c r="FS37" i="2" s="1"/>
  <c r="FV37" i="2"/>
  <c r="FY37" i="2"/>
  <c r="GB37" i="2" s="1"/>
  <c r="GE37" i="2" s="1"/>
  <c r="GH37" i="2" s="1"/>
  <c r="HW37" i="2"/>
  <c r="HX37" i="2"/>
  <c r="HY37" i="2"/>
  <c r="IA37" i="2"/>
  <c r="IB37" i="2"/>
  <c r="IE37" i="2" s="1"/>
  <c r="IH37" i="2" s="1"/>
  <c r="IK37" i="2" s="1"/>
  <c r="IN37" i="2" s="1"/>
  <c r="IQ37" i="2" s="1"/>
  <c r="IT37" i="2" s="1"/>
  <c r="IW37" i="2" s="1"/>
  <c r="IZ37" i="2" s="1"/>
  <c r="JC37" i="2" s="1"/>
  <c r="JF37" i="2" s="1"/>
  <c r="JI37" i="2" s="1"/>
  <c r="JL37" i="2" s="1"/>
  <c r="JO37" i="2" s="1"/>
  <c r="JR37" i="2" s="1"/>
  <c r="JU37" i="2" s="1"/>
  <c r="JX37" i="2" s="1"/>
  <c r="KA37" i="2" s="1"/>
  <c r="LI37" i="2"/>
  <c r="LU37" i="2" s="1"/>
  <c r="LJ37" i="2"/>
  <c r="LY37" i="2"/>
  <c r="LZ37" i="2"/>
  <c r="MA37" i="2"/>
  <c r="MB37" i="2"/>
  <c r="MC37" i="2"/>
  <c r="MD37" i="2"/>
  <c r="ME37" i="2"/>
  <c r="MF37" i="2"/>
  <c r="MG37" i="2"/>
  <c r="MH37" i="2"/>
  <c r="MI37" i="2"/>
  <c r="MJ37" i="2"/>
  <c r="MK37" i="2"/>
  <c r="ML37" i="2"/>
  <c r="MM37" i="2"/>
  <c r="MN37" i="2"/>
  <c r="MO37" i="2"/>
  <c r="MP37" i="2"/>
  <c r="H38" i="2"/>
  <c r="J38" i="2"/>
  <c r="M38" i="2"/>
  <c r="R38" i="2"/>
  <c r="S38" i="2"/>
  <c r="AH38" i="2"/>
  <c r="AL38" i="2"/>
  <c r="AP38" i="2"/>
  <c r="AV38" i="2"/>
  <c r="BB38" i="2"/>
  <c r="BJ38" i="2"/>
  <c r="BW38" i="2"/>
  <c r="DT38" i="2"/>
  <c r="DU38" i="2"/>
  <c r="DV38" i="2"/>
  <c r="BX38" i="2" s="1"/>
  <c r="DW38" i="2"/>
  <c r="EI38" i="2"/>
  <c r="EQ38" i="2"/>
  <c r="ER38" i="2"/>
  <c r="ET38" i="2"/>
  <c r="EV38" i="2"/>
  <c r="FH38" i="2"/>
  <c r="FI38" i="2"/>
  <c r="FJ38" i="2"/>
  <c r="FM38" i="2"/>
  <c r="FP38" i="2" s="1"/>
  <c r="FS38" i="2" s="1"/>
  <c r="FV38" i="2" s="1"/>
  <c r="FY38" i="2" s="1"/>
  <c r="GB38" i="2" s="1"/>
  <c r="GE38" i="2" s="1"/>
  <c r="GH38" i="2" s="1"/>
  <c r="GK38" i="2"/>
  <c r="HW38" i="2"/>
  <c r="HX38" i="2"/>
  <c r="HY38" i="2"/>
  <c r="IB38" i="2" s="1"/>
  <c r="IE38" i="2" s="1"/>
  <c r="IH38" i="2" s="1"/>
  <c r="IK38" i="2" s="1"/>
  <c r="IN38" i="2" s="1"/>
  <c r="IQ38" i="2" s="1"/>
  <c r="IT38" i="2" s="1"/>
  <c r="IW38" i="2" s="1"/>
  <c r="IZ38" i="2" s="1"/>
  <c r="JC38" i="2" s="1"/>
  <c r="JF38" i="2" s="1"/>
  <c r="JI38" i="2" s="1"/>
  <c r="JL38" i="2" s="1"/>
  <c r="HZ38" i="2"/>
  <c r="IA38" i="2"/>
  <c r="JO38" i="2"/>
  <c r="JR38" i="2" s="1"/>
  <c r="JU38" i="2" s="1"/>
  <c r="JX38" i="2" s="1"/>
  <c r="KA38" i="2" s="1"/>
  <c r="LI38" i="2"/>
  <c r="LU38" i="2" s="1"/>
  <c r="LJ38" i="2"/>
  <c r="LT38" i="2"/>
  <c r="LY38" i="2"/>
  <c r="LZ38" i="2"/>
  <c r="MA38" i="2"/>
  <c r="MB38" i="2"/>
  <c r="MC38" i="2"/>
  <c r="MD38" i="2"/>
  <c r="ME38" i="2"/>
  <c r="MF38" i="2"/>
  <c r="MG38" i="2"/>
  <c r="MH38" i="2"/>
  <c r="MI38" i="2"/>
  <c r="MJ38" i="2"/>
  <c r="MK38" i="2"/>
  <c r="ML38" i="2"/>
  <c r="MM38" i="2"/>
  <c r="MN38" i="2"/>
  <c r="MO38" i="2"/>
  <c r="MP38" i="2"/>
  <c r="H39" i="2"/>
  <c r="J39" i="2"/>
  <c r="M39" i="2"/>
  <c r="M40" i="2" s="1"/>
  <c r="R39" i="2"/>
  <c r="S39" i="2"/>
  <c r="AH39" i="2"/>
  <c r="AK39" i="2"/>
  <c r="AL39" i="2"/>
  <c r="AP39" i="2"/>
  <c r="AV39" i="2"/>
  <c r="BB39" i="2"/>
  <c r="BJ39" i="2"/>
  <c r="BX39" i="2"/>
  <c r="DT39" i="2"/>
  <c r="DW39" i="2" s="1"/>
  <c r="DU39" i="2"/>
  <c r="DV39" i="2"/>
  <c r="EI39" i="2"/>
  <c r="EQ39" i="2"/>
  <c r="ER39" i="2"/>
  <c r="ET39" i="2"/>
  <c r="EV39" i="2"/>
  <c r="FH39" i="2"/>
  <c r="FI39" i="2"/>
  <c r="FJ39" i="2"/>
  <c r="FK39" i="2"/>
  <c r="FM39" i="2"/>
  <c r="FP39" i="2"/>
  <c r="FS39" i="2" s="1"/>
  <c r="FV39" i="2" s="1"/>
  <c r="FY39" i="2"/>
  <c r="GB39" i="2" s="1"/>
  <c r="GE39" i="2" s="1"/>
  <c r="GH39" i="2" s="1"/>
  <c r="HI39" i="2"/>
  <c r="HW39" i="2"/>
  <c r="HX39" i="2"/>
  <c r="IA39" i="2" s="1"/>
  <c r="IC39" i="2" s="1"/>
  <c r="HY39" i="2"/>
  <c r="IB39" i="2"/>
  <c r="ID39" i="2"/>
  <c r="IG39" i="2" s="1"/>
  <c r="IF39" i="2"/>
  <c r="LG39" i="2"/>
  <c r="LI39" i="2"/>
  <c r="LW39" i="2" s="1"/>
  <c r="LJ39" i="2"/>
  <c r="LU39" i="2" s="1"/>
  <c r="LP39" i="2"/>
  <c r="LT39" i="2"/>
  <c r="LV39" i="2"/>
  <c r="LX39" i="2"/>
  <c r="LY39" i="2"/>
  <c r="LZ39" i="2"/>
  <c r="MA39" i="2"/>
  <c r="MB39" i="2"/>
  <c r="MC39" i="2"/>
  <c r="MD39" i="2"/>
  <c r="ME39" i="2"/>
  <c r="MF39" i="2"/>
  <c r="MG39" i="2"/>
  <c r="MH39" i="2"/>
  <c r="MI39" i="2"/>
  <c r="MJ39" i="2"/>
  <c r="MK39" i="2"/>
  <c r="ML39" i="2"/>
  <c r="MM39" i="2"/>
  <c r="MN39" i="2"/>
  <c r="MO39" i="2"/>
  <c r="MP39" i="2"/>
  <c r="H40" i="2"/>
  <c r="J40" i="2"/>
  <c r="R40" i="2"/>
  <c r="S40" i="2"/>
  <c r="AH40" i="2"/>
  <c r="AL40" i="2"/>
  <c r="AP40" i="2"/>
  <c r="AV40" i="2"/>
  <c r="BB40" i="2"/>
  <c r="BJ40" i="2"/>
  <c r="DT40" i="2"/>
  <c r="DU40" i="2"/>
  <c r="DV40" i="2"/>
  <c r="EI40" i="2"/>
  <c r="EQ40" i="2"/>
  <c r="ER40" i="2"/>
  <c r="ET40" i="2"/>
  <c r="EV40" i="2"/>
  <c r="FH40" i="2"/>
  <c r="FI40" i="2"/>
  <c r="FJ40" i="2"/>
  <c r="FK40" i="2"/>
  <c r="FM40" i="2"/>
  <c r="FP40" i="2"/>
  <c r="FS40" i="2"/>
  <c r="FV40" i="2" s="1"/>
  <c r="FY40" i="2" s="1"/>
  <c r="GB40" i="2" s="1"/>
  <c r="GE40" i="2" s="1"/>
  <c r="GH40" i="2" s="1"/>
  <c r="HW40" i="2"/>
  <c r="HX40" i="2"/>
  <c r="HY40" i="2"/>
  <c r="IB40" i="2"/>
  <c r="IE40" i="2" s="1"/>
  <c r="IH40" i="2" s="1"/>
  <c r="IK40" i="2" s="1"/>
  <c r="IN40" i="2"/>
  <c r="IQ40" i="2" s="1"/>
  <c r="IT40" i="2" s="1"/>
  <c r="IW40" i="2" s="1"/>
  <c r="IZ40" i="2" s="1"/>
  <c r="JC40" i="2" s="1"/>
  <c r="JF40" i="2" s="1"/>
  <c r="JI40" i="2" s="1"/>
  <c r="JL40" i="2" s="1"/>
  <c r="JO40" i="2" s="1"/>
  <c r="JR40" i="2" s="1"/>
  <c r="JU40" i="2" s="1"/>
  <c r="JX40" i="2" s="1"/>
  <c r="KA40" i="2" s="1"/>
  <c r="LI40" i="2"/>
  <c r="LG40" i="2" s="1"/>
  <c r="LS40" i="2" s="1"/>
  <c r="LJ40" i="2"/>
  <c r="LO40" i="2"/>
  <c r="LU40" i="2"/>
  <c r="LW40" i="2"/>
  <c r="LY40" i="2"/>
  <c r="LZ40" i="2"/>
  <c r="MA40" i="2"/>
  <c r="MB40" i="2"/>
  <c r="MC40" i="2"/>
  <c r="MD40" i="2"/>
  <c r="ME40" i="2"/>
  <c r="MF40" i="2"/>
  <c r="MG40" i="2"/>
  <c r="MH40" i="2"/>
  <c r="MI40" i="2"/>
  <c r="MJ40" i="2"/>
  <c r="MK40" i="2"/>
  <c r="ML40" i="2"/>
  <c r="MM40" i="2"/>
  <c r="MN40" i="2"/>
  <c r="MO40" i="2"/>
  <c r="MP40" i="2"/>
  <c r="H41" i="2"/>
  <c r="J41" i="2"/>
  <c r="L41" i="2"/>
  <c r="AD41" i="2" s="1"/>
  <c r="M41" i="2"/>
  <c r="R41" i="2"/>
  <c r="S41" i="2"/>
  <c r="AL41" i="2"/>
  <c r="AP41" i="2"/>
  <c r="BB41" i="2"/>
  <c r="BJ41" i="2"/>
  <c r="CF41" i="2"/>
  <c r="CT41" i="2"/>
  <c r="CY41" i="2"/>
  <c r="CG41" i="2" s="1"/>
  <c r="DD41" i="2"/>
  <c r="DI41" i="2"/>
  <c r="DN41" i="2"/>
  <c r="DT41" i="2"/>
  <c r="BW41" i="2" s="1"/>
  <c r="DU41" i="2"/>
  <c r="EI41" i="2"/>
  <c r="EQ41" i="2"/>
  <c r="ER41" i="2"/>
  <c r="ET41" i="2"/>
  <c r="EV41" i="2"/>
  <c r="FH41" i="2"/>
  <c r="FI41" i="2"/>
  <c r="FJ41" i="2"/>
  <c r="FL41" i="2"/>
  <c r="FO41" i="2" s="1"/>
  <c r="FR41" i="2" s="1"/>
  <c r="FT41" i="2" s="1"/>
  <c r="FM41" i="2"/>
  <c r="FN41" i="2"/>
  <c r="FP41" i="2"/>
  <c r="FS41" i="2" s="1"/>
  <c r="FV41" i="2"/>
  <c r="FY41" i="2" s="1"/>
  <c r="GB41" i="2"/>
  <c r="GE41" i="2" s="1"/>
  <c r="GH41" i="2" s="1"/>
  <c r="HW41" i="2"/>
  <c r="HX41" i="2"/>
  <c r="HY41" i="2"/>
  <c r="IB41" i="2" s="1"/>
  <c r="IE41" i="2" s="1"/>
  <c r="HZ41" i="2"/>
  <c r="IA41" i="2"/>
  <c r="ID41" i="2" s="1"/>
  <c r="IC41" i="2"/>
  <c r="IH41" i="2"/>
  <c r="IK41" i="2" s="1"/>
  <c r="IN41" i="2" s="1"/>
  <c r="IQ41" i="2" s="1"/>
  <c r="IT41" i="2" s="1"/>
  <c r="IW41" i="2" s="1"/>
  <c r="IZ41" i="2" s="1"/>
  <c r="JC41" i="2"/>
  <c r="JF41" i="2" s="1"/>
  <c r="JI41" i="2" s="1"/>
  <c r="JL41" i="2" s="1"/>
  <c r="JO41" i="2" s="1"/>
  <c r="JR41" i="2" s="1"/>
  <c r="JU41" i="2" s="1"/>
  <c r="JX41" i="2" s="1"/>
  <c r="KA41" i="2" s="1"/>
  <c r="KG41" i="2"/>
  <c r="KH41" i="2"/>
  <c r="KI41" i="2"/>
  <c r="KJ41" i="2"/>
  <c r="KK41" i="2"/>
  <c r="KL41" i="2"/>
  <c r="KM41" i="2"/>
  <c r="KN41" i="2"/>
  <c r="KO41" i="2"/>
  <c r="KP41" i="2"/>
  <c r="KQ41" i="2"/>
  <c r="LI41" i="2"/>
  <c r="LW41" i="2" s="1"/>
  <c r="LJ41" i="2"/>
  <c r="LT41" i="2"/>
  <c r="LV41" i="2"/>
  <c r="LY41" i="2"/>
  <c r="LZ41" i="2"/>
  <c r="MA41" i="2"/>
  <c r="MB41" i="2"/>
  <c r="MC41" i="2"/>
  <c r="MD41" i="2"/>
  <c r="ME41" i="2"/>
  <c r="MF41" i="2"/>
  <c r="MG41" i="2"/>
  <c r="MH41" i="2"/>
  <c r="MI41" i="2"/>
  <c r="MJ41" i="2"/>
  <c r="MK41" i="2"/>
  <c r="ML41" i="2"/>
  <c r="MM41" i="2"/>
  <c r="MN41" i="2"/>
  <c r="MO41" i="2"/>
  <c r="MP41" i="2"/>
  <c r="H42" i="2"/>
  <c r="J42" i="2"/>
  <c r="L42" i="2"/>
  <c r="AD42" i="2" s="1"/>
  <c r="M42" i="2"/>
  <c r="R42" i="2"/>
  <c r="S42" i="2"/>
  <c r="AL42" i="2"/>
  <c r="AP42" i="2"/>
  <c r="BB42" i="2"/>
  <c r="BJ42" i="2"/>
  <c r="CF42" i="2"/>
  <c r="CG42" i="2"/>
  <c r="CT42" i="2"/>
  <c r="CY42" i="2"/>
  <c r="DD42" i="2"/>
  <c r="DI42" i="2"/>
  <c r="DM42" i="2"/>
  <c r="DN42" i="2"/>
  <c r="DR42" i="2"/>
  <c r="DT42" i="2"/>
  <c r="EI42" i="2"/>
  <c r="EQ42" i="2"/>
  <c r="ER42" i="2"/>
  <c r="ES42" i="2"/>
  <c r="ET42" i="2"/>
  <c r="EU42" i="2"/>
  <c r="EV42" i="2"/>
  <c r="EW42" i="2" s="1"/>
  <c r="FH42" i="2"/>
  <c r="FI42" i="2"/>
  <c r="FJ42" i="2"/>
  <c r="FK42" i="2"/>
  <c r="FL42" i="2"/>
  <c r="FM42" i="2"/>
  <c r="FP42" i="2" s="1"/>
  <c r="FS42" i="2" s="1"/>
  <c r="FV42" i="2" s="1"/>
  <c r="FY42" i="2" s="1"/>
  <c r="GB42" i="2" s="1"/>
  <c r="GE42" i="2" s="1"/>
  <c r="GH42" i="2" s="1"/>
  <c r="GK42" i="2" s="1"/>
  <c r="FN42" i="2"/>
  <c r="FO42" i="2"/>
  <c r="FQ42" i="2" s="1"/>
  <c r="HI42" i="2"/>
  <c r="HW42" i="2"/>
  <c r="HX42" i="2"/>
  <c r="HY42" i="2"/>
  <c r="HZ42" i="2"/>
  <c r="IB42" i="2"/>
  <c r="IE42" i="2" s="1"/>
  <c r="IH42" i="2"/>
  <c r="IK42" i="2" s="1"/>
  <c r="IN42" i="2" s="1"/>
  <c r="IQ42" i="2" s="1"/>
  <c r="IT42" i="2" s="1"/>
  <c r="IW42" i="2" s="1"/>
  <c r="IZ42" i="2" s="1"/>
  <c r="JC42" i="2" s="1"/>
  <c r="JF42" i="2" s="1"/>
  <c r="JI42" i="2" s="1"/>
  <c r="JL42" i="2" s="1"/>
  <c r="JO42" i="2" s="1"/>
  <c r="JR42" i="2" s="1"/>
  <c r="JU42" i="2" s="1"/>
  <c r="JX42" i="2" s="1"/>
  <c r="KA42" i="2" s="1"/>
  <c r="KG42" i="2"/>
  <c r="KH42" i="2"/>
  <c r="KI42" i="2"/>
  <c r="KJ42" i="2"/>
  <c r="KK42" i="2"/>
  <c r="KL42" i="2"/>
  <c r="KM42" i="2"/>
  <c r="KN42" i="2"/>
  <c r="KO42" i="2"/>
  <c r="KP42" i="2"/>
  <c r="KQ42" i="2"/>
  <c r="LG42" i="2"/>
  <c r="AK42" i="2" s="1"/>
  <c r="LI42" i="2"/>
  <c r="LJ42" i="2"/>
  <c r="LT42" i="2" s="1"/>
  <c r="LO42" i="2"/>
  <c r="LP42" i="2"/>
  <c r="LQ42" i="2"/>
  <c r="LR42" i="2"/>
  <c r="LS42" i="2"/>
  <c r="LV42" i="2"/>
  <c r="LW42" i="2"/>
  <c r="LY42" i="2"/>
  <c r="LZ42" i="2"/>
  <c r="MA42" i="2"/>
  <c r="MB42" i="2"/>
  <c r="MC42" i="2"/>
  <c r="MD42" i="2"/>
  <c r="ME42" i="2"/>
  <c r="MF42" i="2"/>
  <c r="MG42" i="2"/>
  <c r="MH42" i="2"/>
  <c r="MI42" i="2"/>
  <c r="MJ42" i="2"/>
  <c r="MK42" i="2"/>
  <c r="ML42" i="2"/>
  <c r="MM42" i="2"/>
  <c r="MN42" i="2"/>
  <c r="MO42" i="2"/>
  <c r="MP42" i="2"/>
  <c r="H43" i="2"/>
  <c r="J43" i="2"/>
  <c r="L43" i="2"/>
  <c r="M43" i="2"/>
  <c r="AD43" i="2" s="1"/>
  <c r="R43" i="2"/>
  <c r="S43" i="2"/>
  <c r="AL43" i="2"/>
  <c r="AP43" i="2"/>
  <c r="BB43" i="2"/>
  <c r="BW43" i="2"/>
  <c r="CF43" i="2"/>
  <c r="CT43" i="2"/>
  <c r="CG43" i="2" s="1"/>
  <c r="CY43" i="2"/>
  <c r="DD43" i="2"/>
  <c r="DI43" i="2"/>
  <c r="DN43" i="2"/>
  <c r="DR43" i="2"/>
  <c r="DT43" i="2"/>
  <c r="DU43" i="2" s="1"/>
  <c r="EI43" i="2"/>
  <c r="EQ43" i="2"/>
  <c r="EW43" i="2" s="1"/>
  <c r="ER43" i="2"/>
  <c r="ES43" i="2"/>
  <c r="AM43" i="2" s="1"/>
  <c r="ET43" i="2"/>
  <c r="EU43" i="2"/>
  <c r="EV43" i="2"/>
  <c r="FH43" i="2"/>
  <c r="FI43" i="2"/>
  <c r="FL43" i="2" s="1"/>
  <c r="FJ43" i="2"/>
  <c r="FK43" i="2"/>
  <c r="FM43" i="2"/>
  <c r="FP43" i="2" s="1"/>
  <c r="FS43" i="2" s="1"/>
  <c r="FV43" i="2" s="1"/>
  <c r="FY43" i="2" s="1"/>
  <c r="GB43" i="2" s="1"/>
  <c r="GE43" i="2" s="1"/>
  <c r="GH43" i="2" s="1"/>
  <c r="GQ43" i="2"/>
  <c r="HW43" i="2"/>
  <c r="HX43" i="2"/>
  <c r="HY43" i="2"/>
  <c r="IB43" i="2" s="1"/>
  <c r="IE43" i="2" s="1"/>
  <c r="IH43" i="2" s="1"/>
  <c r="IK43" i="2" s="1"/>
  <c r="IN43" i="2" s="1"/>
  <c r="IQ43" i="2" s="1"/>
  <c r="IT43" i="2" s="1"/>
  <c r="IW43" i="2" s="1"/>
  <c r="IZ43" i="2" s="1"/>
  <c r="JC43" i="2" s="1"/>
  <c r="JF43" i="2" s="1"/>
  <c r="JI43" i="2" s="1"/>
  <c r="JL43" i="2" s="1"/>
  <c r="JO43" i="2" s="1"/>
  <c r="JR43" i="2" s="1"/>
  <c r="JU43" i="2" s="1"/>
  <c r="JX43" i="2" s="1"/>
  <c r="KA43" i="2" s="1"/>
  <c r="KG43" i="2"/>
  <c r="KH43" i="2"/>
  <c r="KI43" i="2"/>
  <c r="KJ43" i="2"/>
  <c r="KK43" i="2"/>
  <c r="KL43" i="2"/>
  <c r="KM43" i="2"/>
  <c r="KN43" i="2"/>
  <c r="KO43" i="2"/>
  <c r="KP43" i="2"/>
  <c r="KQ43" i="2"/>
  <c r="LI43" i="2"/>
  <c r="LG43" i="2" s="1"/>
  <c r="LO43" i="2" s="1"/>
  <c r="LJ43" i="2"/>
  <c r="LU43" i="2"/>
  <c r="LW43" i="2"/>
  <c r="LY43" i="2"/>
  <c r="LZ43" i="2"/>
  <c r="MA43" i="2"/>
  <c r="MB43" i="2"/>
  <c r="MC43" i="2"/>
  <c r="MD43" i="2"/>
  <c r="ME43" i="2"/>
  <c r="MF43" i="2"/>
  <c r="MG43" i="2"/>
  <c r="MH43" i="2"/>
  <c r="MI43" i="2"/>
  <c r="MJ43" i="2"/>
  <c r="MK43" i="2"/>
  <c r="ML43" i="2"/>
  <c r="MM43" i="2"/>
  <c r="MN43" i="2"/>
  <c r="MO43" i="2"/>
  <c r="MP43" i="2"/>
  <c r="H44" i="2"/>
  <c r="L44" i="2"/>
  <c r="AD44" i="2" s="1"/>
  <c r="M44" i="2"/>
  <c r="R44" i="2"/>
  <c r="S44" i="2"/>
  <c r="AL44" i="2"/>
  <c r="AP44" i="2"/>
  <c r="BB44" i="2"/>
  <c r="BJ44" i="2"/>
  <c r="BW44" i="2"/>
  <c r="CF44" i="2"/>
  <c r="CT44" i="2"/>
  <c r="CY44" i="2"/>
  <c r="DD44" i="2"/>
  <c r="CG44" i="2" s="1"/>
  <c r="DH44" i="2"/>
  <c r="DI44" i="2"/>
  <c r="DM44" i="2"/>
  <c r="DN44" i="2"/>
  <c r="DR44" i="2"/>
  <c r="DT44" i="2"/>
  <c r="DW44" i="2"/>
  <c r="EI44" i="2"/>
  <c r="EQ44" i="2"/>
  <c r="ES44" i="2" s="1"/>
  <c r="ER44" i="2"/>
  <c r="ET44" i="2"/>
  <c r="EU44" i="2" s="1"/>
  <c r="EV44" i="2"/>
  <c r="EW44" i="2"/>
  <c r="FH44" i="2"/>
  <c r="FI44" i="2"/>
  <c r="FK44" i="2" s="1"/>
  <c r="FJ44" i="2"/>
  <c r="FM44" i="2"/>
  <c r="FP44" i="2" s="1"/>
  <c r="FS44" i="2" s="1"/>
  <c r="FV44" i="2" s="1"/>
  <c r="FY44" i="2" s="1"/>
  <c r="GB44" i="2" s="1"/>
  <c r="GE44" i="2"/>
  <c r="GH44" i="2" s="1"/>
  <c r="HC44" i="2"/>
  <c r="HW44" i="2"/>
  <c r="HX44" i="2"/>
  <c r="IA44" i="2" s="1"/>
  <c r="HY44" i="2"/>
  <c r="HZ44" i="2"/>
  <c r="IB44" i="2"/>
  <c r="IE44" i="2" s="1"/>
  <c r="IH44" i="2" s="1"/>
  <c r="IK44" i="2" s="1"/>
  <c r="IN44" i="2" s="1"/>
  <c r="IQ44" i="2" s="1"/>
  <c r="IT44" i="2" s="1"/>
  <c r="IW44" i="2" s="1"/>
  <c r="IZ44" i="2" s="1"/>
  <c r="JC44" i="2" s="1"/>
  <c r="JF44" i="2" s="1"/>
  <c r="JI44" i="2" s="1"/>
  <c r="JL44" i="2" s="1"/>
  <c r="JO44" i="2" s="1"/>
  <c r="JR44" i="2" s="1"/>
  <c r="JU44" i="2" s="1"/>
  <c r="JX44" i="2"/>
  <c r="KA44" i="2" s="1"/>
  <c r="KG44" i="2"/>
  <c r="KH44" i="2"/>
  <c r="KI44" i="2"/>
  <c r="KJ44" i="2"/>
  <c r="KK44" i="2"/>
  <c r="KL44" i="2"/>
  <c r="KM44" i="2"/>
  <c r="KN44" i="2"/>
  <c r="KO44" i="2"/>
  <c r="KP44" i="2"/>
  <c r="KQ44" i="2"/>
  <c r="LI44" i="2"/>
  <c r="LV44" i="2" s="1"/>
  <c r="LJ44" i="2"/>
  <c r="LU44" i="2"/>
  <c r="LY44" i="2"/>
  <c r="LZ44" i="2"/>
  <c r="MA44" i="2"/>
  <c r="MB44" i="2"/>
  <c r="MC44" i="2"/>
  <c r="MD44" i="2"/>
  <c r="ME44" i="2"/>
  <c r="MF44" i="2"/>
  <c r="MG44" i="2"/>
  <c r="MH44" i="2"/>
  <c r="MI44" i="2"/>
  <c r="MJ44" i="2"/>
  <c r="MK44" i="2"/>
  <c r="ML44" i="2"/>
  <c r="MM44" i="2"/>
  <c r="MN44" i="2"/>
  <c r="MO44" i="2"/>
  <c r="MP44" i="2"/>
  <c r="H45" i="2"/>
  <c r="J45" i="2"/>
  <c r="L45" i="2"/>
  <c r="M45" i="2"/>
  <c r="R45" i="2"/>
  <c r="S45" i="2"/>
  <c r="AD45" i="2"/>
  <c r="AL45" i="2"/>
  <c r="AP45" i="2"/>
  <c r="BB45" i="2"/>
  <c r="BJ45" i="2"/>
  <c r="CF45" i="2"/>
  <c r="CT45" i="2"/>
  <c r="CY45" i="2"/>
  <c r="DD45" i="2"/>
  <c r="DH45" i="2"/>
  <c r="DI45" i="2"/>
  <c r="DM45" i="2"/>
  <c r="DN45" i="2"/>
  <c r="DR45" i="2"/>
  <c r="CG45" i="2" s="1"/>
  <c r="DT45" i="2"/>
  <c r="DU45" i="2" s="1"/>
  <c r="BX45" i="2" s="1"/>
  <c r="DW45" i="2"/>
  <c r="EI45" i="2"/>
  <c r="EJ45" i="2"/>
  <c r="EQ45" i="2"/>
  <c r="ES45" i="2" s="1"/>
  <c r="ER45" i="2"/>
  <c r="ET45" i="2"/>
  <c r="EV45" i="2"/>
  <c r="EW45" i="2" s="1"/>
  <c r="FH45" i="2"/>
  <c r="FI45" i="2"/>
  <c r="FJ45" i="2"/>
  <c r="FM45" i="2" s="1"/>
  <c r="FP45" i="2" s="1"/>
  <c r="FS45" i="2" s="1"/>
  <c r="FV45" i="2" s="1"/>
  <c r="FY45" i="2"/>
  <c r="GB45" i="2" s="1"/>
  <c r="GE45" i="2" s="1"/>
  <c r="GH45" i="2" s="1"/>
  <c r="GW45" i="2"/>
  <c r="HW45" i="2"/>
  <c r="HX45" i="2"/>
  <c r="HZ45" i="2" s="1"/>
  <c r="HY45" i="2"/>
  <c r="IB45" i="2"/>
  <c r="IE45" i="2"/>
  <c r="IH45" i="2" s="1"/>
  <c r="IK45" i="2" s="1"/>
  <c r="IN45" i="2" s="1"/>
  <c r="IQ45" i="2" s="1"/>
  <c r="IT45" i="2" s="1"/>
  <c r="IW45" i="2" s="1"/>
  <c r="IZ45" i="2" s="1"/>
  <c r="JC45" i="2" s="1"/>
  <c r="JF45" i="2" s="1"/>
  <c r="JI45" i="2" s="1"/>
  <c r="JL45" i="2" s="1"/>
  <c r="JO45" i="2" s="1"/>
  <c r="JR45" i="2" s="1"/>
  <c r="JU45" i="2" s="1"/>
  <c r="JX45" i="2" s="1"/>
  <c r="KA45" i="2" s="1"/>
  <c r="KG45" i="2"/>
  <c r="KH45" i="2"/>
  <c r="KI45" i="2"/>
  <c r="KJ45" i="2"/>
  <c r="KK45" i="2"/>
  <c r="KL45" i="2"/>
  <c r="KM45" i="2"/>
  <c r="KN45" i="2"/>
  <c r="KO45" i="2"/>
  <c r="KP45" i="2"/>
  <c r="KQ45" i="2"/>
  <c r="LI45" i="2"/>
  <c r="LJ45" i="2"/>
  <c r="LU45" i="2"/>
  <c r="LY45" i="2"/>
  <c r="LZ45" i="2"/>
  <c r="MA45" i="2"/>
  <c r="MB45" i="2"/>
  <c r="MC45" i="2"/>
  <c r="MD45" i="2"/>
  <c r="ME45" i="2"/>
  <c r="MF45" i="2"/>
  <c r="MG45" i="2"/>
  <c r="MH45" i="2"/>
  <c r="MI45" i="2"/>
  <c r="MJ45" i="2"/>
  <c r="MK45" i="2"/>
  <c r="ML45" i="2"/>
  <c r="MM45" i="2"/>
  <c r="MN45" i="2"/>
  <c r="MO45" i="2"/>
  <c r="MP45" i="2"/>
  <c r="H46" i="2"/>
  <c r="J46" i="2"/>
  <c r="L46" i="2"/>
  <c r="AD46" i="2" s="1"/>
  <c r="M46" i="2"/>
  <c r="R46" i="2"/>
  <c r="S46" i="2"/>
  <c r="AG46" i="2"/>
  <c r="AL46" i="2"/>
  <c r="AP46" i="2"/>
  <c r="BJ46" i="2"/>
  <c r="BW46" i="2"/>
  <c r="CF46" i="2"/>
  <c r="CG46" i="2"/>
  <c r="CT46" i="2"/>
  <c r="CY46" i="2"/>
  <c r="DD46" i="2"/>
  <c r="DI46" i="2"/>
  <c r="DN46" i="2"/>
  <c r="DW46" i="2"/>
  <c r="BX46" i="2" s="1"/>
  <c r="EI46" i="2"/>
  <c r="EJ46" i="2"/>
  <c r="EQ46" i="2"/>
  <c r="ER46" i="2"/>
  <c r="ET46" i="2"/>
  <c r="EV46" i="2"/>
  <c r="FH46" i="2"/>
  <c r="FI46" i="2"/>
  <c r="FK46" i="2" s="1"/>
  <c r="FJ46" i="2"/>
  <c r="FM46" i="2" s="1"/>
  <c r="FP46" i="2" s="1"/>
  <c r="FS46" i="2" s="1"/>
  <c r="FV46" i="2" s="1"/>
  <c r="FY46" i="2" s="1"/>
  <c r="GB46" i="2" s="1"/>
  <c r="GE46" i="2" s="1"/>
  <c r="GH46" i="2" s="1"/>
  <c r="HW46" i="2"/>
  <c r="HX46" i="2"/>
  <c r="HY46" i="2"/>
  <c r="HZ46" i="2"/>
  <c r="IB46" i="2"/>
  <c r="IE46" i="2"/>
  <c r="IH46" i="2" s="1"/>
  <c r="IK46" i="2" s="1"/>
  <c r="IN46" i="2" s="1"/>
  <c r="IQ46" i="2" s="1"/>
  <c r="IT46" i="2" s="1"/>
  <c r="IW46" i="2" s="1"/>
  <c r="IZ46" i="2" s="1"/>
  <c r="JC46" i="2" s="1"/>
  <c r="JF46" i="2" s="1"/>
  <c r="JI46" i="2" s="1"/>
  <c r="JL46" i="2" s="1"/>
  <c r="JO46" i="2" s="1"/>
  <c r="JR46" i="2" s="1"/>
  <c r="JU46" i="2" s="1"/>
  <c r="JX46" i="2" s="1"/>
  <c r="KA46" i="2" s="1"/>
  <c r="KG46" i="2"/>
  <c r="KH46" i="2"/>
  <c r="KI46" i="2"/>
  <c r="KJ46" i="2"/>
  <c r="KK46" i="2"/>
  <c r="KL46" i="2"/>
  <c r="KM46" i="2"/>
  <c r="KN46" i="2"/>
  <c r="KO46" i="2"/>
  <c r="KP46" i="2"/>
  <c r="KQ46" i="2"/>
  <c r="LG46" i="2"/>
  <c r="AK46" i="2" s="1"/>
  <c r="LI46" i="2"/>
  <c r="LW46" i="2" s="1"/>
  <c r="LJ46" i="2"/>
  <c r="LU46" i="2" s="1"/>
  <c r="LT46" i="2"/>
  <c r="LV46" i="2"/>
  <c r="LY46" i="2"/>
  <c r="LZ46" i="2"/>
  <c r="MA46" i="2"/>
  <c r="MB46" i="2"/>
  <c r="MC46" i="2"/>
  <c r="MD46" i="2"/>
  <c r="ME46" i="2"/>
  <c r="MF46" i="2"/>
  <c r="MG46" i="2"/>
  <c r="MH46" i="2"/>
  <c r="MI46" i="2"/>
  <c r="MJ46" i="2"/>
  <c r="MK46" i="2"/>
  <c r="ML46" i="2"/>
  <c r="MM46" i="2"/>
  <c r="MN46" i="2"/>
  <c r="MO46" i="2"/>
  <c r="MP46" i="2"/>
  <c r="H47" i="2"/>
  <c r="L47" i="2"/>
  <c r="AD47" i="2" s="1"/>
  <c r="M47" i="2"/>
  <c r="R47" i="2"/>
  <c r="S47" i="2"/>
  <c r="AL47" i="2"/>
  <c r="AP47" i="2"/>
  <c r="BJ47" i="2"/>
  <c r="CF47" i="2"/>
  <c r="CT47" i="2"/>
  <c r="CG47" i="2" s="1"/>
  <c r="CY47" i="2"/>
  <c r="DC47" i="2"/>
  <c r="DD47" i="2"/>
  <c r="DH47" i="2"/>
  <c r="DI47" i="2"/>
  <c r="DN47" i="2"/>
  <c r="DT47" i="2"/>
  <c r="BW47" i="2" s="1"/>
  <c r="DU47" i="2"/>
  <c r="DW47" i="2"/>
  <c r="EI47" i="2"/>
  <c r="EQ47" i="2"/>
  <c r="ER47" i="2"/>
  <c r="ET47" i="2"/>
  <c r="EV47" i="2"/>
  <c r="FH47" i="2"/>
  <c r="FI47" i="2"/>
  <c r="FJ47" i="2"/>
  <c r="FK47" i="2"/>
  <c r="FL47" i="2"/>
  <c r="FM47" i="2"/>
  <c r="FP47" i="2" s="1"/>
  <c r="FS47" i="2" s="1"/>
  <c r="FV47" i="2" s="1"/>
  <c r="FY47" i="2" s="1"/>
  <c r="GB47" i="2" s="1"/>
  <c r="GE47" i="2" s="1"/>
  <c r="GH47" i="2" s="1"/>
  <c r="GK47" i="2" s="1"/>
  <c r="FN47" i="2"/>
  <c r="FO47" i="2"/>
  <c r="FQ47" i="2" s="1"/>
  <c r="HI47" i="2"/>
  <c r="HW47" i="2"/>
  <c r="HX47" i="2"/>
  <c r="HY47" i="2"/>
  <c r="HZ47" i="2"/>
  <c r="IB47" i="2"/>
  <c r="IE47" i="2" s="1"/>
  <c r="IH47" i="2"/>
  <c r="IK47" i="2" s="1"/>
  <c r="IN47" i="2" s="1"/>
  <c r="IQ47" i="2" s="1"/>
  <c r="IT47" i="2" s="1"/>
  <c r="IW47" i="2" s="1"/>
  <c r="IZ47" i="2" s="1"/>
  <c r="JC47" i="2" s="1"/>
  <c r="JF47" i="2" s="1"/>
  <c r="JI47" i="2" s="1"/>
  <c r="JL47" i="2" s="1"/>
  <c r="JO47" i="2" s="1"/>
  <c r="JR47" i="2" s="1"/>
  <c r="JU47" i="2" s="1"/>
  <c r="JX47" i="2" s="1"/>
  <c r="KA47" i="2" s="1"/>
  <c r="KG47" i="2"/>
  <c r="KH47" i="2"/>
  <c r="KI47" i="2"/>
  <c r="KJ47" i="2"/>
  <c r="KK47" i="2"/>
  <c r="KL47" i="2"/>
  <c r="KM47" i="2"/>
  <c r="KN47" i="2"/>
  <c r="KO47" i="2"/>
  <c r="KP47" i="2"/>
  <c r="KQ47" i="2"/>
  <c r="LG47" i="2"/>
  <c r="AK47" i="2" s="1"/>
  <c r="LI47" i="2"/>
  <c r="LJ47" i="2"/>
  <c r="LU47" i="2" s="1"/>
  <c r="LO47" i="2"/>
  <c r="LP47" i="2"/>
  <c r="LQ47" i="2"/>
  <c r="LR47" i="2"/>
  <c r="LS47" i="2"/>
  <c r="LT47" i="2"/>
  <c r="LV47" i="2"/>
  <c r="LW47" i="2"/>
  <c r="LX47" i="2"/>
  <c r="LY47" i="2"/>
  <c r="LZ47" i="2"/>
  <c r="MA47" i="2"/>
  <c r="MB47" i="2"/>
  <c r="MC47" i="2"/>
  <c r="MD47" i="2"/>
  <c r="ME47" i="2"/>
  <c r="MF47" i="2"/>
  <c r="MG47" i="2"/>
  <c r="MH47" i="2"/>
  <c r="MI47" i="2"/>
  <c r="MJ47" i="2"/>
  <c r="MK47" i="2"/>
  <c r="ML47" i="2"/>
  <c r="MM47" i="2"/>
  <c r="MN47" i="2"/>
  <c r="MO47" i="2"/>
  <c r="MP47" i="2"/>
  <c r="H48" i="2"/>
  <c r="J48" i="2"/>
  <c r="L48" i="2"/>
  <c r="M48" i="2"/>
  <c r="R48" i="2"/>
  <c r="S48" i="2"/>
  <c r="AD48" i="2"/>
  <c r="AL48" i="2"/>
  <c r="AP48" i="2"/>
  <c r="BJ48" i="2"/>
  <c r="BW48" i="2"/>
  <c r="CF48" i="2"/>
  <c r="CT48" i="2"/>
  <c r="CG48" i="2" s="1"/>
  <c r="CY48" i="2"/>
  <c r="DC48" i="2"/>
  <c r="DD48" i="2"/>
  <c r="DH48" i="2"/>
  <c r="DI48" i="2"/>
  <c r="DM48" i="2"/>
  <c r="DN48" i="2"/>
  <c r="DR48" i="2"/>
  <c r="DT48" i="2"/>
  <c r="DU48" i="2"/>
  <c r="BX48" i="2" s="1"/>
  <c r="DW48" i="2"/>
  <c r="EI48" i="2"/>
  <c r="EQ48" i="2"/>
  <c r="ER48" i="2"/>
  <c r="ES48" i="2" s="1"/>
  <c r="ET48" i="2"/>
  <c r="EU48" i="2" s="1"/>
  <c r="EV48" i="2"/>
  <c r="EW48" i="2" s="1"/>
  <c r="FH48" i="2"/>
  <c r="FI48" i="2"/>
  <c r="FK48" i="2" s="1"/>
  <c r="FJ48" i="2"/>
  <c r="FM48" i="2" s="1"/>
  <c r="FP48" i="2" s="1"/>
  <c r="FS48" i="2" s="1"/>
  <c r="FV48" i="2" s="1"/>
  <c r="FY48" i="2" s="1"/>
  <c r="GB48" i="2" s="1"/>
  <c r="GE48" i="2" s="1"/>
  <c r="GH48" i="2" s="1"/>
  <c r="HW48" i="2"/>
  <c r="HX48" i="2"/>
  <c r="HZ48" i="2" s="1"/>
  <c r="HY48" i="2"/>
  <c r="IB48" i="2" s="1"/>
  <c r="IE48" i="2" s="1"/>
  <c r="IH48" i="2" s="1"/>
  <c r="IK48" i="2" s="1"/>
  <c r="IN48" i="2" s="1"/>
  <c r="IQ48" i="2" s="1"/>
  <c r="IT48" i="2" s="1"/>
  <c r="IW48" i="2" s="1"/>
  <c r="IZ48" i="2" s="1"/>
  <c r="JC48" i="2" s="1"/>
  <c r="JF48" i="2" s="1"/>
  <c r="JI48" i="2" s="1"/>
  <c r="JL48" i="2" s="1"/>
  <c r="JO48" i="2" s="1"/>
  <c r="JR48" i="2" s="1"/>
  <c r="JU48" i="2" s="1"/>
  <c r="JX48" i="2" s="1"/>
  <c r="KA48" i="2" s="1"/>
  <c r="IA48" i="2"/>
  <c r="IC48" i="2"/>
  <c r="ID48" i="2"/>
  <c r="IF48" i="2" s="1"/>
  <c r="KG48" i="2"/>
  <c r="KH48" i="2"/>
  <c r="KI48" i="2"/>
  <c r="KJ48" i="2"/>
  <c r="KK48" i="2"/>
  <c r="KL48" i="2"/>
  <c r="KM48" i="2"/>
  <c r="KN48" i="2"/>
  <c r="KO48" i="2"/>
  <c r="KP48" i="2"/>
  <c r="KQ48" i="2"/>
  <c r="LG48" i="2"/>
  <c r="LI48" i="2"/>
  <c r="LW48" i="2" s="1"/>
  <c r="LJ48" i="2"/>
  <c r="LU48" i="2" s="1"/>
  <c r="LT48" i="2"/>
  <c r="LV48" i="2"/>
  <c r="LY48" i="2"/>
  <c r="LZ48" i="2"/>
  <c r="MA48" i="2"/>
  <c r="MB48" i="2"/>
  <c r="MC48" i="2"/>
  <c r="MD48" i="2"/>
  <c r="ME48" i="2"/>
  <c r="MF48" i="2"/>
  <c r="MG48" i="2"/>
  <c r="MH48" i="2"/>
  <c r="MI48" i="2"/>
  <c r="MJ48" i="2"/>
  <c r="MK48" i="2"/>
  <c r="ML48" i="2"/>
  <c r="MM48" i="2"/>
  <c r="MN48" i="2"/>
  <c r="MO48" i="2"/>
  <c r="MP48" i="2"/>
  <c r="H49" i="2"/>
  <c r="J49" i="2"/>
  <c r="L49" i="2"/>
  <c r="AD49" i="2" s="1"/>
  <c r="M49" i="2"/>
  <c r="R49" i="2"/>
  <c r="S49" i="2"/>
  <c r="AK49" i="2"/>
  <c r="AL49" i="2"/>
  <c r="AP49" i="2"/>
  <c r="BJ49" i="2"/>
  <c r="CF49" i="2"/>
  <c r="CT49" i="2"/>
  <c r="CY49" i="2"/>
  <c r="DD49" i="2"/>
  <c r="DH49" i="2"/>
  <c r="DI49" i="2"/>
  <c r="DM49" i="2"/>
  <c r="DN49" i="2"/>
  <c r="DR49" i="2"/>
  <c r="CG49" i="2" s="1"/>
  <c r="DT49" i="2"/>
  <c r="DW49" i="2" s="1"/>
  <c r="EI49" i="2"/>
  <c r="EQ49" i="2"/>
  <c r="ER49" i="2"/>
  <c r="ES49" i="2"/>
  <c r="ET49" i="2"/>
  <c r="EU49" i="2" s="1"/>
  <c r="AM49" i="2" s="1"/>
  <c r="EV49" i="2"/>
  <c r="EW49" i="2" s="1"/>
  <c r="FH49" i="2"/>
  <c r="FI49" i="2"/>
  <c r="FJ49" i="2"/>
  <c r="FK49" i="2"/>
  <c r="FL49" i="2"/>
  <c r="FM49" i="2"/>
  <c r="FP49" i="2" s="1"/>
  <c r="FS49" i="2" s="1"/>
  <c r="FV49" i="2" s="1"/>
  <c r="FY49" i="2" s="1"/>
  <c r="GB49" i="2"/>
  <c r="GE49" i="2" s="1"/>
  <c r="GH49" i="2" s="1"/>
  <c r="GZ49" i="2"/>
  <c r="HW49" i="2"/>
  <c r="HX49" i="2"/>
  <c r="HY49" i="2"/>
  <c r="IB49" i="2" s="1"/>
  <c r="IE49" i="2" s="1"/>
  <c r="IH49" i="2" s="1"/>
  <c r="IK49" i="2" s="1"/>
  <c r="IN49" i="2" s="1"/>
  <c r="IQ49" i="2" s="1"/>
  <c r="IT49" i="2" s="1"/>
  <c r="IW49" i="2" s="1"/>
  <c r="IZ49" i="2" s="1"/>
  <c r="JC49" i="2" s="1"/>
  <c r="JF49" i="2" s="1"/>
  <c r="JI49" i="2" s="1"/>
  <c r="JL49" i="2" s="1"/>
  <c r="JO49" i="2" s="1"/>
  <c r="JR49" i="2" s="1"/>
  <c r="JU49" i="2" s="1"/>
  <c r="JX49" i="2" s="1"/>
  <c r="KA49" i="2" s="1"/>
  <c r="HZ49" i="2"/>
  <c r="IA49" i="2"/>
  <c r="IC49" i="2" s="1"/>
  <c r="KG49" i="2"/>
  <c r="KH49" i="2"/>
  <c r="KI49" i="2"/>
  <c r="KJ49" i="2"/>
  <c r="KK49" i="2"/>
  <c r="KL49" i="2"/>
  <c r="KM49" i="2"/>
  <c r="KN49" i="2"/>
  <c r="KO49" i="2"/>
  <c r="KP49" i="2"/>
  <c r="KQ49" i="2"/>
  <c r="LG49" i="2"/>
  <c r="LS49" i="2" s="1"/>
  <c r="LI49" i="2"/>
  <c r="LJ49" i="2"/>
  <c r="LU49" i="2" s="1"/>
  <c r="LO49" i="2"/>
  <c r="LP49" i="2"/>
  <c r="LQ49" i="2"/>
  <c r="LR49" i="2"/>
  <c r="LT49" i="2"/>
  <c r="LV49" i="2"/>
  <c r="LW49" i="2"/>
  <c r="LX49" i="2"/>
  <c r="LY49" i="2"/>
  <c r="LZ49" i="2"/>
  <c r="MA49" i="2"/>
  <c r="MB49" i="2"/>
  <c r="MC49" i="2"/>
  <c r="MD49" i="2"/>
  <c r="ME49" i="2"/>
  <c r="MF49" i="2"/>
  <c r="MG49" i="2"/>
  <c r="MH49" i="2"/>
  <c r="MI49" i="2"/>
  <c r="MJ49" i="2"/>
  <c r="MK49" i="2"/>
  <c r="ML49" i="2"/>
  <c r="MM49" i="2"/>
  <c r="MN49" i="2"/>
  <c r="MO49" i="2"/>
  <c r="MP49" i="2"/>
  <c r="H50" i="2"/>
  <c r="L50" i="2"/>
  <c r="M50" i="2"/>
  <c r="R50" i="2"/>
  <c r="S50" i="2"/>
  <c r="AD50" i="2"/>
  <c r="AL50" i="2"/>
  <c r="AP50" i="2"/>
  <c r="CF50" i="2"/>
  <c r="CG50" i="2"/>
  <c r="CT50" i="2"/>
  <c r="CY50" i="2"/>
  <c r="DD50" i="2"/>
  <c r="DI50" i="2"/>
  <c r="DM50" i="2"/>
  <c r="DN50" i="2"/>
  <c r="DR50" i="2"/>
  <c r="DT50" i="2"/>
  <c r="DU50" i="2" s="1"/>
  <c r="DW50" i="2"/>
  <c r="EI50" i="2"/>
  <c r="EQ50" i="2"/>
  <c r="ER50" i="2"/>
  <c r="ES50" i="2" s="1"/>
  <c r="ET50" i="2"/>
  <c r="EU50" i="2"/>
  <c r="EV50" i="2"/>
  <c r="EW50" i="2"/>
  <c r="FH50" i="2"/>
  <c r="FI50" i="2"/>
  <c r="FJ50" i="2"/>
  <c r="FM50" i="2"/>
  <c r="FP50" i="2" s="1"/>
  <c r="FS50" i="2" s="1"/>
  <c r="FV50" i="2" s="1"/>
  <c r="FY50" i="2"/>
  <c r="GB50" i="2" s="1"/>
  <c r="GE50" i="2" s="1"/>
  <c r="GH50" i="2" s="1"/>
  <c r="HW50" i="2"/>
  <c r="HX50" i="2"/>
  <c r="HY50" i="2"/>
  <c r="IB50" i="2"/>
  <c r="IE50" i="2" s="1"/>
  <c r="IH50" i="2" s="1"/>
  <c r="IK50" i="2"/>
  <c r="IN50" i="2" s="1"/>
  <c r="IQ50" i="2" s="1"/>
  <c r="IT50" i="2" s="1"/>
  <c r="IW50" i="2" s="1"/>
  <c r="IZ50" i="2" s="1"/>
  <c r="JC50" i="2" s="1"/>
  <c r="JF50" i="2" s="1"/>
  <c r="JI50" i="2"/>
  <c r="JL50" i="2" s="1"/>
  <c r="JO50" i="2" s="1"/>
  <c r="JR50" i="2" s="1"/>
  <c r="JU50" i="2" s="1"/>
  <c r="JX50" i="2" s="1"/>
  <c r="KA50" i="2" s="1"/>
  <c r="KG50" i="2"/>
  <c r="KH50" i="2"/>
  <c r="KI50" i="2"/>
  <c r="KJ50" i="2"/>
  <c r="KK50" i="2"/>
  <c r="KL50" i="2"/>
  <c r="KM50" i="2"/>
  <c r="KN50" i="2"/>
  <c r="KO50" i="2"/>
  <c r="KP50" i="2"/>
  <c r="KQ50" i="2"/>
  <c r="LI50" i="2"/>
  <c r="LJ50" i="2"/>
  <c r="LO50" i="2"/>
  <c r="LP50" i="2"/>
  <c r="LQ50" i="2"/>
  <c r="LR50" i="2"/>
  <c r="LS50" i="2"/>
  <c r="LY50" i="2"/>
  <c r="LZ50" i="2"/>
  <c r="MA50" i="2"/>
  <c r="MB50" i="2"/>
  <c r="MC50" i="2"/>
  <c r="MD50" i="2"/>
  <c r="ME50" i="2"/>
  <c r="MF50" i="2"/>
  <c r="MG50" i="2"/>
  <c r="MH50" i="2"/>
  <c r="MI50" i="2"/>
  <c r="MJ50" i="2"/>
  <c r="MK50" i="2"/>
  <c r="ML50" i="2"/>
  <c r="MM50" i="2"/>
  <c r="MN50" i="2"/>
  <c r="MO50" i="2"/>
  <c r="MP50" i="2"/>
  <c r="H51" i="2"/>
  <c r="L51" i="2"/>
  <c r="M51" i="2"/>
  <c r="AD51" i="2" s="1"/>
  <c r="R51" i="2"/>
  <c r="S51" i="2"/>
  <c r="AL51" i="2"/>
  <c r="AP51" i="2"/>
  <c r="BA51" i="2"/>
  <c r="BJ51" i="2"/>
  <c r="BW51" i="2"/>
  <c r="CF51" i="2"/>
  <c r="CT51" i="2"/>
  <c r="CG51" i="2" s="1"/>
  <c r="CY51" i="2"/>
  <c r="DD51" i="2"/>
  <c r="DI51" i="2"/>
  <c r="DM51" i="2"/>
  <c r="DN51" i="2"/>
  <c r="DR51" i="2"/>
  <c r="DT51" i="2"/>
  <c r="DU51" i="2"/>
  <c r="BX51" i="2" s="1"/>
  <c r="DW51" i="2"/>
  <c r="EI51" i="2"/>
  <c r="EQ51" i="2"/>
  <c r="ER51" i="2"/>
  <c r="ES51" i="2"/>
  <c r="ET51" i="2"/>
  <c r="EU51" i="2"/>
  <c r="EV51" i="2"/>
  <c r="EW51" i="2" s="1"/>
  <c r="AM51" i="2" s="1"/>
  <c r="FH51" i="2"/>
  <c r="FI51" i="2"/>
  <c r="FJ51" i="2"/>
  <c r="FM51" i="2" s="1"/>
  <c r="FP51" i="2" s="1"/>
  <c r="FS51" i="2" s="1"/>
  <c r="FV51" i="2" s="1"/>
  <c r="FY51" i="2" s="1"/>
  <c r="GB51" i="2" s="1"/>
  <c r="GE51" i="2" s="1"/>
  <c r="GH51" i="2" s="1"/>
  <c r="FK51" i="2"/>
  <c r="HW51" i="2"/>
  <c r="HX51" i="2"/>
  <c r="HY51" i="2"/>
  <c r="IA51" i="2"/>
  <c r="IB51" i="2"/>
  <c r="IE51" i="2" s="1"/>
  <c r="IH51" i="2" s="1"/>
  <c r="IK51" i="2" s="1"/>
  <c r="IN51" i="2" s="1"/>
  <c r="IQ51" i="2" s="1"/>
  <c r="IT51" i="2" s="1"/>
  <c r="IW51" i="2" s="1"/>
  <c r="IZ51" i="2" s="1"/>
  <c r="JC51" i="2" s="1"/>
  <c r="JF51" i="2" s="1"/>
  <c r="JI51" i="2" s="1"/>
  <c r="JL51" i="2" s="1"/>
  <c r="JO51" i="2" s="1"/>
  <c r="JR51" i="2" s="1"/>
  <c r="JU51" i="2" s="1"/>
  <c r="JX51" i="2" s="1"/>
  <c r="KA51" i="2" s="1"/>
  <c r="KG51" i="2"/>
  <c r="KH51" i="2"/>
  <c r="KI51" i="2"/>
  <c r="KJ51" i="2"/>
  <c r="KK51" i="2"/>
  <c r="KL51" i="2"/>
  <c r="KM51" i="2"/>
  <c r="KN51" i="2"/>
  <c r="KO51" i="2"/>
  <c r="KP51" i="2"/>
  <c r="KQ51" i="2"/>
  <c r="LG51" i="2"/>
  <c r="LS51" i="2" s="1"/>
  <c r="LI51" i="2"/>
  <c r="LJ51" i="2"/>
  <c r="LU51" i="2" s="1"/>
  <c r="LO51" i="2"/>
  <c r="LR51" i="2"/>
  <c r="LT51" i="2"/>
  <c r="LV51" i="2"/>
  <c r="LW51" i="2"/>
  <c r="LY51" i="2"/>
  <c r="LZ51" i="2"/>
  <c r="MA51" i="2"/>
  <c r="MB51" i="2"/>
  <c r="MC51" i="2"/>
  <c r="MD51" i="2"/>
  <c r="ME51" i="2"/>
  <c r="MF51" i="2"/>
  <c r="MG51" i="2"/>
  <c r="MH51" i="2"/>
  <c r="MI51" i="2"/>
  <c r="MJ51" i="2"/>
  <c r="MK51" i="2"/>
  <c r="ML51" i="2"/>
  <c r="MM51" i="2"/>
  <c r="MN51" i="2"/>
  <c r="MO51" i="2"/>
  <c r="MP51" i="2"/>
  <c r="H52" i="2"/>
  <c r="J52" i="2"/>
  <c r="L52" i="2"/>
  <c r="M52" i="2"/>
  <c r="AD52" i="2" s="1"/>
  <c r="R52" i="2"/>
  <c r="S52" i="2"/>
  <c r="AL52" i="2"/>
  <c r="AP52" i="2"/>
  <c r="BJ52" i="2"/>
  <c r="CF52" i="2"/>
  <c r="CT52" i="2"/>
  <c r="CY52" i="2"/>
  <c r="DC52" i="2"/>
  <c r="DD52" i="2"/>
  <c r="DI52" i="2"/>
  <c r="DN52" i="2"/>
  <c r="CG52" i="2" s="1"/>
  <c r="DT52" i="2"/>
  <c r="DW52" i="2" s="1"/>
  <c r="BX52" i="2" s="1"/>
  <c r="DU52" i="2"/>
  <c r="EI52" i="2"/>
  <c r="EQ52" i="2"/>
  <c r="ES52" i="2" s="1"/>
  <c r="ER52" i="2"/>
  <c r="ET52" i="2"/>
  <c r="EU52" i="2" s="1"/>
  <c r="EV52" i="2"/>
  <c r="EW52" i="2" s="1"/>
  <c r="FH52" i="2"/>
  <c r="FI52" i="2"/>
  <c r="FJ52" i="2"/>
  <c r="FL52" i="2"/>
  <c r="FM52" i="2"/>
  <c r="FP52" i="2" s="1"/>
  <c r="FS52" i="2" s="1"/>
  <c r="FV52" i="2" s="1"/>
  <c r="FY52" i="2" s="1"/>
  <c r="GB52" i="2" s="1"/>
  <c r="GE52" i="2" s="1"/>
  <c r="GH52" i="2" s="1"/>
  <c r="HW52" i="2"/>
  <c r="HX52" i="2"/>
  <c r="HY52" i="2"/>
  <c r="IB52" i="2" s="1"/>
  <c r="IE52" i="2" s="1"/>
  <c r="IH52" i="2" s="1"/>
  <c r="IK52" i="2" s="1"/>
  <c r="IN52" i="2" s="1"/>
  <c r="IQ52" i="2" s="1"/>
  <c r="IT52" i="2" s="1"/>
  <c r="IW52" i="2" s="1"/>
  <c r="IZ52" i="2" s="1"/>
  <c r="JC52" i="2" s="1"/>
  <c r="JF52" i="2" s="1"/>
  <c r="JI52" i="2" s="1"/>
  <c r="JL52" i="2" s="1"/>
  <c r="JO52" i="2" s="1"/>
  <c r="JR52" i="2" s="1"/>
  <c r="JU52" i="2" s="1"/>
  <c r="JX52" i="2" s="1"/>
  <c r="KA52" i="2" s="1"/>
  <c r="HZ52" i="2"/>
  <c r="IA52" i="2"/>
  <c r="IC52" i="2" s="1"/>
  <c r="ID52" i="2"/>
  <c r="IF52" i="2" s="1"/>
  <c r="IG52" i="2"/>
  <c r="KG52" i="2"/>
  <c r="KH52" i="2"/>
  <c r="KI52" i="2"/>
  <c r="KJ52" i="2"/>
  <c r="KK52" i="2"/>
  <c r="KL52" i="2"/>
  <c r="KM52" i="2"/>
  <c r="KN52" i="2"/>
  <c r="KO52" i="2"/>
  <c r="KP52" i="2"/>
  <c r="KQ52" i="2"/>
  <c r="LI52" i="2"/>
  <c r="LG52" i="2" s="1"/>
  <c r="LJ52" i="2"/>
  <c r="LP52" i="2"/>
  <c r="LU52" i="2"/>
  <c r="LX52" i="2"/>
  <c r="LY52" i="2"/>
  <c r="LZ52" i="2"/>
  <c r="MA52" i="2"/>
  <c r="MB52" i="2"/>
  <c r="MC52" i="2"/>
  <c r="MD52" i="2"/>
  <c r="ME52" i="2"/>
  <c r="MF52" i="2"/>
  <c r="MG52" i="2"/>
  <c r="MH52" i="2"/>
  <c r="MI52" i="2"/>
  <c r="MJ52" i="2"/>
  <c r="MK52" i="2"/>
  <c r="ML52" i="2"/>
  <c r="MM52" i="2"/>
  <c r="MN52" i="2"/>
  <c r="MO52" i="2"/>
  <c r="MP52" i="2"/>
  <c r="H53" i="2"/>
  <c r="J53" i="2"/>
  <c r="L53" i="2"/>
  <c r="AD53" i="2" s="1"/>
  <c r="M53" i="2"/>
  <c r="R53" i="2"/>
  <c r="AL53" i="2"/>
  <c r="AP53" i="2"/>
  <c r="BB53" i="2"/>
  <c r="BJ53" i="2"/>
  <c r="BW53" i="2"/>
  <c r="CF53" i="2"/>
  <c r="CT53" i="2"/>
  <c r="CG53" i="2" s="1"/>
  <c r="CX53" i="2"/>
  <c r="CY53" i="2"/>
  <c r="DC53" i="2"/>
  <c r="DD53" i="2"/>
  <c r="DH53" i="2"/>
  <c r="DI53" i="2"/>
  <c r="DM53" i="2"/>
  <c r="DN53" i="2"/>
  <c r="DR53" i="2"/>
  <c r="DT53" i="2"/>
  <c r="DU53" i="2"/>
  <c r="BX53" i="2" s="1"/>
  <c r="DW53" i="2"/>
  <c r="EI53" i="2"/>
  <c r="EQ53" i="2"/>
  <c r="EU53" i="2" s="1"/>
  <c r="ER53" i="2"/>
  <c r="ES53" i="2"/>
  <c r="ET53" i="2"/>
  <c r="EV53" i="2"/>
  <c r="EW53" i="2" s="1"/>
  <c r="FH53" i="2"/>
  <c r="FI53" i="2"/>
  <c r="FL53" i="2" s="1"/>
  <c r="FO53" i="2" s="1"/>
  <c r="FJ53" i="2"/>
  <c r="FM53" i="2" s="1"/>
  <c r="FP53" i="2" s="1"/>
  <c r="FS53" i="2" s="1"/>
  <c r="FV53" i="2" s="1"/>
  <c r="FY53" i="2" s="1"/>
  <c r="GB53" i="2" s="1"/>
  <c r="GE53" i="2" s="1"/>
  <c r="GH53" i="2" s="1"/>
  <c r="FK53" i="2"/>
  <c r="FN53" i="2"/>
  <c r="HW53" i="2"/>
  <c r="HX53" i="2"/>
  <c r="HY53" i="2"/>
  <c r="IA53" i="2"/>
  <c r="IB53" i="2"/>
  <c r="IE53" i="2"/>
  <c r="IH53" i="2" s="1"/>
  <c r="IK53" i="2" s="1"/>
  <c r="IN53" i="2" s="1"/>
  <c r="IQ53" i="2" s="1"/>
  <c r="IT53" i="2" s="1"/>
  <c r="IW53" i="2" s="1"/>
  <c r="IZ53" i="2" s="1"/>
  <c r="JC53" i="2" s="1"/>
  <c r="JF53" i="2" s="1"/>
  <c r="JI53" i="2" s="1"/>
  <c r="JL53" i="2" s="1"/>
  <c r="JO53" i="2" s="1"/>
  <c r="JR53" i="2" s="1"/>
  <c r="JU53" i="2" s="1"/>
  <c r="JX53" i="2" s="1"/>
  <c r="KA53" i="2" s="1"/>
  <c r="KG53" i="2"/>
  <c r="KH53" i="2"/>
  <c r="KI53" i="2"/>
  <c r="KJ53" i="2"/>
  <c r="KK53" i="2"/>
  <c r="KL53" i="2"/>
  <c r="KM53" i="2"/>
  <c r="KN53" i="2"/>
  <c r="KO53" i="2"/>
  <c r="KP53" i="2"/>
  <c r="KQ53" i="2"/>
  <c r="LG53" i="2"/>
  <c r="LS53" i="2" s="1"/>
  <c r="LI53" i="2"/>
  <c r="LX53" i="2" s="1"/>
  <c r="LJ53" i="2"/>
  <c r="LU53" i="2" s="1"/>
  <c r="LO53" i="2"/>
  <c r="LR53" i="2"/>
  <c r="LT53" i="2"/>
  <c r="LV53" i="2"/>
  <c r="LW53" i="2"/>
  <c r="LY53" i="2"/>
  <c r="LZ53" i="2"/>
  <c r="MA53" i="2"/>
  <c r="MB53" i="2"/>
  <c r="MC53" i="2"/>
  <c r="MD53" i="2"/>
  <c r="ME53" i="2"/>
  <c r="MF53" i="2"/>
  <c r="MG53" i="2"/>
  <c r="MH53" i="2"/>
  <c r="MI53" i="2"/>
  <c r="MJ53" i="2"/>
  <c r="MK53" i="2"/>
  <c r="ML53" i="2"/>
  <c r="MM53" i="2"/>
  <c r="MN53" i="2"/>
  <c r="MO53" i="2"/>
  <c r="MP53" i="2"/>
  <c r="H54" i="2"/>
  <c r="J54" i="2"/>
  <c r="L54" i="2"/>
  <c r="M54" i="2"/>
  <c r="R54" i="2"/>
  <c r="AD54" i="2"/>
  <c r="AL54" i="2"/>
  <c r="AP54" i="2"/>
  <c r="BJ54" i="2"/>
  <c r="BW54" i="2"/>
  <c r="CF54" i="2"/>
  <c r="CG54" i="2"/>
  <c r="CT54" i="2"/>
  <c r="CY54" i="2"/>
  <c r="DD54" i="2"/>
  <c r="DI54" i="2"/>
  <c r="DN54" i="2"/>
  <c r="DW54" i="2"/>
  <c r="BX54" i="2" s="1"/>
  <c r="EI54" i="2"/>
  <c r="EQ54" i="2"/>
  <c r="ER54" i="2"/>
  <c r="ET54" i="2"/>
  <c r="EV54" i="2"/>
  <c r="EW54" i="2" s="1"/>
  <c r="FH54" i="2"/>
  <c r="FI54" i="2"/>
  <c r="FJ54" i="2"/>
  <c r="FM54" i="2"/>
  <c r="FP54" i="2" s="1"/>
  <c r="FS54" i="2" s="1"/>
  <c r="FV54" i="2" s="1"/>
  <c r="FY54" i="2"/>
  <c r="GB54" i="2" s="1"/>
  <c r="GE54" i="2" s="1"/>
  <c r="GH54" i="2" s="1"/>
  <c r="GW54" i="2"/>
  <c r="HW54" i="2"/>
  <c r="HX54" i="2"/>
  <c r="HZ54" i="2" s="1"/>
  <c r="HY54" i="2"/>
  <c r="IB54" i="2" s="1"/>
  <c r="IE54" i="2" s="1"/>
  <c r="IH54" i="2" s="1"/>
  <c r="IK54" i="2" s="1"/>
  <c r="IN54" i="2" s="1"/>
  <c r="IQ54" i="2" s="1"/>
  <c r="IT54" i="2" s="1"/>
  <c r="IW54" i="2" s="1"/>
  <c r="IZ54" i="2" s="1"/>
  <c r="JC54" i="2" s="1"/>
  <c r="JF54" i="2" s="1"/>
  <c r="JI54" i="2" s="1"/>
  <c r="JL54" i="2" s="1"/>
  <c r="JO54" i="2" s="1"/>
  <c r="JR54" i="2" s="1"/>
  <c r="JU54" i="2" s="1"/>
  <c r="JX54" i="2" s="1"/>
  <c r="KA54" i="2" s="1"/>
  <c r="IA54" i="2"/>
  <c r="IC54" i="2" s="1"/>
  <c r="ID54" i="2"/>
  <c r="KG54" i="2"/>
  <c r="KH54" i="2"/>
  <c r="KI54" i="2"/>
  <c r="KJ54" i="2"/>
  <c r="KK54" i="2"/>
  <c r="KL54" i="2"/>
  <c r="KM54" i="2"/>
  <c r="KN54" i="2"/>
  <c r="KO54" i="2"/>
  <c r="KP54" i="2"/>
  <c r="KQ54" i="2"/>
  <c r="LI54" i="2"/>
  <c r="LU54" i="2" s="1"/>
  <c r="LJ54" i="2"/>
  <c r="LY54" i="2"/>
  <c r="LZ54" i="2"/>
  <c r="MA54" i="2"/>
  <c r="MB54" i="2"/>
  <c r="MC54" i="2"/>
  <c r="MD54" i="2"/>
  <c r="ME54" i="2"/>
  <c r="MF54" i="2"/>
  <c r="MG54" i="2"/>
  <c r="MH54" i="2"/>
  <c r="MI54" i="2"/>
  <c r="MJ54" i="2"/>
  <c r="MK54" i="2"/>
  <c r="ML54" i="2"/>
  <c r="MM54" i="2"/>
  <c r="MN54" i="2"/>
  <c r="MO54" i="2"/>
  <c r="MP54" i="2"/>
  <c r="H55" i="2"/>
  <c r="J55" i="2"/>
  <c r="L55" i="2"/>
  <c r="M55" i="2"/>
  <c r="R55" i="2"/>
  <c r="AD55" i="2"/>
  <c r="AL55" i="2"/>
  <c r="AP55" i="2"/>
  <c r="BJ55" i="2"/>
  <c r="CF55" i="2"/>
  <c r="CT55" i="2"/>
  <c r="CY55" i="2"/>
  <c r="DD55" i="2"/>
  <c r="DH55" i="2"/>
  <c r="DI55" i="2"/>
  <c r="DM55" i="2"/>
  <c r="DN55" i="2"/>
  <c r="DR55" i="2"/>
  <c r="DT55" i="2"/>
  <c r="BW55" i="2" s="1"/>
  <c r="DU55" i="2"/>
  <c r="BX55" i="2" s="1"/>
  <c r="DW55" i="2"/>
  <c r="EI55" i="2"/>
  <c r="EJ55" i="2"/>
  <c r="EQ55" i="2"/>
  <c r="ER55" i="2"/>
  <c r="ET55" i="2"/>
  <c r="EU55" i="2"/>
  <c r="EV55" i="2"/>
  <c r="EW55" i="2"/>
  <c r="FH55" i="2"/>
  <c r="FI55" i="2"/>
  <c r="FJ55" i="2"/>
  <c r="FM55" i="2"/>
  <c r="FP55" i="2" s="1"/>
  <c r="FS55" i="2" s="1"/>
  <c r="FV55" i="2" s="1"/>
  <c r="FY55" i="2" s="1"/>
  <c r="GB55" i="2" s="1"/>
  <c r="GE55" i="2" s="1"/>
  <c r="GH55" i="2" s="1"/>
  <c r="HW55" i="2"/>
  <c r="HX55" i="2"/>
  <c r="HY55" i="2"/>
  <c r="HZ55" i="2"/>
  <c r="IA55" i="2"/>
  <c r="IC55" i="2" s="1"/>
  <c r="IB55" i="2"/>
  <c r="ID55" i="2"/>
  <c r="IF55" i="2" s="1"/>
  <c r="IE55" i="2"/>
  <c r="IH55" i="2"/>
  <c r="IK55" i="2" s="1"/>
  <c r="IN55" i="2" s="1"/>
  <c r="IQ55" i="2" s="1"/>
  <c r="IT55" i="2" s="1"/>
  <c r="IW55" i="2" s="1"/>
  <c r="IZ55" i="2" s="1"/>
  <c r="JC55" i="2" s="1"/>
  <c r="JF55" i="2" s="1"/>
  <c r="JI55" i="2" s="1"/>
  <c r="JL55" i="2" s="1"/>
  <c r="JO55" i="2" s="1"/>
  <c r="JR55" i="2" s="1"/>
  <c r="JU55" i="2" s="1"/>
  <c r="JX55" i="2" s="1"/>
  <c r="KA55" i="2" s="1"/>
  <c r="KG55" i="2"/>
  <c r="KH55" i="2"/>
  <c r="KI55" i="2"/>
  <c r="KJ55" i="2"/>
  <c r="KK55" i="2"/>
  <c r="KL55" i="2"/>
  <c r="KM55" i="2"/>
  <c r="KN55" i="2"/>
  <c r="KO55" i="2"/>
  <c r="KP55" i="2"/>
  <c r="KQ55" i="2"/>
  <c r="LI55" i="2"/>
  <c r="LG55" i="2" s="1"/>
  <c r="LQ55" i="2" s="1"/>
  <c r="LJ55" i="2"/>
  <c r="LU55" i="2" s="1"/>
  <c r="LS55" i="2"/>
  <c r="LY55" i="2"/>
  <c r="LZ55" i="2"/>
  <c r="MA55" i="2"/>
  <c r="MB55" i="2"/>
  <c r="MC55" i="2"/>
  <c r="MD55" i="2"/>
  <c r="ME55" i="2"/>
  <c r="MF55" i="2"/>
  <c r="MG55" i="2"/>
  <c r="MH55" i="2"/>
  <c r="MI55" i="2"/>
  <c r="MJ55" i="2"/>
  <c r="MK55" i="2"/>
  <c r="ML55" i="2"/>
  <c r="MM55" i="2"/>
  <c r="MN55" i="2"/>
  <c r="MO55" i="2"/>
  <c r="MP55" i="2"/>
  <c r="H56" i="2"/>
  <c r="J56" i="2"/>
  <c r="L56" i="2"/>
  <c r="M56" i="2"/>
  <c r="R56" i="2"/>
  <c r="AL56" i="2"/>
  <c r="AP56" i="2"/>
  <c r="BJ56" i="2"/>
  <c r="CF56" i="2"/>
  <c r="CG56" i="2"/>
  <c r="CT56" i="2"/>
  <c r="CX56" i="2"/>
  <c r="CY56" i="2"/>
  <c r="DC56" i="2"/>
  <c r="DD56" i="2"/>
  <c r="DH56" i="2"/>
  <c r="DI56" i="2"/>
  <c r="DM56" i="2"/>
  <c r="DN56" i="2"/>
  <c r="DR56" i="2"/>
  <c r="DT56" i="2"/>
  <c r="EI56" i="2"/>
  <c r="EQ56" i="2"/>
  <c r="EW56" i="2" s="1"/>
  <c r="ER56" i="2"/>
  <c r="ES56" i="2" s="1"/>
  <c r="ET56" i="2"/>
  <c r="EU56" i="2"/>
  <c r="EV56" i="2"/>
  <c r="FH56" i="2"/>
  <c r="FI56" i="2"/>
  <c r="FK56" i="2" s="1"/>
  <c r="FJ56" i="2"/>
  <c r="FM56" i="2"/>
  <c r="FP56" i="2" s="1"/>
  <c r="FS56" i="2" s="1"/>
  <c r="FV56" i="2" s="1"/>
  <c r="FY56" i="2" s="1"/>
  <c r="GB56" i="2" s="1"/>
  <c r="GE56" i="2" s="1"/>
  <c r="GH56" i="2" s="1"/>
  <c r="HL56" i="2"/>
  <c r="HW56" i="2"/>
  <c r="HX56" i="2"/>
  <c r="IA56" i="2" s="1"/>
  <c r="ID56" i="2" s="1"/>
  <c r="HY56" i="2"/>
  <c r="IB56" i="2" s="1"/>
  <c r="HZ56" i="2"/>
  <c r="IC56" i="2"/>
  <c r="IE56" i="2"/>
  <c r="IH56" i="2"/>
  <c r="IK56" i="2"/>
  <c r="IN56" i="2" s="1"/>
  <c r="IQ56" i="2" s="1"/>
  <c r="IT56" i="2" s="1"/>
  <c r="IW56" i="2" s="1"/>
  <c r="IZ56" i="2" s="1"/>
  <c r="JC56" i="2" s="1"/>
  <c r="JF56" i="2"/>
  <c r="JI56" i="2" s="1"/>
  <c r="JL56" i="2" s="1"/>
  <c r="JO56" i="2" s="1"/>
  <c r="JR56" i="2" s="1"/>
  <c r="JU56" i="2" s="1"/>
  <c r="JX56" i="2" s="1"/>
  <c r="KA56" i="2" s="1"/>
  <c r="KG56" i="2"/>
  <c r="KH56" i="2"/>
  <c r="KI56" i="2"/>
  <c r="KJ56" i="2"/>
  <c r="KK56" i="2"/>
  <c r="KL56" i="2"/>
  <c r="KM56" i="2"/>
  <c r="KN56" i="2"/>
  <c r="KO56" i="2"/>
  <c r="KP56" i="2"/>
  <c r="KQ56" i="2"/>
  <c r="LG56" i="2"/>
  <c r="LI56" i="2"/>
  <c r="LJ56" i="2"/>
  <c r="LT56" i="2" s="1"/>
  <c r="LU56" i="2"/>
  <c r="LY56" i="2"/>
  <c r="LZ56" i="2"/>
  <c r="MA56" i="2"/>
  <c r="MB56" i="2"/>
  <c r="MC56" i="2"/>
  <c r="MD56" i="2"/>
  <c r="ME56" i="2"/>
  <c r="MF56" i="2"/>
  <c r="MG56" i="2"/>
  <c r="MH56" i="2"/>
  <c r="MI56" i="2"/>
  <c r="MJ56" i="2"/>
  <c r="MK56" i="2"/>
  <c r="ML56" i="2"/>
  <c r="MM56" i="2"/>
  <c r="MN56" i="2"/>
  <c r="MO56" i="2"/>
  <c r="MP56" i="2"/>
  <c r="H57" i="2"/>
  <c r="J57" i="2"/>
  <c r="L57" i="2"/>
  <c r="M57" i="2"/>
  <c r="R57" i="2"/>
  <c r="AL57" i="2"/>
  <c r="AP57" i="2"/>
  <c r="BJ57" i="2"/>
  <c r="CF57" i="2"/>
  <c r="CT57" i="2"/>
  <c r="CG57" i="2" s="1"/>
  <c r="CX57" i="2"/>
  <c r="CY57" i="2"/>
  <c r="DC57" i="2"/>
  <c r="DD57" i="2"/>
  <c r="DH57" i="2"/>
  <c r="DI57" i="2"/>
  <c r="DN57" i="2"/>
  <c r="DT57" i="2"/>
  <c r="BW57" i="2" s="1"/>
  <c r="EI57" i="2"/>
  <c r="EQ57" i="2"/>
  <c r="ER57" i="2"/>
  <c r="ES57" i="2" s="1"/>
  <c r="ET57" i="2"/>
  <c r="EU57" i="2"/>
  <c r="EV57" i="2"/>
  <c r="EW57" i="2" s="1"/>
  <c r="AM57" i="2" s="1"/>
  <c r="FH57" i="2"/>
  <c r="FI57" i="2"/>
  <c r="FJ57" i="2"/>
  <c r="FM57" i="2"/>
  <c r="FP57" i="2" s="1"/>
  <c r="FS57" i="2" s="1"/>
  <c r="FV57" i="2"/>
  <c r="FY57" i="2" s="1"/>
  <c r="GB57" i="2" s="1"/>
  <c r="GE57" i="2" s="1"/>
  <c r="GH57" i="2" s="1"/>
  <c r="HW57" i="2"/>
  <c r="HX57" i="2"/>
  <c r="HY57" i="2"/>
  <c r="HZ57" i="2"/>
  <c r="IA57" i="2"/>
  <c r="IB57" i="2"/>
  <c r="IE57" i="2"/>
  <c r="IH57" i="2"/>
  <c r="IK57" i="2" s="1"/>
  <c r="IN57" i="2" s="1"/>
  <c r="IQ57" i="2"/>
  <c r="IT57" i="2" s="1"/>
  <c r="IW57" i="2" s="1"/>
  <c r="IZ57" i="2" s="1"/>
  <c r="JC57" i="2" s="1"/>
  <c r="JF57" i="2" s="1"/>
  <c r="JI57" i="2" s="1"/>
  <c r="JL57" i="2" s="1"/>
  <c r="JO57" i="2" s="1"/>
  <c r="JR57" i="2" s="1"/>
  <c r="JU57" i="2" s="1"/>
  <c r="JX57" i="2" s="1"/>
  <c r="KA57" i="2" s="1"/>
  <c r="KG57" i="2"/>
  <c r="KH57" i="2"/>
  <c r="KI57" i="2"/>
  <c r="KJ57" i="2"/>
  <c r="KK57" i="2"/>
  <c r="KL57" i="2"/>
  <c r="KM57" i="2"/>
  <c r="KN57" i="2"/>
  <c r="KO57" i="2"/>
  <c r="KP57" i="2"/>
  <c r="KQ57" i="2"/>
  <c r="LI57" i="2"/>
  <c r="LJ57" i="2"/>
  <c r="LU57" i="2"/>
  <c r="LY57" i="2"/>
  <c r="LZ57" i="2"/>
  <c r="MA57" i="2"/>
  <c r="MB57" i="2"/>
  <c r="MC57" i="2"/>
  <c r="MD57" i="2"/>
  <c r="ME57" i="2"/>
  <c r="MF57" i="2"/>
  <c r="MG57" i="2"/>
  <c r="MH57" i="2"/>
  <c r="MI57" i="2"/>
  <c r="MJ57" i="2"/>
  <c r="MK57" i="2"/>
  <c r="ML57" i="2"/>
  <c r="MM57" i="2"/>
  <c r="MN57" i="2"/>
  <c r="MO57" i="2"/>
  <c r="MP57" i="2"/>
  <c r="H58" i="2"/>
  <c r="J58" i="2"/>
  <c r="L58" i="2"/>
  <c r="M58" i="2"/>
  <c r="R58" i="2"/>
  <c r="AD58" i="2"/>
  <c r="AL58" i="2"/>
  <c r="AP58" i="2"/>
  <c r="CF58" i="2"/>
  <c r="CG58" i="2"/>
  <c r="CT58" i="2"/>
  <c r="DN58" i="2"/>
  <c r="DT58" i="2"/>
  <c r="DU58" i="2"/>
  <c r="DV58" i="2"/>
  <c r="EI58" i="2"/>
  <c r="EQ58" i="2"/>
  <c r="EW58" i="2" s="1"/>
  <c r="ER58" i="2"/>
  <c r="ES58" i="2" s="1"/>
  <c r="AM58" i="2" s="1"/>
  <c r="ET58" i="2"/>
  <c r="EU58" i="2" s="1"/>
  <c r="EV58" i="2"/>
  <c r="FH58" i="2"/>
  <c r="FI58" i="2"/>
  <c r="FJ58" i="2"/>
  <c r="FM58" i="2" s="1"/>
  <c r="FP58" i="2" s="1"/>
  <c r="FS58" i="2" s="1"/>
  <c r="FV58" i="2" s="1"/>
  <c r="FY58" i="2" s="1"/>
  <c r="GB58" i="2" s="1"/>
  <c r="FK58" i="2"/>
  <c r="GE58" i="2"/>
  <c r="GH58" i="2" s="1"/>
  <c r="GN58" i="2" s="1"/>
  <c r="GW58" i="2"/>
  <c r="HW58" i="2"/>
  <c r="HX58" i="2"/>
  <c r="HY58" i="2"/>
  <c r="IA58" i="2"/>
  <c r="IC58" i="2" s="1"/>
  <c r="IB58" i="2"/>
  <c r="IE58" i="2" s="1"/>
  <c r="IH58" i="2" s="1"/>
  <c r="IK58" i="2" s="1"/>
  <c r="IN58" i="2" s="1"/>
  <c r="IQ58" i="2" s="1"/>
  <c r="ID58" i="2"/>
  <c r="IT58" i="2"/>
  <c r="IW58" i="2" s="1"/>
  <c r="IZ58" i="2" s="1"/>
  <c r="JC58" i="2" s="1"/>
  <c r="JF58" i="2" s="1"/>
  <c r="JI58" i="2" s="1"/>
  <c r="JL58" i="2" s="1"/>
  <c r="JO58" i="2" s="1"/>
  <c r="JR58" i="2" s="1"/>
  <c r="JU58" i="2" s="1"/>
  <c r="JX58" i="2" s="1"/>
  <c r="KA58" i="2" s="1"/>
  <c r="KG58" i="2"/>
  <c r="KH58" i="2"/>
  <c r="KI58" i="2"/>
  <c r="KJ58" i="2"/>
  <c r="KK58" i="2"/>
  <c r="KL58" i="2"/>
  <c r="KM58" i="2"/>
  <c r="KN58" i="2"/>
  <c r="KO58" i="2"/>
  <c r="KP58" i="2"/>
  <c r="KQ58" i="2"/>
  <c r="LI58" i="2"/>
  <c r="LU58" i="2" s="1"/>
  <c r="LJ58" i="2"/>
  <c r="LY58" i="2"/>
  <c r="LZ58" i="2"/>
  <c r="MA58" i="2"/>
  <c r="MB58" i="2"/>
  <c r="MC58" i="2"/>
  <c r="MD58" i="2"/>
  <c r="ME58" i="2"/>
  <c r="MF58" i="2"/>
  <c r="MG58" i="2"/>
  <c r="MH58" i="2"/>
  <c r="MI58" i="2"/>
  <c r="MJ58" i="2"/>
  <c r="MK58" i="2"/>
  <c r="ML58" i="2"/>
  <c r="MM58" i="2"/>
  <c r="MN58" i="2"/>
  <c r="MO58" i="2"/>
  <c r="MP58" i="2"/>
  <c r="H59" i="2"/>
  <c r="J59" i="2"/>
  <c r="L59" i="2"/>
  <c r="AD59" i="2" s="1"/>
  <c r="M59" i="2"/>
  <c r="R59" i="2"/>
  <c r="AL59" i="2"/>
  <c r="AP59" i="2"/>
  <c r="BJ59" i="2"/>
  <c r="BW59" i="2"/>
  <c r="CF59" i="2"/>
  <c r="CT59" i="2"/>
  <c r="CG59" i="2" s="1"/>
  <c r="CX59" i="2"/>
  <c r="CY59" i="2"/>
  <c r="DC59" i="2"/>
  <c r="DD59" i="2"/>
  <c r="DH59" i="2"/>
  <c r="DI59" i="2"/>
  <c r="DM59" i="2"/>
  <c r="DN59" i="2"/>
  <c r="DR59" i="2"/>
  <c r="DT59" i="2"/>
  <c r="DU59" i="2"/>
  <c r="BX59" i="2" s="1"/>
  <c r="DW59" i="2"/>
  <c r="EI59" i="2"/>
  <c r="EQ59" i="2"/>
  <c r="ES59" i="2" s="1"/>
  <c r="ER59" i="2"/>
  <c r="ET59" i="2"/>
  <c r="EU59" i="2" s="1"/>
  <c r="AM59" i="2" s="1"/>
  <c r="EV59" i="2"/>
  <c r="EW59" i="2" s="1"/>
  <c r="FH59" i="2"/>
  <c r="FI59" i="2"/>
  <c r="FJ59" i="2"/>
  <c r="FM59" i="2" s="1"/>
  <c r="FP59" i="2" s="1"/>
  <c r="FS59" i="2" s="1"/>
  <c r="FV59" i="2" s="1"/>
  <c r="FY59" i="2" s="1"/>
  <c r="FL59" i="2"/>
  <c r="GB59" i="2"/>
  <c r="GE59" i="2" s="1"/>
  <c r="GH59" i="2" s="1"/>
  <c r="GZ59" i="2" s="1"/>
  <c r="HW59" i="2"/>
  <c r="HX59" i="2"/>
  <c r="HZ59" i="2" s="1"/>
  <c r="HY59" i="2"/>
  <c r="IB59" i="2" s="1"/>
  <c r="IE59" i="2" s="1"/>
  <c r="IH59" i="2" s="1"/>
  <c r="IK59" i="2" s="1"/>
  <c r="IN59" i="2" s="1"/>
  <c r="IQ59" i="2" s="1"/>
  <c r="IT59" i="2" s="1"/>
  <c r="IW59" i="2" s="1"/>
  <c r="IZ59" i="2" s="1"/>
  <c r="JC59" i="2" s="1"/>
  <c r="JF59" i="2" s="1"/>
  <c r="JI59" i="2" s="1"/>
  <c r="JL59" i="2" s="1"/>
  <c r="JO59" i="2" s="1"/>
  <c r="JR59" i="2" s="1"/>
  <c r="JU59" i="2" s="1"/>
  <c r="JX59" i="2" s="1"/>
  <c r="KA59" i="2" s="1"/>
  <c r="KG59" i="2"/>
  <c r="KH59" i="2"/>
  <c r="KI59" i="2"/>
  <c r="KJ59" i="2"/>
  <c r="KK59" i="2"/>
  <c r="KL59" i="2"/>
  <c r="KM59" i="2"/>
  <c r="KN59" i="2"/>
  <c r="KO59" i="2"/>
  <c r="KP59" i="2"/>
  <c r="KQ59" i="2"/>
  <c r="LI59" i="2"/>
  <c r="LG59" i="2" s="1"/>
  <c r="LJ59" i="2"/>
  <c r="LP59" i="2"/>
  <c r="LU59" i="2"/>
  <c r="LX59" i="2"/>
  <c r="LY59" i="2"/>
  <c r="LZ59" i="2"/>
  <c r="MA59" i="2"/>
  <c r="MB59" i="2"/>
  <c r="MC59" i="2"/>
  <c r="MD59" i="2"/>
  <c r="ME59" i="2"/>
  <c r="MF59" i="2"/>
  <c r="MG59" i="2"/>
  <c r="MH59" i="2"/>
  <c r="MI59" i="2"/>
  <c r="MJ59" i="2"/>
  <c r="MK59" i="2"/>
  <c r="ML59" i="2"/>
  <c r="MM59" i="2"/>
  <c r="MN59" i="2"/>
  <c r="MO59" i="2"/>
  <c r="MP59" i="2"/>
  <c r="H60" i="2"/>
  <c r="J60" i="2"/>
  <c r="L60" i="2"/>
  <c r="AD60" i="2" s="1"/>
  <c r="M60" i="2"/>
  <c r="R60" i="2"/>
  <c r="AL60" i="2"/>
  <c r="AP60" i="2"/>
  <c r="BW60" i="2"/>
  <c r="BX60" i="2"/>
  <c r="CF60" i="2"/>
  <c r="CT60" i="2"/>
  <c r="CX60" i="2"/>
  <c r="CY60" i="2"/>
  <c r="CG60" i="2" s="1"/>
  <c r="DC60" i="2"/>
  <c r="DD60" i="2"/>
  <c r="DI60" i="2"/>
  <c r="DM60" i="2"/>
  <c r="DN60" i="2"/>
  <c r="DR60" i="2"/>
  <c r="DT60" i="2"/>
  <c r="DW60" i="2" s="1"/>
  <c r="DU60" i="2"/>
  <c r="EI60" i="2"/>
  <c r="EQ60" i="2"/>
  <c r="ER60" i="2"/>
  <c r="ET60" i="2"/>
  <c r="EV60" i="2"/>
  <c r="FH60" i="2"/>
  <c r="FI60" i="2"/>
  <c r="FJ60" i="2"/>
  <c r="FM60" i="2"/>
  <c r="FP60" i="2"/>
  <c r="FS60" i="2" s="1"/>
  <c r="FV60" i="2" s="1"/>
  <c r="FY60" i="2"/>
  <c r="GB60" i="2" s="1"/>
  <c r="GE60" i="2" s="1"/>
  <c r="GH60" i="2" s="1"/>
  <c r="GW60" i="2" s="1"/>
  <c r="HW60" i="2"/>
  <c r="HX60" i="2"/>
  <c r="HY60" i="2"/>
  <c r="IB60" i="2" s="1"/>
  <c r="IE60" i="2" s="1"/>
  <c r="IH60" i="2" s="1"/>
  <c r="IK60" i="2" s="1"/>
  <c r="IN60" i="2" s="1"/>
  <c r="IQ60" i="2" s="1"/>
  <c r="IA60" i="2"/>
  <c r="IC60" i="2" s="1"/>
  <c r="ID60" i="2"/>
  <c r="IT60" i="2"/>
  <c r="IW60" i="2" s="1"/>
  <c r="IZ60" i="2" s="1"/>
  <c r="JC60" i="2" s="1"/>
  <c r="JF60" i="2" s="1"/>
  <c r="JI60" i="2" s="1"/>
  <c r="JL60" i="2" s="1"/>
  <c r="JO60" i="2" s="1"/>
  <c r="JR60" i="2" s="1"/>
  <c r="JU60" i="2" s="1"/>
  <c r="JX60" i="2" s="1"/>
  <c r="KA60" i="2" s="1"/>
  <c r="KG60" i="2"/>
  <c r="KH60" i="2"/>
  <c r="KI60" i="2"/>
  <c r="KJ60" i="2"/>
  <c r="KK60" i="2"/>
  <c r="KL60" i="2"/>
  <c r="KM60" i="2"/>
  <c r="KN60" i="2"/>
  <c r="KO60" i="2"/>
  <c r="KP60" i="2"/>
  <c r="KQ60" i="2"/>
  <c r="LI60" i="2"/>
  <c r="LJ60" i="2"/>
  <c r="LU60" i="2"/>
  <c r="LY60" i="2"/>
  <c r="LZ60" i="2"/>
  <c r="MA60" i="2"/>
  <c r="MB60" i="2"/>
  <c r="MC60" i="2"/>
  <c r="MD60" i="2"/>
  <c r="ME60" i="2"/>
  <c r="MF60" i="2"/>
  <c r="MG60" i="2"/>
  <c r="MH60" i="2"/>
  <c r="MI60" i="2"/>
  <c r="MJ60" i="2"/>
  <c r="MK60" i="2"/>
  <c r="ML60" i="2"/>
  <c r="MM60" i="2"/>
  <c r="MN60" i="2"/>
  <c r="MO60" i="2"/>
  <c r="MP60" i="2"/>
  <c r="H61" i="2"/>
  <c r="J61" i="2"/>
  <c r="L61" i="2"/>
  <c r="AD61" i="2" s="1"/>
  <c r="M61" i="2"/>
  <c r="R61" i="2"/>
  <c r="AL61" i="2"/>
  <c r="AP61" i="2"/>
  <c r="CF61" i="2"/>
  <c r="CT61" i="2"/>
  <c r="CX61" i="2"/>
  <c r="CY61" i="2"/>
  <c r="CG61" i="2" s="1"/>
  <c r="DC61" i="2"/>
  <c r="DD61" i="2"/>
  <c r="DH61" i="2"/>
  <c r="DI61" i="2"/>
  <c r="DM61" i="2"/>
  <c r="DN61" i="2"/>
  <c r="DR61" i="2"/>
  <c r="DT61" i="2"/>
  <c r="EI61" i="2"/>
  <c r="EQ61" i="2"/>
  <c r="ER61" i="2"/>
  <c r="ES61" i="2" s="1"/>
  <c r="AM61" i="2" s="1"/>
  <c r="ET61" i="2"/>
  <c r="EU61" i="2"/>
  <c r="EV61" i="2"/>
  <c r="EW61" i="2"/>
  <c r="FH61" i="2"/>
  <c r="FI61" i="2"/>
  <c r="FJ61" i="2"/>
  <c r="FL61" i="2"/>
  <c r="FN61" i="2" s="1"/>
  <c r="FM61" i="2"/>
  <c r="FP61" i="2" s="1"/>
  <c r="FS61" i="2" s="1"/>
  <c r="FV61" i="2" s="1"/>
  <c r="FY61" i="2" s="1"/>
  <c r="GB61" i="2" s="1"/>
  <c r="GE61" i="2" s="1"/>
  <c r="GH61" i="2" s="1"/>
  <c r="GK61" i="2"/>
  <c r="HI61" i="2"/>
  <c r="HW61" i="2"/>
  <c r="HX61" i="2"/>
  <c r="IA61" i="2" s="1"/>
  <c r="HY61" i="2"/>
  <c r="IB61" i="2" s="1"/>
  <c r="IE61" i="2" s="1"/>
  <c r="HZ61" i="2"/>
  <c r="IH61" i="2"/>
  <c r="IK61" i="2" s="1"/>
  <c r="IN61" i="2" s="1"/>
  <c r="IQ61" i="2" s="1"/>
  <c r="IT61" i="2" s="1"/>
  <c r="IW61" i="2" s="1"/>
  <c r="IZ61" i="2" s="1"/>
  <c r="JC61" i="2" s="1"/>
  <c r="JF61" i="2" s="1"/>
  <c r="JI61" i="2" s="1"/>
  <c r="JL61" i="2" s="1"/>
  <c r="JO61" i="2" s="1"/>
  <c r="JR61" i="2" s="1"/>
  <c r="JU61" i="2" s="1"/>
  <c r="JX61" i="2" s="1"/>
  <c r="KA61" i="2" s="1"/>
  <c r="KG61" i="2"/>
  <c r="KH61" i="2"/>
  <c r="KI61" i="2"/>
  <c r="KJ61" i="2"/>
  <c r="KK61" i="2"/>
  <c r="KL61" i="2"/>
  <c r="KM61" i="2"/>
  <c r="KN61" i="2"/>
  <c r="KO61" i="2"/>
  <c r="KP61" i="2"/>
  <c r="KQ61" i="2"/>
  <c r="LI61" i="2"/>
  <c r="LG61" i="2" s="1"/>
  <c r="LJ61" i="2"/>
  <c r="LU61" i="2" s="1"/>
  <c r="LQ61" i="2"/>
  <c r="LV61" i="2"/>
  <c r="LY61" i="2"/>
  <c r="LZ61" i="2"/>
  <c r="MA61" i="2"/>
  <c r="MB61" i="2"/>
  <c r="MC61" i="2"/>
  <c r="MD61" i="2"/>
  <c r="ME61" i="2"/>
  <c r="MF61" i="2"/>
  <c r="MG61" i="2"/>
  <c r="MH61" i="2"/>
  <c r="MI61" i="2"/>
  <c r="MJ61" i="2"/>
  <c r="MK61" i="2"/>
  <c r="ML61" i="2"/>
  <c r="MM61" i="2"/>
  <c r="MN61" i="2"/>
  <c r="MO61" i="2"/>
  <c r="MP61" i="2"/>
  <c r="H62" i="2"/>
  <c r="J62" i="2"/>
  <c r="L62" i="2"/>
  <c r="AD62" i="2" s="1"/>
  <c r="M62" i="2"/>
  <c r="R62" i="2"/>
  <c r="AH62" i="2"/>
  <c r="AI62" i="2"/>
  <c r="AL62" i="2"/>
  <c r="AP62" i="2"/>
  <c r="BD62" i="2"/>
  <c r="BJ62" i="2"/>
  <c r="BW62" i="2"/>
  <c r="CF62" i="2"/>
  <c r="CG62" i="2"/>
  <c r="DT62" i="2"/>
  <c r="DW62" i="2" s="1"/>
  <c r="DU62" i="2"/>
  <c r="DV62" i="2"/>
  <c r="EI62" i="2"/>
  <c r="EJ62" i="2"/>
  <c r="EQ62" i="2"/>
  <c r="EW62" i="2" s="1"/>
  <c r="ER62" i="2"/>
  <c r="ES62" i="2" s="1"/>
  <c r="ET62" i="2"/>
  <c r="EU62" i="2"/>
  <c r="EV62" i="2"/>
  <c r="FH62" i="2"/>
  <c r="FI62" i="2"/>
  <c r="FK62" i="2" s="1"/>
  <c r="FJ62" i="2"/>
  <c r="FM62" i="2" s="1"/>
  <c r="FP62" i="2" s="1"/>
  <c r="FS62" i="2" s="1"/>
  <c r="FV62" i="2" s="1"/>
  <c r="FY62" i="2" s="1"/>
  <c r="GB62" i="2" s="1"/>
  <c r="GE62" i="2" s="1"/>
  <c r="GH62" i="2" s="1"/>
  <c r="HW62" i="2"/>
  <c r="HX62" i="2"/>
  <c r="IA62" i="2" s="1"/>
  <c r="HY62" i="2"/>
  <c r="IB62" i="2" s="1"/>
  <c r="IE62" i="2" s="1"/>
  <c r="IH62" i="2" s="1"/>
  <c r="IK62" i="2" s="1"/>
  <c r="IN62" i="2" s="1"/>
  <c r="IQ62" i="2" s="1"/>
  <c r="IT62" i="2" s="1"/>
  <c r="IW62" i="2" s="1"/>
  <c r="IZ62" i="2" s="1"/>
  <c r="JC62" i="2" s="1"/>
  <c r="JF62" i="2" s="1"/>
  <c r="JI62" i="2" s="1"/>
  <c r="JL62" i="2" s="1"/>
  <c r="JO62" i="2" s="1"/>
  <c r="JR62" i="2" s="1"/>
  <c r="JU62" i="2" s="1"/>
  <c r="JX62" i="2" s="1"/>
  <c r="KA62" i="2" s="1"/>
  <c r="HZ62" i="2"/>
  <c r="KG62" i="2"/>
  <c r="KH62" i="2"/>
  <c r="KI62" i="2"/>
  <c r="KJ62" i="2"/>
  <c r="KK62" i="2"/>
  <c r="KL62" i="2"/>
  <c r="KM62" i="2"/>
  <c r="KN62" i="2"/>
  <c r="KO62" i="2"/>
  <c r="KP62" i="2"/>
  <c r="KQ62" i="2"/>
  <c r="LI62" i="2"/>
  <c r="LG62" i="2" s="1"/>
  <c r="LJ62" i="2"/>
  <c r="LU62" i="2" s="1"/>
  <c r="LQ62" i="2"/>
  <c r="LY62" i="2"/>
  <c r="LZ62" i="2"/>
  <c r="MA62" i="2"/>
  <c r="MB62" i="2"/>
  <c r="MC62" i="2"/>
  <c r="MD62" i="2"/>
  <c r="ME62" i="2"/>
  <c r="MF62" i="2"/>
  <c r="MG62" i="2"/>
  <c r="MH62" i="2"/>
  <c r="MI62" i="2"/>
  <c r="MJ62" i="2"/>
  <c r="MK62" i="2"/>
  <c r="ML62" i="2"/>
  <c r="MM62" i="2"/>
  <c r="MN62" i="2"/>
  <c r="MO62" i="2"/>
  <c r="MP62" i="2"/>
  <c r="H63" i="2"/>
  <c r="J63" i="2"/>
  <c r="L63" i="2"/>
  <c r="M63" i="2"/>
  <c r="R63" i="2"/>
  <c r="AH63" i="2"/>
  <c r="AI63" i="2"/>
  <c r="AL63" i="2"/>
  <c r="AP63" i="2"/>
  <c r="BD63" i="2"/>
  <c r="BJ63" i="2"/>
  <c r="BW63" i="2"/>
  <c r="CF63" i="2"/>
  <c r="CG63" i="2"/>
  <c r="DT63" i="2"/>
  <c r="DW63" i="2" s="1"/>
  <c r="DU63" i="2"/>
  <c r="DV63" i="2"/>
  <c r="EI63" i="2"/>
  <c r="EJ63" i="2"/>
  <c r="EQ63" i="2"/>
  <c r="EW63" i="2" s="1"/>
  <c r="ER63" i="2"/>
  <c r="ET63" i="2"/>
  <c r="EU63" i="2"/>
  <c r="EV63" i="2"/>
  <c r="FH63" i="2"/>
  <c r="FI63" i="2"/>
  <c r="FJ63" i="2"/>
  <c r="FM63" i="2" s="1"/>
  <c r="FP63" i="2" s="1"/>
  <c r="FS63" i="2" s="1"/>
  <c r="FV63" i="2" s="1"/>
  <c r="FY63" i="2" s="1"/>
  <c r="GB63" i="2" s="1"/>
  <c r="GE63" i="2" s="1"/>
  <c r="GH63" i="2" s="1"/>
  <c r="HW63" i="2"/>
  <c r="HX63" i="2"/>
  <c r="IA63" i="2" s="1"/>
  <c r="IC63" i="2" s="1"/>
  <c r="HY63" i="2"/>
  <c r="IB63" i="2" s="1"/>
  <c r="HZ63" i="2"/>
  <c r="IE63" i="2"/>
  <c r="IH63" i="2"/>
  <c r="IK63" i="2" s="1"/>
  <c r="IN63" i="2" s="1"/>
  <c r="IQ63" i="2" s="1"/>
  <c r="IT63" i="2" s="1"/>
  <c r="IW63" i="2" s="1"/>
  <c r="IZ63" i="2" s="1"/>
  <c r="JC63" i="2" s="1"/>
  <c r="JF63" i="2" s="1"/>
  <c r="JI63" i="2" s="1"/>
  <c r="JL63" i="2" s="1"/>
  <c r="JO63" i="2" s="1"/>
  <c r="JR63" i="2" s="1"/>
  <c r="JU63" i="2" s="1"/>
  <c r="JX63" i="2" s="1"/>
  <c r="KA63" i="2" s="1"/>
  <c r="KG63" i="2"/>
  <c r="KH63" i="2"/>
  <c r="KI63" i="2"/>
  <c r="KJ63" i="2"/>
  <c r="KK63" i="2"/>
  <c r="KL63" i="2"/>
  <c r="KM63" i="2"/>
  <c r="KN63" i="2"/>
  <c r="KO63" i="2"/>
  <c r="KP63" i="2"/>
  <c r="KQ63" i="2"/>
  <c r="LI63" i="2"/>
  <c r="LV63" i="2" s="1"/>
  <c r="LJ63" i="2"/>
  <c r="LU63" i="2"/>
  <c r="LY63" i="2"/>
  <c r="LZ63" i="2"/>
  <c r="MA63" i="2"/>
  <c r="MB63" i="2"/>
  <c r="MC63" i="2"/>
  <c r="MD63" i="2"/>
  <c r="ME63" i="2"/>
  <c r="MF63" i="2"/>
  <c r="MG63" i="2"/>
  <c r="MH63" i="2"/>
  <c r="MI63" i="2"/>
  <c r="MJ63" i="2"/>
  <c r="MK63" i="2"/>
  <c r="ML63" i="2"/>
  <c r="MM63" i="2"/>
  <c r="MN63" i="2"/>
  <c r="MO63" i="2"/>
  <c r="MP63" i="2"/>
  <c r="H64" i="2"/>
  <c r="J64" i="2"/>
  <c r="L64" i="2"/>
  <c r="AD64" i="2" s="1"/>
  <c r="M64" i="2"/>
  <c r="R64" i="2"/>
  <c r="AH64" i="2"/>
  <c r="AI64" i="2"/>
  <c r="AL64" i="2"/>
  <c r="AP64" i="2"/>
  <c r="BD64" i="2"/>
  <c r="BJ64" i="2"/>
  <c r="BW64" i="2"/>
  <c r="CF64" i="2"/>
  <c r="CG64" i="2"/>
  <c r="DT64" i="2"/>
  <c r="DW64" i="2" s="1"/>
  <c r="DU64" i="2"/>
  <c r="DV64" i="2"/>
  <c r="EI64" i="2"/>
  <c r="EJ64" i="2"/>
  <c r="EQ64" i="2"/>
  <c r="EW64" i="2" s="1"/>
  <c r="ER64" i="2"/>
  <c r="ES64" i="2" s="1"/>
  <c r="ET64" i="2"/>
  <c r="EU64" i="2" s="1"/>
  <c r="EV64" i="2"/>
  <c r="FH64" i="2"/>
  <c r="FI64" i="2"/>
  <c r="FJ64" i="2"/>
  <c r="FL64" i="2"/>
  <c r="FM64" i="2"/>
  <c r="FP64" i="2" s="1"/>
  <c r="FS64" i="2" s="1"/>
  <c r="FV64" i="2" s="1"/>
  <c r="FY64" i="2" s="1"/>
  <c r="GB64" i="2" s="1"/>
  <c r="GE64" i="2" s="1"/>
  <c r="GH64" i="2" s="1"/>
  <c r="HW64" i="2"/>
  <c r="HX64" i="2"/>
  <c r="IA64" i="2" s="1"/>
  <c r="IC64" i="2" s="1"/>
  <c r="HY64" i="2"/>
  <c r="HZ64" i="2"/>
  <c r="IB64" i="2"/>
  <c r="IE64" i="2" s="1"/>
  <c r="IH64" i="2" s="1"/>
  <c r="IK64" i="2" s="1"/>
  <c r="IN64" i="2" s="1"/>
  <c r="IQ64" i="2" s="1"/>
  <c r="IT64" i="2" s="1"/>
  <c r="IW64" i="2" s="1"/>
  <c r="IZ64" i="2" s="1"/>
  <c r="JC64" i="2" s="1"/>
  <c r="JF64" i="2" s="1"/>
  <c r="JI64" i="2" s="1"/>
  <c r="JL64" i="2" s="1"/>
  <c r="JO64" i="2" s="1"/>
  <c r="JR64" i="2" s="1"/>
  <c r="JU64" i="2" s="1"/>
  <c r="JX64" i="2" s="1"/>
  <c r="KA64" i="2" s="1"/>
  <c r="ID64" i="2"/>
  <c r="IF64" i="2" s="1"/>
  <c r="IG64" i="2"/>
  <c r="II64" i="2" s="1"/>
  <c r="KG64" i="2"/>
  <c r="KH64" i="2"/>
  <c r="KI64" i="2"/>
  <c r="KJ64" i="2"/>
  <c r="KK64" i="2"/>
  <c r="KL64" i="2"/>
  <c r="KM64" i="2"/>
  <c r="KN64" i="2"/>
  <c r="KO64" i="2"/>
  <c r="KP64" i="2"/>
  <c r="KQ64" i="2"/>
  <c r="LI64" i="2"/>
  <c r="LJ64" i="2"/>
  <c r="LU64" i="2" s="1"/>
  <c r="LV64" i="2"/>
  <c r="LY64" i="2"/>
  <c r="LZ64" i="2"/>
  <c r="MA64" i="2"/>
  <c r="MB64" i="2"/>
  <c r="MC64" i="2"/>
  <c r="MD64" i="2"/>
  <c r="ME64" i="2"/>
  <c r="MF64" i="2"/>
  <c r="MG64" i="2"/>
  <c r="MH64" i="2"/>
  <c r="MI64" i="2"/>
  <c r="MJ64" i="2"/>
  <c r="MK64" i="2"/>
  <c r="ML64" i="2"/>
  <c r="MM64" i="2"/>
  <c r="MN64" i="2"/>
  <c r="MO64" i="2"/>
  <c r="MP64" i="2"/>
  <c r="H65" i="2"/>
  <c r="J65" i="2"/>
  <c r="L65" i="2"/>
  <c r="AD65" i="2" s="1"/>
  <c r="M65" i="2"/>
  <c r="R65" i="2"/>
  <c r="AH65" i="2"/>
  <c r="AI65" i="2"/>
  <c r="AL65" i="2"/>
  <c r="AP65" i="2"/>
  <c r="BD65" i="2"/>
  <c r="BJ65" i="2"/>
  <c r="BW65" i="2"/>
  <c r="CF65" i="2"/>
  <c r="CG65" i="2"/>
  <c r="DT65" i="2"/>
  <c r="DW65" i="2" s="1"/>
  <c r="DU65" i="2"/>
  <c r="DV65" i="2"/>
  <c r="EI65" i="2"/>
  <c r="EJ65" i="2"/>
  <c r="EQ65" i="2"/>
  <c r="ER65" i="2"/>
  <c r="ES65" i="2" s="1"/>
  <c r="ET65" i="2"/>
  <c r="EU65" i="2" s="1"/>
  <c r="EV65" i="2"/>
  <c r="EW65" i="2"/>
  <c r="FH65" i="2"/>
  <c r="FI65" i="2"/>
  <c r="FK65" i="2" s="1"/>
  <c r="FJ65" i="2"/>
  <c r="FL65" i="2"/>
  <c r="FN65" i="2" s="1"/>
  <c r="FM65" i="2"/>
  <c r="FP65" i="2" s="1"/>
  <c r="FS65" i="2" s="1"/>
  <c r="FV65" i="2" s="1"/>
  <c r="FY65" i="2"/>
  <c r="GB65" i="2" s="1"/>
  <c r="GE65" i="2" s="1"/>
  <c r="GH65" i="2" s="1"/>
  <c r="HW65" i="2"/>
  <c r="HX65" i="2"/>
  <c r="IA65" i="2" s="1"/>
  <c r="IC65" i="2" s="1"/>
  <c r="HY65" i="2"/>
  <c r="IB65" i="2"/>
  <c r="IE65" i="2"/>
  <c r="IH65" i="2" s="1"/>
  <c r="IK65" i="2" s="1"/>
  <c r="IN65" i="2" s="1"/>
  <c r="IQ65" i="2" s="1"/>
  <c r="IT65" i="2" s="1"/>
  <c r="IW65" i="2" s="1"/>
  <c r="IZ65" i="2" s="1"/>
  <c r="JC65" i="2" s="1"/>
  <c r="JF65" i="2" s="1"/>
  <c r="JI65" i="2" s="1"/>
  <c r="JL65" i="2" s="1"/>
  <c r="JO65" i="2" s="1"/>
  <c r="JR65" i="2" s="1"/>
  <c r="JU65" i="2" s="1"/>
  <c r="JX65" i="2" s="1"/>
  <c r="KA65" i="2" s="1"/>
  <c r="KG65" i="2"/>
  <c r="KH65" i="2"/>
  <c r="KI65" i="2"/>
  <c r="KJ65" i="2"/>
  <c r="KK65" i="2"/>
  <c r="KL65" i="2"/>
  <c r="KM65" i="2"/>
  <c r="KN65" i="2"/>
  <c r="KO65" i="2"/>
  <c r="KP65" i="2"/>
  <c r="KQ65" i="2"/>
  <c r="LI65" i="2"/>
  <c r="LG65" i="2" s="1"/>
  <c r="LJ65" i="2"/>
  <c r="LU65" i="2"/>
  <c r="LW65" i="2"/>
  <c r="LY65" i="2"/>
  <c r="LZ65" i="2"/>
  <c r="MA65" i="2"/>
  <c r="MB65" i="2"/>
  <c r="MC65" i="2"/>
  <c r="MD65" i="2"/>
  <c r="ME65" i="2"/>
  <c r="MF65" i="2"/>
  <c r="MG65" i="2"/>
  <c r="MH65" i="2"/>
  <c r="MI65" i="2"/>
  <c r="MJ65" i="2"/>
  <c r="MK65" i="2"/>
  <c r="ML65" i="2"/>
  <c r="MM65" i="2"/>
  <c r="MN65" i="2"/>
  <c r="MO65" i="2"/>
  <c r="MP65" i="2"/>
  <c r="H66" i="2"/>
  <c r="J66" i="2"/>
  <c r="L66" i="2"/>
  <c r="AD66" i="2" s="1"/>
  <c r="M66" i="2"/>
  <c r="R66" i="2"/>
  <c r="AH66" i="2"/>
  <c r="AI66" i="2"/>
  <c r="AL66" i="2"/>
  <c r="AP66" i="2"/>
  <c r="BD66" i="2"/>
  <c r="BJ66" i="2"/>
  <c r="CF66" i="2"/>
  <c r="CG66" i="2"/>
  <c r="DT66" i="2"/>
  <c r="DW66" i="2" s="1"/>
  <c r="DU66" i="2"/>
  <c r="DV66" i="2"/>
  <c r="EI66" i="2"/>
  <c r="EJ66" i="2"/>
  <c r="EQ66" i="2"/>
  <c r="ER66" i="2"/>
  <c r="ES66" i="2"/>
  <c r="ET66" i="2"/>
  <c r="EU66" i="2" s="1"/>
  <c r="EV66" i="2"/>
  <c r="EW66" i="2" s="1"/>
  <c r="FH66" i="2"/>
  <c r="FI66" i="2"/>
  <c r="FJ66" i="2"/>
  <c r="FM66" i="2" s="1"/>
  <c r="FP66" i="2" s="1"/>
  <c r="FS66" i="2" s="1"/>
  <c r="FV66" i="2" s="1"/>
  <c r="FY66" i="2" s="1"/>
  <c r="GB66" i="2" s="1"/>
  <c r="GE66" i="2" s="1"/>
  <c r="GH66" i="2" s="1"/>
  <c r="FK66" i="2"/>
  <c r="HW66" i="2"/>
  <c r="HX66" i="2"/>
  <c r="HY66" i="2"/>
  <c r="IB66" i="2"/>
  <c r="IE66" i="2"/>
  <c r="IH66" i="2" s="1"/>
  <c r="IK66" i="2" s="1"/>
  <c r="IN66" i="2" s="1"/>
  <c r="IQ66" i="2" s="1"/>
  <c r="IT66" i="2" s="1"/>
  <c r="IW66" i="2" s="1"/>
  <c r="IZ66" i="2" s="1"/>
  <c r="JC66" i="2" s="1"/>
  <c r="JF66" i="2" s="1"/>
  <c r="JI66" i="2" s="1"/>
  <c r="JL66" i="2" s="1"/>
  <c r="JO66" i="2" s="1"/>
  <c r="JR66" i="2" s="1"/>
  <c r="JU66" i="2" s="1"/>
  <c r="JX66" i="2" s="1"/>
  <c r="KA66" i="2" s="1"/>
  <c r="KG66" i="2"/>
  <c r="KH66" i="2"/>
  <c r="KI66" i="2"/>
  <c r="KJ66" i="2"/>
  <c r="KK66" i="2"/>
  <c r="KL66" i="2"/>
  <c r="KM66" i="2"/>
  <c r="KN66" i="2"/>
  <c r="KO66" i="2"/>
  <c r="KP66" i="2"/>
  <c r="KQ66" i="2"/>
  <c r="LI66" i="2"/>
  <c r="LG66" i="2" s="1"/>
  <c r="LJ66" i="2"/>
  <c r="LU66" i="2"/>
  <c r="LW66" i="2"/>
  <c r="LY66" i="2"/>
  <c r="LZ66" i="2"/>
  <c r="MA66" i="2"/>
  <c r="MB66" i="2"/>
  <c r="MC66" i="2"/>
  <c r="MD66" i="2"/>
  <c r="ME66" i="2"/>
  <c r="MF66" i="2"/>
  <c r="MG66" i="2"/>
  <c r="MH66" i="2"/>
  <c r="MI66" i="2"/>
  <c r="MJ66" i="2"/>
  <c r="MK66" i="2"/>
  <c r="ML66" i="2"/>
  <c r="MM66" i="2"/>
  <c r="MN66" i="2"/>
  <c r="MO66" i="2"/>
  <c r="MP66" i="2"/>
  <c r="H67" i="2"/>
  <c r="L67" i="2"/>
  <c r="M67" i="2"/>
  <c r="AD67" i="2" s="1"/>
  <c r="R67" i="2"/>
  <c r="S67" i="2"/>
  <c r="AH67" i="2"/>
  <c r="AI67" i="2"/>
  <c r="AL67" i="2"/>
  <c r="AP67" i="2"/>
  <c r="BJ67" i="2"/>
  <c r="CT67" i="2"/>
  <c r="CG67" i="2" s="1"/>
  <c r="CY67" i="2"/>
  <c r="DD67" i="2"/>
  <c r="DI67" i="2"/>
  <c r="DN67" i="2"/>
  <c r="DT67" i="2"/>
  <c r="BW67" i="2" s="1"/>
  <c r="EI67" i="2"/>
  <c r="EQ67" i="2"/>
  <c r="EU67" i="2" s="1"/>
  <c r="ER67" i="2"/>
  <c r="ES67" i="2" s="1"/>
  <c r="AM67" i="2" s="1"/>
  <c r="ET67" i="2"/>
  <c r="EV67" i="2"/>
  <c r="EW67" i="2" s="1"/>
  <c r="FH67" i="2"/>
  <c r="FI67" i="2"/>
  <c r="FL67" i="2" s="1"/>
  <c r="FJ67" i="2"/>
  <c r="FM67" i="2" s="1"/>
  <c r="FP67" i="2" s="1"/>
  <c r="FS67" i="2" s="1"/>
  <c r="FV67" i="2" s="1"/>
  <c r="FY67" i="2" s="1"/>
  <c r="GB67" i="2" s="1"/>
  <c r="GE67" i="2" s="1"/>
  <c r="GH67" i="2" s="1"/>
  <c r="HW67" i="2"/>
  <c r="HX67" i="2"/>
  <c r="HY67" i="2"/>
  <c r="IB67" i="2" s="1"/>
  <c r="HZ67" i="2"/>
  <c r="IA67" i="2"/>
  <c r="IC67" i="2"/>
  <c r="ID67" i="2"/>
  <c r="IG67" i="2" s="1"/>
  <c r="IE67" i="2"/>
  <c r="IH67" i="2" s="1"/>
  <c r="IK67" i="2" s="1"/>
  <c r="IN67" i="2" s="1"/>
  <c r="IQ67" i="2" s="1"/>
  <c r="IT67" i="2" s="1"/>
  <c r="IW67" i="2" s="1"/>
  <c r="IZ67" i="2" s="1"/>
  <c r="JC67" i="2" s="1"/>
  <c r="JF67" i="2" s="1"/>
  <c r="JI67" i="2" s="1"/>
  <c r="JL67" i="2" s="1"/>
  <c r="JO67" i="2" s="1"/>
  <c r="JR67" i="2" s="1"/>
  <c r="JU67" i="2" s="1"/>
  <c r="JX67" i="2" s="1"/>
  <c r="KA67" i="2" s="1"/>
  <c r="KG67" i="2"/>
  <c r="KH67" i="2"/>
  <c r="KI67" i="2"/>
  <c r="KJ67" i="2"/>
  <c r="KK67" i="2"/>
  <c r="KL67" i="2"/>
  <c r="KM67" i="2"/>
  <c r="KN67" i="2"/>
  <c r="KO67" i="2"/>
  <c r="KP67" i="2"/>
  <c r="KQ67" i="2"/>
  <c r="LG67" i="2"/>
  <c r="LP67" i="2" s="1"/>
  <c r="LI67" i="2"/>
  <c r="LJ67" i="2"/>
  <c r="LV67" i="2"/>
  <c r="LY67" i="2"/>
  <c r="LZ67" i="2"/>
  <c r="MA67" i="2"/>
  <c r="MB67" i="2"/>
  <c r="MC67" i="2"/>
  <c r="MD67" i="2"/>
  <c r="ME67" i="2"/>
  <c r="MF67" i="2"/>
  <c r="MG67" i="2"/>
  <c r="MH67" i="2"/>
  <c r="MI67" i="2"/>
  <c r="MJ67" i="2"/>
  <c r="MK67" i="2"/>
  <c r="ML67" i="2"/>
  <c r="MM67" i="2"/>
  <c r="MN67" i="2"/>
  <c r="MO67" i="2"/>
  <c r="MP67" i="2"/>
  <c r="H68" i="2"/>
  <c r="L68" i="2"/>
  <c r="AD68" i="2" s="1"/>
  <c r="M68" i="2"/>
  <c r="R68" i="2"/>
  <c r="S68" i="2"/>
  <c r="AL68" i="2"/>
  <c r="AP68" i="2"/>
  <c r="BJ68" i="2"/>
  <c r="CF68" i="2"/>
  <c r="CT68" i="2"/>
  <c r="CG68" i="2" s="1"/>
  <c r="CY68" i="2"/>
  <c r="DD68" i="2"/>
  <c r="DI68" i="2"/>
  <c r="DN68" i="2"/>
  <c r="DR68" i="2"/>
  <c r="DT68" i="2"/>
  <c r="BW68" i="2" s="1"/>
  <c r="DW68" i="2"/>
  <c r="EI68" i="2"/>
  <c r="EQ68" i="2"/>
  <c r="EW68" i="2" s="1"/>
  <c r="ER68" i="2"/>
  <c r="ET68" i="2"/>
  <c r="EV68" i="2"/>
  <c r="FH68" i="2"/>
  <c r="FI68" i="2"/>
  <c r="FJ68" i="2"/>
  <c r="FM68" i="2"/>
  <c r="FP68" i="2"/>
  <c r="FS68" i="2" s="1"/>
  <c r="FV68" i="2" s="1"/>
  <c r="FY68" i="2" s="1"/>
  <c r="GB68" i="2" s="1"/>
  <c r="GE68" i="2" s="1"/>
  <c r="GH68" i="2" s="1"/>
  <c r="HW68" i="2"/>
  <c r="HX68" i="2"/>
  <c r="IA68" i="2" s="1"/>
  <c r="IC68" i="2" s="1"/>
  <c r="HY68" i="2"/>
  <c r="HZ68" i="2"/>
  <c r="IB68" i="2"/>
  <c r="IE68" i="2" s="1"/>
  <c r="IH68" i="2" s="1"/>
  <c r="IK68" i="2" s="1"/>
  <c r="IN68" i="2" s="1"/>
  <c r="IQ68" i="2" s="1"/>
  <c r="IT68" i="2" s="1"/>
  <c r="IW68" i="2" s="1"/>
  <c r="IZ68" i="2" s="1"/>
  <c r="JC68" i="2" s="1"/>
  <c r="JF68" i="2" s="1"/>
  <c r="JI68" i="2" s="1"/>
  <c r="JL68" i="2" s="1"/>
  <c r="JO68" i="2" s="1"/>
  <c r="JR68" i="2" s="1"/>
  <c r="JU68" i="2" s="1"/>
  <c r="JX68" i="2" s="1"/>
  <c r="KA68" i="2" s="1"/>
  <c r="KG68" i="2"/>
  <c r="KH68" i="2"/>
  <c r="KI68" i="2"/>
  <c r="KJ68" i="2"/>
  <c r="KK68" i="2"/>
  <c r="KL68" i="2"/>
  <c r="KM68" i="2"/>
  <c r="KN68" i="2"/>
  <c r="KO68" i="2"/>
  <c r="KP68" i="2"/>
  <c r="KQ68" i="2"/>
  <c r="LI68" i="2"/>
  <c r="LJ68" i="2"/>
  <c r="LU68" i="2"/>
  <c r="LY68" i="2"/>
  <c r="LZ68" i="2"/>
  <c r="MA68" i="2"/>
  <c r="MB68" i="2"/>
  <c r="MC68" i="2"/>
  <c r="MD68" i="2"/>
  <c r="ME68" i="2"/>
  <c r="MF68" i="2"/>
  <c r="MG68" i="2"/>
  <c r="MH68" i="2"/>
  <c r="MI68" i="2"/>
  <c r="MJ68" i="2"/>
  <c r="MK68" i="2"/>
  <c r="ML68" i="2"/>
  <c r="MM68" i="2"/>
  <c r="MN68" i="2"/>
  <c r="MO68" i="2"/>
  <c r="MP68" i="2"/>
  <c r="H69" i="2"/>
  <c r="J69" i="2"/>
  <c r="L69" i="2"/>
  <c r="AD69" i="2" s="1"/>
  <c r="M69" i="2"/>
  <c r="R69" i="2"/>
  <c r="S69" i="2"/>
  <c r="AL69" i="2"/>
  <c r="AP69" i="2"/>
  <c r="BJ69" i="2"/>
  <c r="CF69" i="2"/>
  <c r="CT69" i="2"/>
  <c r="CG69" i="2" s="1"/>
  <c r="CY69" i="2"/>
  <c r="DD69" i="2"/>
  <c r="DI69" i="2"/>
  <c r="DM69" i="2"/>
  <c r="DN69" i="2"/>
  <c r="DR69" i="2"/>
  <c r="DT69" i="2"/>
  <c r="BW69" i="2" s="1"/>
  <c r="DU69" i="2"/>
  <c r="EI69" i="2"/>
  <c r="EQ69" i="2"/>
  <c r="ER69" i="2"/>
  <c r="ES69" i="2" s="1"/>
  <c r="AM69" i="2" s="1"/>
  <c r="ET69" i="2"/>
  <c r="EU69" i="2" s="1"/>
  <c r="EV69" i="2"/>
  <c r="EW69" i="2" s="1"/>
  <c r="FH69" i="2"/>
  <c r="FI69" i="2"/>
  <c r="FJ69" i="2"/>
  <c r="FL69" i="2"/>
  <c r="FO69" i="2" s="1"/>
  <c r="FM69" i="2"/>
  <c r="FP69" i="2" s="1"/>
  <c r="FS69" i="2" s="1"/>
  <c r="FV69" i="2" s="1"/>
  <c r="FY69" i="2" s="1"/>
  <c r="GB69" i="2" s="1"/>
  <c r="GE69" i="2" s="1"/>
  <c r="GH69" i="2" s="1"/>
  <c r="FN69" i="2"/>
  <c r="HW69" i="2"/>
  <c r="HX69" i="2"/>
  <c r="HY69" i="2"/>
  <c r="IB69" i="2" s="1"/>
  <c r="IE69" i="2" s="1"/>
  <c r="IH69" i="2" s="1"/>
  <c r="IK69" i="2" s="1"/>
  <c r="IN69" i="2" s="1"/>
  <c r="HZ69" i="2"/>
  <c r="IA69" i="2"/>
  <c r="IQ69" i="2"/>
  <c r="IT69" i="2" s="1"/>
  <c r="IW69" i="2" s="1"/>
  <c r="IZ69" i="2" s="1"/>
  <c r="JC69" i="2" s="1"/>
  <c r="JF69" i="2" s="1"/>
  <c r="JI69" i="2" s="1"/>
  <c r="JL69" i="2" s="1"/>
  <c r="JO69" i="2" s="1"/>
  <c r="JR69" i="2" s="1"/>
  <c r="JU69" i="2" s="1"/>
  <c r="JX69" i="2" s="1"/>
  <c r="KA69" i="2" s="1"/>
  <c r="KG69" i="2"/>
  <c r="KH69" i="2"/>
  <c r="KI69" i="2"/>
  <c r="KJ69" i="2"/>
  <c r="KK69" i="2"/>
  <c r="KL69" i="2"/>
  <c r="KM69" i="2"/>
  <c r="KN69" i="2"/>
  <c r="KO69" i="2"/>
  <c r="KP69" i="2"/>
  <c r="KQ69" i="2"/>
  <c r="LI69" i="2"/>
  <c r="LG69" i="2" s="1"/>
  <c r="LR69" i="2" s="1"/>
  <c r="LJ69" i="2"/>
  <c r="LP69" i="2"/>
  <c r="LU69" i="2"/>
  <c r="LX69" i="2"/>
  <c r="LY69" i="2"/>
  <c r="LZ69" i="2"/>
  <c r="MA69" i="2"/>
  <c r="MB69" i="2"/>
  <c r="MC69" i="2"/>
  <c r="MD69" i="2"/>
  <c r="ME69" i="2"/>
  <c r="MF69" i="2"/>
  <c r="MG69" i="2"/>
  <c r="MH69" i="2"/>
  <c r="MI69" i="2"/>
  <c r="MJ69" i="2"/>
  <c r="MK69" i="2"/>
  <c r="ML69" i="2"/>
  <c r="MM69" i="2"/>
  <c r="MN69" i="2"/>
  <c r="MO69" i="2"/>
  <c r="MP69" i="2"/>
  <c r="H70" i="2"/>
  <c r="J70" i="2"/>
  <c r="L70" i="2"/>
  <c r="AD70" i="2" s="1"/>
  <c r="M70" i="2"/>
  <c r="R70" i="2"/>
  <c r="S70" i="2"/>
  <c r="AL70" i="2"/>
  <c r="AP70" i="2"/>
  <c r="BJ70" i="2"/>
  <c r="BW70" i="2"/>
  <c r="BX70" i="2"/>
  <c r="CF70" i="2"/>
  <c r="CT70" i="2"/>
  <c r="CY70" i="2"/>
  <c r="DD70" i="2"/>
  <c r="DI70" i="2"/>
  <c r="DM70" i="2"/>
  <c r="DN70" i="2"/>
  <c r="DR70" i="2"/>
  <c r="DT70" i="2"/>
  <c r="DU70" i="2"/>
  <c r="DW70" i="2"/>
  <c r="EI70" i="2"/>
  <c r="EQ70" i="2"/>
  <c r="ER70" i="2"/>
  <c r="ES70" i="2" s="1"/>
  <c r="ET70" i="2"/>
  <c r="EV70" i="2"/>
  <c r="FH70" i="2"/>
  <c r="FI70" i="2"/>
  <c r="FL70" i="2" s="1"/>
  <c r="FO70" i="2" s="1"/>
  <c r="FJ70" i="2"/>
  <c r="FM70" i="2" s="1"/>
  <c r="FP70" i="2" s="1"/>
  <c r="FK70" i="2"/>
  <c r="FN70" i="2"/>
  <c r="FQ70" i="2"/>
  <c r="FR70" i="2"/>
  <c r="FS70" i="2"/>
  <c r="FV70" i="2" s="1"/>
  <c r="FY70" i="2" s="1"/>
  <c r="GB70" i="2" s="1"/>
  <c r="GE70" i="2" s="1"/>
  <c r="GH70" i="2" s="1"/>
  <c r="HW70" i="2"/>
  <c r="HX70" i="2"/>
  <c r="HZ70" i="2" s="1"/>
  <c r="HY70" i="2"/>
  <c r="IB70" i="2"/>
  <c r="IE70" i="2"/>
  <c r="IH70" i="2" s="1"/>
  <c r="IK70" i="2" s="1"/>
  <c r="IN70" i="2" s="1"/>
  <c r="IQ70" i="2" s="1"/>
  <c r="IT70" i="2" s="1"/>
  <c r="IW70" i="2" s="1"/>
  <c r="IZ70" i="2" s="1"/>
  <c r="JC70" i="2" s="1"/>
  <c r="JF70" i="2" s="1"/>
  <c r="JI70" i="2" s="1"/>
  <c r="JL70" i="2" s="1"/>
  <c r="JO70" i="2" s="1"/>
  <c r="JR70" i="2" s="1"/>
  <c r="JU70" i="2" s="1"/>
  <c r="JX70" i="2" s="1"/>
  <c r="KA70" i="2" s="1"/>
  <c r="KG70" i="2"/>
  <c r="KH70" i="2"/>
  <c r="KI70" i="2"/>
  <c r="KJ70" i="2"/>
  <c r="KK70" i="2"/>
  <c r="KL70" i="2"/>
  <c r="KM70" i="2"/>
  <c r="KN70" i="2"/>
  <c r="KO70" i="2"/>
  <c r="KP70" i="2"/>
  <c r="KQ70" i="2"/>
  <c r="LI70" i="2"/>
  <c r="LJ70" i="2"/>
  <c r="LW70" i="2"/>
  <c r="LY70" i="2"/>
  <c r="LZ70" i="2"/>
  <c r="MA70" i="2"/>
  <c r="MB70" i="2"/>
  <c r="MC70" i="2"/>
  <c r="MD70" i="2"/>
  <c r="ME70" i="2"/>
  <c r="MF70" i="2"/>
  <c r="MG70" i="2"/>
  <c r="MH70" i="2"/>
  <c r="MI70" i="2"/>
  <c r="MJ70" i="2"/>
  <c r="MK70" i="2"/>
  <c r="ML70" i="2"/>
  <c r="MM70" i="2"/>
  <c r="MN70" i="2"/>
  <c r="MO70" i="2"/>
  <c r="MP70" i="2"/>
  <c r="H71" i="2"/>
  <c r="J71" i="2"/>
  <c r="L71" i="2"/>
  <c r="M71" i="2"/>
  <c r="R71" i="2"/>
  <c r="S71" i="2"/>
  <c r="AD71" i="2"/>
  <c r="AL71" i="2"/>
  <c r="AP71" i="2"/>
  <c r="BJ71" i="2"/>
  <c r="CF71" i="2"/>
  <c r="CT71" i="2"/>
  <c r="CG71" i="2" s="1"/>
  <c r="CY71" i="2"/>
  <c r="DD71" i="2"/>
  <c r="DI71" i="2"/>
  <c r="DN71" i="2"/>
  <c r="DR71" i="2"/>
  <c r="DT71" i="2"/>
  <c r="DW71" i="2"/>
  <c r="EI71" i="2"/>
  <c r="EQ71" i="2"/>
  <c r="EW71" i="2" s="1"/>
  <c r="ER71" i="2"/>
  <c r="ES71" i="2" s="1"/>
  <c r="ET71" i="2"/>
  <c r="EU71" i="2" s="1"/>
  <c r="EV71" i="2"/>
  <c r="FH71" i="2"/>
  <c r="FI71" i="2"/>
  <c r="FL71" i="2" s="1"/>
  <c r="FJ71" i="2"/>
  <c r="FM71" i="2"/>
  <c r="FP71" i="2" s="1"/>
  <c r="FS71" i="2" s="1"/>
  <c r="FV71" i="2" s="1"/>
  <c r="FY71" i="2" s="1"/>
  <c r="GB71" i="2" s="1"/>
  <c r="GE71" i="2" s="1"/>
  <c r="GH71" i="2" s="1"/>
  <c r="HW71" i="2"/>
  <c r="HX71" i="2"/>
  <c r="IA71" i="2" s="1"/>
  <c r="IC71" i="2" s="1"/>
  <c r="HY71" i="2"/>
  <c r="IB71" i="2" s="1"/>
  <c r="IE71" i="2" s="1"/>
  <c r="IH71" i="2" s="1"/>
  <c r="IK71" i="2" s="1"/>
  <c r="IN71" i="2" s="1"/>
  <c r="IQ71" i="2" s="1"/>
  <c r="IT71" i="2" s="1"/>
  <c r="IW71" i="2" s="1"/>
  <c r="IZ71" i="2" s="1"/>
  <c r="JC71" i="2" s="1"/>
  <c r="JF71" i="2" s="1"/>
  <c r="JI71" i="2" s="1"/>
  <c r="JL71" i="2" s="1"/>
  <c r="JO71" i="2" s="1"/>
  <c r="JR71" i="2" s="1"/>
  <c r="JU71" i="2" s="1"/>
  <c r="JX71" i="2" s="1"/>
  <c r="KA71" i="2" s="1"/>
  <c r="HZ71" i="2"/>
  <c r="KG71" i="2"/>
  <c r="KH71" i="2"/>
  <c r="KI71" i="2"/>
  <c r="KJ71" i="2"/>
  <c r="KK71" i="2"/>
  <c r="KL71" i="2"/>
  <c r="KM71" i="2"/>
  <c r="KN71" i="2"/>
  <c r="KO71" i="2"/>
  <c r="KP71" i="2"/>
  <c r="KQ71" i="2"/>
  <c r="LI71" i="2"/>
  <c r="LW71" i="2" s="1"/>
  <c r="LJ71" i="2"/>
  <c r="LX71" i="2"/>
  <c r="LY71" i="2"/>
  <c r="LZ71" i="2"/>
  <c r="MA71" i="2"/>
  <c r="MB71" i="2"/>
  <c r="MC71" i="2"/>
  <c r="MD71" i="2"/>
  <c r="ME71" i="2"/>
  <c r="MF71" i="2"/>
  <c r="MG71" i="2"/>
  <c r="MH71" i="2"/>
  <c r="MI71" i="2"/>
  <c r="MJ71" i="2"/>
  <c r="MK71" i="2"/>
  <c r="ML71" i="2"/>
  <c r="MM71" i="2"/>
  <c r="MN71" i="2"/>
  <c r="MO71" i="2"/>
  <c r="MP71" i="2"/>
  <c r="H72" i="2"/>
  <c r="J72" i="2"/>
  <c r="L72" i="2"/>
  <c r="M72" i="2"/>
  <c r="R72" i="2"/>
  <c r="S72" i="2"/>
  <c r="AD72" i="2"/>
  <c r="AL72" i="2"/>
  <c r="AP72" i="2"/>
  <c r="BJ72" i="2"/>
  <c r="BW72" i="2"/>
  <c r="CF72" i="2"/>
  <c r="CT72" i="2"/>
  <c r="CG72" i="2" s="1"/>
  <c r="CY72" i="2"/>
  <c r="DD72" i="2"/>
  <c r="DI72" i="2"/>
  <c r="DN72" i="2"/>
  <c r="DT72" i="2"/>
  <c r="DU72" i="2"/>
  <c r="DW72" i="2"/>
  <c r="EI72" i="2"/>
  <c r="EQ72" i="2"/>
  <c r="ES72" i="2" s="1"/>
  <c r="ER72" i="2"/>
  <c r="ET72" i="2"/>
  <c r="EV72" i="2"/>
  <c r="EW72" i="2"/>
  <c r="FH72" i="2"/>
  <c r="FI72" i="2"/>
  <c r="FK72" i="2" s="1"/>
  <c r="FJ72" i="2"/>
  <c r="FM72" i="2"/>
  <c r="FP72" i="2"/>
  <c r="FS72" i="2"/>
  <c r="FV72" i="2" s="1"/>
  <c r="FY72" i="2" s="1"/>
  <c r="GB72" i="2" s="1"/>
  <c r="GE72" i="2" s="1"/>
  <c r="GH72" i="2" s="1"/>
  <c r="HW72" i="2"/>
  <c r="HX72" i="2"/>
  <c r="HY72" i="2"/>
  <c r="IB72" i="2" s="1"/>
  <c r="IE72" i="2" s="1"/>
  <c r="IH72" i="2" s="1"/>
  <c r="IK72" i="2" s="1"/>
  <c r="IN72" i="2" s="1"/>
  <c r="IQ72" i="2" s="1"/>
  <c r="IT72" i="2" s="1"/>
  <c r="IW72" i="2" s="1"/>
  <c r="IZ72" i="2" s="1"/>
  <c r="JC72" i="2" s="1"/>
  <c r="JF72" i="2" s="1"/>
  <c r="JI72" i="2" s="1"/>
  <c r="JL72" i="2" s="1"/>
  <c r="JO72" i="2" s="1"/>
  <c r="JR72" i="2" s="1"/>
  <c r="JU72" i="2" s="1"/>
  <c r="JX72" i="2" s="1"/>
  <c r="KA72" i="2" s="1"/>
  <c r="HZ72" i="2"/>
  <c r="KG72" i="2"/>
  <c r="KH72" i="2"/>
  <c r="KI72" i="2"/>
  <c r="KJ72" i="2"/>
  <c r="KK72" i="2"/>
  <c r="KL72" i="2"/>
  <c r="KM72" i="2"/>
  <c r="KN72" i="2"/>
  <c r="KO72" i="2"/>
  <c r="KP72" i="2"/>
  <c r="KQ72" i="2"/>
  <c r="LI72" i="2"/>
  <c r="LG72" i="2" s="1"/>
  <c r="LJ72" i="2"/>
  <c r="LU72" i="2" s="1"/>
  <c r="LV72" i="2"/>
  <c r="LY72" i="2"/>
  <c r="LZ72" i="2"/>
  <c r="MA72" i="2"/>
  <c r="MB72" i="2"/>
  <c r="MC72" i="2"/>
  <c r="MD72" i="2"/>
  <c r="ME72" i="2"/>
  <c r="MF72" i="2"/>
  <c r="MG72" i="2"/>
  <c r="MH72" i="2"/>
  <c r="MI72" i="2"/>
  <c r="MJ72" i="2"/>
  <c r="MK72" i="2"/>
  <c r="ML72" i="2"/>
  <c r="MM72" i="2"/>
  <c r="MN72" i="2"/>
  <c r="MO72" i="2"/>
  <c r="MP72" i="2"/>
  <c r="H73" i="2"/>
  <c r="L73" i="2"/>
  <c r="M73" i="2"/>
  <c r="AD73" i="2" s="1"/>
  <c r="R73" i="2"/>
  <c r="S73" i="2"/>
  <c r="AL73" i="2"/>
  <c r="AP73" i="2"/>
  <c r="BJ73" i="2"/>
  <c r="BW73" i="2"/>
  <c r="CF73" i="2"/>
  <c r="CT73" i="2"/>
  <c r="CG73" i="2" s="1"/>
  <c r="CY73" i="2"/>
  <c r="DD73" i="2"/>
  <c r="DI73" i="2"/>
  <c r="DM73" i="2"/>
  <c r="DN73" i="2"/>
  <c r="DR73" i="2"/>
  <c r="DT73" i="2"/>
  <c r="DU73" i="2"/>
  <c r="DW73" i="2"/>
  <c r="BX73" i="2" s="1"/>
  <c r="EI73" i="2"/>
  <c r="EQ73" i="2"/>
  <c r="ER73" i="2"/>
  <c r="ES73" i="2" s="1"/>
  <c r="AM73" i="2" s="1"/>
  <c r="ET73" i="2"/>
  <c r="EU73" i="2" s="1"/>
  <c r="EV73" i="2"/>
  <c r="EW73" i="2"/>
  <c r="FH73" i="2"/>
  <c r="FI73" i="2"/>
  <c r="FJ73" i="2"/>
  <c r="FM73" i="2" s="1"/>
  <c r="FP73" i="2" s="1"/>
  <c r="FS73" i="2" s="1"/>
  <c r="FV73" i="2" s="1"/>
  <c r="FY73" i="2" s="1"/>
  <c r="GB73" i="2" s="1"/>
  <c r="GE73" i="2" s="1"/>
  <c r="GH73" i="2" s="1"/>
  <c r="FK73" i="2"/>
  <c r="FL73" i="2"/>
  <c r="FN73" i="2" s="1"/>
  <c r="FO73" i="2"/>
  <c r="FQ73" i="2" s="1"/>
  <c r="HW73" i="2"/>
  <c r="HX73" i="2"/>
  <c r="HZ73" i="2" s="1"/>
  <c r="HY73" i="2"/>
  <c r="IB73" i="2"/>
  <c r="IE73" i="2" s="1"/>
  <c r="IH73" i="2" s="1"/>
  <c r="IK73" i="2" s="1"/>
  <c r="IN73" i="2" s="1"/>
  <c r="IQ73" i="2" s="1"/>
  <c r="IT73" i="2" s="1"/>
  <c r="IW73" i="2" s="1"/>
  <c r="IZ73" i="2" s="1"/>
  <c r="JC73" i="2" s="1"/>
  <c r="JF73" i="2" s="1"/>
  <c r="JI73" i="2" s="1"/>
  <c r="JL73" i="2" s="1"/>
  <c r="JO73" i="2" s="1"/>
  <c r="JR73" i="2" s="1"/>
  <c r="JU73" i="2" s="1"/>
  <c r="JX73" i="2" s="1"/>
  <c r="KA73" i="2" s="1"/>
  <c r="KG73" i="2"/>
  <c r="KH73" i="2"/>
  <c r="KI73" i="2"/>
  <c r="KJ73" i="2"/>
  <c r="KK73" i="2"/>
  <c r="KL73" i="2"/>
  <c r="KM73" i="2"/>
  <c r="KN73" i="2"/>
  <c r="KO73" i="2"/>
  <c r="KP73" i="2"/>
  <c r="KQ73" i="2"/>
  <c r="LG73" i="2"/>
  <c r="LP73" i="2" s="1"/>
  <c r="LI73" i="2"/>
  <c r="LJ73" i="2"/>
  <c r="LX73" i="2" s="1"/>
  <c r="LT73" i="2"/>
  <c r="LV73" i="2"/>
  <c r="LY73" i="2"/>
  <c r="LZ73" i="2"/>
  <c r="MA73" i="2"/>
  <c r="MB73" i="2"/>
  <c r="MC73" i="2"/>
  <c r="MD73" i="2"/>
  <c r="ME73" i="2"/>
  <c r="MF73" i="2"/>
  <c r="MG73" i="2"/>
  <c r="MH73" i="2"/>
  <c r="MI73" i="2"/>
  <c r="MJ73" i="2"/>
  <c r="MK73" i="2"/>
  <c r="ML73" i="2"/>
  <c r="MM73" i="2"/>
  <c r="MN73" i="2"/>
  <c r="MO73" i="2"/>
  <c r="MP73" i="2"/>
  <c r="H74" i="2"/>
  <c r="J74" i="2"/>
  <c r="L74" i="2"/>
  <c r="M74" i="2"/>
  <c r="R74" i="2"/>
  <c r="S74" i="2"/>
  <c r="AD74" i="2"/>
  <c r="AK74" i="2"/>
  <c r="AL74" i="2"/>
  <c r="AP74" i="2"/>
  <c r="BJ74" i="2"/>
  <c r="CF74" i="2"/>
  <c r="CG74" i="2"/>
  <c r="CT74" i="2"/>
  <c r="CY74" i="2"/>
  <c r="DD74" i="2"/>
  <c r="DH74" i="2"/>
  <c r="DI74" i="2"/>
  <c r="DM74" i="2"/>
  <c r="DN74" i="2"/>
  <c r="DR74" i="2"/>
  <c r="DT74" i="2"/>
  <c r="BW74" i="2" s="1"/>
  <c r="EI74" i="2"/>
  <c r="EQ74" i="2"/>
  <c r="ER74" i="2"/>
  <c r="ES74" i="2"/>
  <c r="AM74" i="2" s="1"/>
  <c r="ET74" i="2"/>
  <c r="EU74" i="2" s="1"/>
  <c r="EV74" i="2"/>
  <c r="EW74" i="2" s="1"/>
  <c r="FH74" i="2"/>
  <c r="FI74" i="2"/>
  <c r="FJ74" i="2"/>
  <c r="FK74" i="2"/>
  <c r="FL74" i="2"/>
  <c r="FN74" i="2" s="1"/>
  <c r="FM74" i="2"/>
  <c r="FP74" i="2" s="1"/>
  <c r="FS74" i="2" s="1"/>
  <c r="FV74" i="2" s="1"/>
  <c r="FY74" i="2" s="1"/>
  <c r="GB74" i="2" s="1"/>
  <c r="GE74" i="2" s="1"/>
  <c r="GH74" i="2" s="1"/>
  <c r="HW74" i="2"/>
  <c r="HX74" i="2"/>
  <c r="HY74" i="2"/>
  <c r="IB74" i="2" s="1"/>
  <c r="IE74" i="2" s="1"/>
  <c r="IH74" i="2" s="1"/>
  <c r="IK74" i="2" s="1"/>
  <c r="IN74" i="2" s="1"/>
  <c r="IQ74" i="2" s="1"/>
  <c r="IT74" i="2" s="1"/>
  <c r="IW74" i="2" s="1"/>
  <c r="IZ74" i="2" s="1"/>
  <c r="JC74" i="2" s="1"/>
  <c r="JF74" i="2" s="1"/>
  <c r="JI74" i="2" s="1"/>
  <c r="JL74" i="2" s="1"/>
  <c r="JO74" i="2" s="1"/>
  <c r="JR74" i="2" s="1"/>
  <c r="JU74" i="2" s="1"/>
  <c r="JX74" i="2" s="1"/>
  <c r="KA74" i="2" s="1"/>
  <c r="KG74" i="2"/>
  <c r="KH74" i="2"/>
  <c r="KI74" i="2"/>
  <c r="KJ74" i="2"/>
  <c r="KK74" i="2"/>
  <c r="KL74" i="2"/>
  <c r="KM74" i="2"/>
  <c r="KN74" i="2"/>
  <c r="KO74" i="2"/>
  <c r="KP74" i="2"/>
  <c r="KQ74" i="2"/>
  <c r="LG74" i="2"/>
  <c r="LS74" i="2" s="1"/>
  <c r="LI74" i="2"/>
  <c r="LJ74" i="2"/>
  <c r="LU74" i="2" s="1"/>
  <c r="LO74" i="2"/>
  <c r="LP74" i="2"/>
  <c r="LQ74" i="2"/>
  <c r="LR74" i="2"/>
  <c r="LT74" i="2"/>
  <c r="LV74" i="2"/>
  <c r="LW74" i="2"/>
  <c r="LX74" i="2"/>
  <c r="LY74" i="2"/>
  <c r="LZ74" i="2"/>
  <c r="MA74" i="2"/>
  <c r="MB74" i="2"/>
  <c r="MC74" i="2"/>
  <c r="MD74" i="2"/>
  <c r="ME74" i="2"/>
  <c r="MF74" i="2"/>
  <c r="MG74" i="2"/>
  <c r="MH74" i="2"/>
  <c r="MI74" i="2"/>
  <c r="MJ74" i="2"/>
  <c r="MK74" i="2"/>
  <c r="ML74" i="2"/>
  <c r="MM74" i="2"/>
  <c r="MN74" i="2"/>
  <c r="MO74" i="2"/>
  <c r="MP74" i="2"/>
  <c r="H75" i="2"/>
  <c r="J75" i="2"/>
  <c r="L75" i="2"/>
  <c r="M75" i="2"/>
  <c r="AD75" i="2" s="1"/>
  <c r="R75" i="2"/>
  <c r="S75" i="2"/>
  <c r="AL75" i="2"/>
  <c r="AP75" i="2"/>
  <c r="BW75" i="2"/>
  <c r="CF75" i="2"/>
  <c r="CT75" i="2"/>
  <c r="CG75" i="2" s="1"/>
  <c r="CY75" i="2"/>
  <c r="DD75" i="2"/>
  <c r="DH75" i="2"/>
  <c r="DI75" i="2"/>
  <c r="DM75" i="2"/>
  <c r="DN75" i="2"/>
  <c r="DR75" i="2"/>
  <c r="DT75" i="2"/>
  <c r="DW75" i="2" s="1"/>
  <c r="BX75" i="2" s="1"/>
  <c r="DU75" i="2"/>
  <c r="EI75" i="2"/>
  <c r="EQ75" i="2"/>
  <c r="EU75" i="2" s="1"/>
  <c r="ER75" i="2"/>
  <c r="ES75" i="2" s="1"/>
  <c r="ET75" i="2"/>
  <c r="EV75" i="2"/>
  <c r="EW75" i="2" s="1"/>
  <c r="FH75" i="2"/>
  <c r="FI75" i="2"/>
  <c r="FJ75" i="2"/>
  <c r="FM75" i="2" s="1"/>
  <c r="FP75" i="2" s="1"/>
  <c r="FS75" i="2" s="1"/>
  <c r="FV75" i="2" s="1"/>
  <c r="FY75" i="2" s="1"/>
  <c r="GB75" i="2" s="1"/>
  <c r="GE75" i="2" s="1"/>
  <c r="GH75" i="2" s="1"/>
  <c r="HW75" i="2"/>
  <c r="HX75" i="2"/>
  <c r="HZ75" i="2" s="1"/>
  <c r="HY75" i="2"/>
  <c r="IB75" i="2"/>
  <c r="IE75" i="2"/>
  <c r="IH75" i="2" s="1"/>
  <c r="IK75" i="2" s="1"/>
  <c r="IN75" i="2" s="1"/>
  <c r="IQ75" i="2" s="1"/>
  <c r="IT75" i="2" s="1"/>
  <c r="IW75" i="2" s="1"/>
  <c r="IZ75" i="2" s="1"/>
  <c r="JC75" i="2" s="1"/>
  <c r="JF75" i="2" s="1"/>
  <c r="JI75" i="2" s="1"/>
  <c r="JL75" i="2" s="1"/>
  <c r="JO75" i="2" s="1"/>
  <c r="JR75" i="2" s="1"/>
  <c r="JU75" i="2" s="1"/>
  <c r="JX75" i="2" s="1"/>
  <c r="KA75" i="2" s="1"/>
  <c r="KG75" i="2"/>
  <c r="KH75" i="2"/>
  <c r="KI75" i="2"/>
  <c r="KJ75" i="2"/>
  <c r="KK75" i="2"/>
  <c r="KL75" i="2"/>
  <c r="KM75" i="2"/>
  <c r="KN75" i="2"/>
  <c r="KO75" i="2"/>
  <c r="KP75" i="2"/>
  <c r="KQ75" i="2"/>
  <c r="LI75" i="2"/>
  <c r="LG75" i="2" s="1"/>
  <c r="LJ75" i="2"/>
  <c r="LU75" i="2"/>
  <c r="LY75" i="2"/>
  <c r="LZ75" i="2"/>
  <c r="MA75" i="2"/>
  <c r="MB75" i="2"/>
  <c r="MC75" i="2"/>
  <c r="MD75" i="2"/>
  <c r="ME75" i="2"/>
  <c r="MF75" i="2"/>
  <c r="MG75" i="2"/>
  <c r="MH75" i="2"/>
  <c r="MI75" i="2"/>
  <c r="MJ75" i="2"/>
  <c r="MK75" i="2"/>
  <c r="ML75" i="2"/>
  <c r="MM75" i="2"/>
  <c r="MN75" i="2"/>
  <c r="MO75" i="2"/>
  <c r="MP75" i="2"/>
  <c r="H76" i="2"/>
  <c r="J76" i="2"/>
  <c r="L76" i="2"/>
  <c r="AD76" i="2" s="1"/>
  <c r="M76" i="2"/>
  <c r="R76" i="2"/>
  <c r="AL76" i="2"/>
  <c r="AP76" i="2"/>
  <c r="BJ76" i="2"/>
  <c r="CF76" i="2"/>
  <c r="CT76" i="2"/>
  <c r="CG76" i="2" s="1"/>
  <c r="CX76" i="2"/>
  <c r="CY76" i="2"/>
  <c r="DC76" i="2"/>
  <c r="DD76" i="2"/>
  <c r="DH76" i="2"/>
  <c r="DI76" i="2"/>
  <c r="DM76" i="2"/>
  <c r="DN76" i="2"/>
  <c r="DR76" i="2"/>
  <c r="DT76" i="2"/>
  <c r="EI76" i="2"/>
  <c r="EQ76" i="2"/>
  <c r="ER76" i="2"/>
  <c r="ES76" i="2"/>
  <c r="ET76" i="2"/>
  <c r="EU76" i="2" s="1"/>
  <c r="EV76" i="2"/>
  <c r="EW76" i="2" s="1"/>
  <c r="FH76" i="2"/>
  <c r="FI76" i="2"/>
  <c r="FJ76" i="2"/>
  <c r="FK76" i="2"/>
  <c r="FL76" i="2"/>
  <c r="FN76" i="2" s="1"/>
  <c r="FM76" i="2"/>
  <c r="FP76" i="2" s="1"/>
  <c r="FS76" i="2" s="1"/>
  <c r="FV76" i="2" s="1"/>
  <c r="FY76" i="2" s="1"/>
  <c r="GB76" i="2" s="1"/>
  <c r="GE76" i="2" s="1"/>
  <c r="GH76" i="2" s="1"/>
  <c r="HW76" i="2"/>
  <c r="HX76" i="2"/>
  <c r="HY76" i="2"/>
  <c r="IB76" i="2" s="1"/>
  <c r="IE76" i="2" s="1"/>
  <c r="IH76" i="2" s="1"/>
  <c r="IK76" i="2" s="1"/>
  <c r="IN76" i="2" s="1"/>
  <c r="IQ76" i="2" s="1"/>
  <c r="IT76" i="2" s="1"/>
  <c r="IW76" i="2" s="1"/>
  <c r="IZ76" i="2" s="1"/>
  <c r="JC76" i="2" s="1"/>
  <c r="JF76" i="2" s="1"/>
  <c r="JI76" i="2" s="1"/>
  <c r="JL76" i="2" s="1"/>
  <c r="JO76" i="2" s="1"/>
  <c r="JR76" i="2" s="1"/>
  <c r="JU76" i="2" s="1"/>
  <c r="JX76" i="2" s="1"/>
  <c r="KA76" i="2" s="1"/>
  <c r="KG76" i="2"/>
  <c r="KH76" i="2"/>
  <c r="KI76" i="2"/>
  <c r="KJ76" i="2"/>
  <c r="KK76" i="2"/>
  <c r="KL76" i="2"/>
  <c r="KM76" i="2"/>
  <c r="KN76" i="2"/>
  <c r="KO76" i="2"/>
  <c r="KP76" i="2"/>
  <c r="KQ76" i="2"/>
  <c r="LI76" i="2"/>
  <c r="LG76" i="2" s="1"/>
  <c r="LJ76" i="2"/>
  <c r="LU76" i="2"/>
  <c r="LW76" i="2"/>
  <c r="LX76" i="2"/>
  <c r="LY76" i="2"/>
  <c r="LZ76" i="2"/>
  <c r="MA76" i="2"/>
  <c r="MB76" i="2"/>
  <c r="MC76" i="2"/>
  <c r="MD76" i="2"/>
  <c r="ME76" i="2"/>
  <c r="MF76" i="2"/>
  <c r="MG76" i="2"/>
  <c r="MH76" i="2"/>
  <c r="MI76" i="2"/>
  <c r="MJ76" i="2"/>
  <c r="MK76" i="2"/>
  <c r="ML76" i="2"/>
  <c r="MM76" i="2"/>
  <c r="MN76" i="2"/>
  <c r="MO76" i="2"/>
  <c r="MP76" i="2"/>
  <c r="H77" i="2"/>
  <c r="J77" i="2"/>
  <c r="L77" i="2"/>
  <c r="AD77" i="2" s="1"/>
  <c r="M77" i="2"/>
  <c r="R77" i="2"/>
  <c r="S77" i="2"/>
  <c r="AL77" i="2"/>
  <c r="AP77" i="2"/>
  <c r="BJ77" i="2"/>
  <c r="BW77" i="2"/>
  <c r="CF77" i="2"/>
  <c r="CT77" i="2"/>
  <c r="CG77" i="2" s="1"/>
  <c r="CY77" i="2"/>
  <c r="DD77" i="2"/>
  <c r="DI77" i="2"/>
  <c r="DN77" i="2"/>
  <c r="DT77" i="2"/>
  <c r="DW77" i="2" s="1"/>
  <c r="EI77" i="2"/>
  <c r="EQ77" i="2"/>
  <c r="EW77" i="2" s="1"/>
  <c r="ER77" i="2"/>
  <c r="ES77" i="2"/>
  <c r="AM77" i="2" s="1"/>
  <c r="ET77" i="2"/>
  <c r="EU77" i="2" s="1"/>
  <c r="EV77" i="2"/>
  <c r="FH77" i="2"/>
  <c r="FI77" i="2"/>
  <c r="FJ77" i="2"/>
  <c r="FK77" i="2"/>
  <c r="FL77" i="2"/>
  <c r="FO77" i="2" s="1"/>
  <c r="HW77" i="2"/>
  <c r="HX77" i="2"/>
  <c r="HY77" i="2"/>
  <c r="IB77" i="2" s="1"/>
  <c r="IE77" i="2" s="1"/>
  <c r="IH77" i="2" s="1"/>
  <c r="IK77" i="2" s="1"/>
  <c r="IN77" i="2" s="1"/>
  <c r="IQ77" i="2" s="1"/>
  <c r="IT77" i="2" s="1"/>
  <c r="IW77" i="2" s="1"/>
  <c r="IZ77" i="2" s="1"/>
  <c r="JC77" i="2" s="1"/>
  <c r="JF77" i="2" s="1"/>
  <c r="JI77" i="2" s="1"/>
  <c r="JL77" i="2" s="1"/>
  <c r="JO77" i="2" s="1"/>
  <c r="JR77" i="2" s="1"/>
  <c r="JU77" i="2" s="1"/>
  <c r="JX77" i="2" s="1"/>
  <c r="KA77" i="2" s="1"/>
  <c r="KG77" i="2"/>
  <c r="KH77" i="2"/>
  <c r="KI77" i="2"/>
  <c r="KJ77" i="2"/>
  <c r="KK77" i="2"/>
  <c r="KL77" i="2"/>
  <c r="KM77" i="2"/>
  <c r="KN77" i="2"/>
  <c r="KO77" i="2"/>
  <c r="KP77" i="2"/>
  <c r="KQ77" i="2"/>
  <c r="LG77" i="2"/>
  <c r="AK77" i="2" s="1"/>
  <c r="LI77" i="2"/>
  <c r="LJ77" i="2"/>
  <c r="LT77" i="2" s="1"/>
  <c r="LO77" i="2"/>
  <c r="LV77" i="2"/>
  <c r="LW77" i="2"/>
  <c r="LY77" i="2"/>
  <c r="LZ77" i="2"/>
  <c r="MA77" i="2"/>
  <c r="MB77" i="2"/>
  <c r="MC77" i="2"/>
  <c r="MD77" i="2"/>
  <c r="ME77" i="2"/>
  <c r="MF77" i="2"/>
  <c r="MG77" i="2"/>
  <c r="MH77" i="2"/>
  <c r="MI77" i="2"/>
  <c r="MJ77" i="2"/>
  <c r="MK77" i="2"/>
  <c r="ML77" i="2"/>
  <c r="MM77" i="2"/>
  <c r="MN77" i="2"/>
  <c r="MO77" i="2"/>
  <c r="MP77" i="2"/>
  <c r="H78" i="2"/>
  <c r="J78" i="2"/>
  <c r="L78" i="2"/>
  <c r="AD78" i="2" s="1"/>
  <c r="M78" i="2"/>
  <c r="R78" i="2"/>
  <c r="S78" i="2"/>
  <c r="AL78" i="2"/>
  <c r="AP78" i="2"/>
  <c r="BJ78" i="2"/>
  <c r="CF78" i="2"/>
  <c r="CT78" i="2"/>
  <c r="CX78" i="2"/>
  <c r="CY78" i="2"/>
  <c r="CG78" i="2" s="1"/>
  <c r="DC78" i="2"/>
  <c r="DD78" i="2"/>
  <c r="DI78" i="2"/>
  <c r="DN78" i="2"/>
  <c r="DT78" i="2"/>
  <c r="DU78" i="2" s="1"/>
  <c r="DW78" i="2"/>
  <c r="EI78" i="2"/>
  <c r="EQ78" i="2"/>
  <c r="ER78" i="2"/>
  <c r="ES78" i="2" s="1"/>
  <c r="AM78" i="2" s="1"/>
  <c r="ET78" i="2"/>
  <c r="EU78" i="2"/>
  <c r="EV78" i="2"/>
  <c r="EW78" i="2"/>
  <c r="FH78" i="2"/>
  <c r="FI78" i="2"/>
  <c r="FL78" i="2" s="1"/>
  <c r="FJ78" i="2"/>
  <c r="FM78" i="2"/>
  <c r="FP78" i="2"/>
  <c r="FS78" i="2" s="1"/>
  <c r="FV78" i="2" s="1"/>
  <c r="FY78" i="2" s="1"/>
  <c r="GB78" i="2" s="1"/>
  <c r="GE78" i="2" s="1"/>
  <c r="GH78" i="2" s="1"/>
  <c r="HW78" i="2"/>
  <c r="HX78" i="2"/>
  <c r="HY78" i="2"/>
  <c r="HZ78" i="2"/>
  <c r="IA78" i="2"/>
  <c r="IB78" i="2"/>
  <c r="IE78" i="2" s="1"/>
  <c r="IH78" i="2" s="1"/>
  <c r="IC78" i="2"/>
  <c r="ID78" i="2"/>
  <c r="IG78" i="2" s="1"/>
  <c r="II78" i="2" s="1"/>
  <c r="IK78" i="2"/>
  <c r="IN78" i="2" s="1"/>
  <c r="IQ78" i="2" s="1"/>
  <c r="IT78" i="2" s="1"/>
  <c r="IW78" i="2" s="1"/>
  <c r="IZ78" i="2"/>
  <c r="JC78" i="2" s="1"/>
  <c r="JF78" i="2" s="1"/>
  <c r="JI78" i="2"/>
  <c r="JL78" i="2" s="1"/>
  <c r="JO78" i="2" s="1"/>
  <c r="JR78" i="2" s="1"/>
  <c r="JU78" i="2" s="1"/>
  <c r="JX78" i="2"/>
  <c r="KA78" i="2" s="1"/>
  <c r="KG78" i="2"/>
  <c r="KH78" i="2"/>
  <c r="KI78" i="2"/>
  <c r="KJ78" i="2"/>
  <c r="KK78" i="2"/>
  <c r="KL78" i="2"/>
  <c r="KM78" i="2"/>
  <c r="KN78" i="2"/>
  <c r="KO78" i="2"/>
  <c r="KP78" i="2"/>
  <c r="KQ78" i="2"/>
  <c r="LG78" i="2"/>
  <c r="LI78" i="2"/>
  <c r="LX78" i="2" s="1"/>
  <c r="LJ78" i="2"/>
  <c r="LT78" i="2"/>
  <c r="LU78" i="2"/>
  <c r="LY78" i="2"/>
  <c r="LZ78" i="2"/>
  <c r="MA78" i="2"/>
  <c r="MB78" i="2"/>
  <c r="MC78" i="2"/>
  <c r="MD78" i="2"/>
  <c r="ME78" i="2"/>
  <c r="MF78" i="2"/>
  <c r="MG78" i="2"/>
  <c r="MH78" i="2"/>
  <c r="MI78" i="2"/>
  <c r="MJ78" i="2"/>
  <c r="MK78" i="2"/>
  <c r="ML78" i="2"/>
  <c r="MM78" i="2"/>
  <c r="MN78" i="2"/>
  <c r="MO78" i="2"/>
  <c r="MP78" i="2"/>
  <c r="H79" i="2"/>
  <c r="J79" i="2"/>
  <c r="L79" i="2"/>
  <c r="M79" i="2"/>
  <c r="R79" i="2"/>
  <c r="S79" i="2"/>
  <c r="AD79" i="2"/>
  <c r="AK79" i="2"/>
  <c r="AL79" i="2"/>
  <c r="AP79" i="2"/>
  <c r="CF79" i="2"/>
  <c r="CT79" i="2"/>
  <c r="CG79" i="2" s="1"/>
  <c r="CX79" i="2"/>
  <c r="CY79" i="2"/>
  <c r="DC79" i="2"/>
  <c r="DD79" i="2"/>
  <c r="DI79" i="2"/>
  <c r="DN79" i="2"/>
  <c r="DT79" i="2"/>
  <c r="DU79" i="2"/>
  <c r="DW79" i="2"/>
  <c r="EI79" i="2"/>
  <c r="EQ79" i="2"/>
  <c r="ER79" i="2"/>
  <c r="ES79" i="2"/>
  <c r="AM79" i="2" s="1"/>
  <c r="ET79" i="2"/>
  <c r="EU79" i="2"/>
  <c r="EV79" i="2"/>
  <c r="EW79" i="2"/>
  <c r="FH79" i="2"/>
  <c r="FI79" i="2"/>
  <c r="FJ79" i="2"/>
  <c r="FK79" i="2"/>
  <c r="FL79" i="2"/>
  <c r="FM79" i="2"/>
  <c r="FN79" i="2"/>
  <c r="FO79" i="2"/>
  <c r="HW79" i="2"/>
  <c r="HX79" i="2"/>
  <c r="IA79" i="2" s="1"/>
  <c r="HY79" i="2"/>
  <c r="HZ79" i="2"/>
  <c r="IB79" i="2"/>
  <c r="IE79" i="2" s="1"/>
  <c r="IH79" i="2"/>
  <c r="IK79" i="2" s="1"/>
  <c r="IN79" i="2"/>
  <c r="IQ79" i="2" s="1"/>
  <c r="IT79" i="2" s="1"/>
  <c r="IW79" i="2" s="1"/>
  <c r="IZ79" i="2" s="1"/>
  <c r="JC79" i="2" s="1"/>
  <c r="JF79" i="2" s="1"/>
  <c r="JI79" i="2" s="1"/>
  <c r="JL79" i="2" s="1"/>
  <c r="JO79" i="2" s="1"/>
  <c r="JR79" i="2" s="1"/>
  <c r="JU79" i="2" s="1"/>
  <c r="JX79" i="2" s="1"/>
  <c r="KA79" i="2" s="1"/>
  <c r="KG79" i="2"/>
  <c r="KH79" i="2"/>
  <c r="KI79" i="2"/>
  <c r="KJ79" i="2"/>
  <c r="KK79" i="2"/>
  <c r="KL79" i="2"/>
  <c r="KM79" i="2"/>
  <c r="KN79" i="2"/>
  <c r="KO79" i="2"/>
  <c r="KP79" i="2"/>
  <c r="KQ79" i="2"/>
  <c r="LG79" i="2"/>
  <c r="LI79" i="2"/>
  <c r="LJ79" i="2"/>
  <c r="LO79" i="2"/>
  <c r="LP79" i="2"/>
  <c r="LQ79" i="2"/>
  <c r="LR79" i="2"/>
  <c r="LS79" i="2"/>
  <c r="LT79" i="2"/>
  <c r="LU79" i="2"/>
  <c r="LV79" i="2"/>
  <c r="LW79" i="2"/>
  <c r="LX79" i="2"/>
  <c r="LY79" i="2"/>
  <c r="LZ79" i="2"/>
  <c r="MA79" i="2"/>
  <c r="MB79" i="2"/>
  <c r="MC79" i="2"/>
  <c r="MD79" i="2"/>
  <c r="ME79" i="2"/>
  <c r="MF79" i="2"/>
  <c r="MG79" i="2"/>
  <c r="MH79" i="2"/>
  <c r="MI79" i="2"/>
  <c r="MJ79" i="2"/>
  <c r="MK79" i="2"/>
  <c r="ML79" i="2"/>
  <c r="MM79" i="2"/>
  <c r="MN79" i="2"/>
  <c r="MO79" i="2"/>
  <c r="MP79" i="2"/>
  <c r="H80" i="2"/>
  <c r="L80" i="2"/>
  <c r="M80" i="2"/>
  <c r="R80" i="2"/>
  <c r="S80" i="2"/>
  <c r="AD80" i="2"/>
  <c r="AL80" i="2"/>
  <c r="AP80" i="2"/>
  <c r="BJ80" i="2"/>
  <c r="CF80" i="2"/>
  <c r="CT80" i="2"/>
  <c r="CY80" i="2"/>
  <c r="DC80" i="2"/>
  <c r="DD80" i="2"/>
  <c r="CG80" i="2" s="1"/>
  <c r="DH80" i="2"/>
  <c r="DI80" i="2"/>
  <c r="DN80" i="2"/>
  <c r="DT80" i="2"/>
  <c r="DW80" i="2" s="1"/>
  <c r="EI80" i="2"/>
  <c r="EQ80" i="2"/>
  <c r="EU80" i="2" s="1"/>
  <c r="ER80" i="2"/>
  <c r="ES80" i="2" s="1"/>
  <c r="ET80" i="2"/>
  <c r="EV80" i="2"/>
  <c r="FH80" i="2"/>
  <c r="FI80" i="2"/>
  <c r="FJ80" i="2"/>
  <c r="FM80" i="2" s="1"/>
  <c r="FP80" i="2" s="1"/>
  <c r="FS80" i="2" s="1"/>
  <c r="FV80" i="2" s="1"/>
  <c r="FY80" i="2" s="1"/>
  <c r="GB80" i="2" s="1"/>
  <c r="GE80" i="2" s="1"/>
  <c r="GH80" i="2" s="1"/>
  <c r="FK80" i="2"/>
  <c r="HW80" i="2"/>
  <c r="HX80" i="2"/>
  <c r="HY80" i="2"/>
  <c r="IB80" i="2" s="1"/>
  <c r="IE80" i="2" s="1"/>
  <c r="IH80" i="2" s="1"/>
  <c r="IK80" i="2" s="1"/>
  <c r="IN80" i="2"/>
  <c r="IQ80" i="2" s="1"/>
  <c r="IT80" i="2" s="1"/>
  <c r="IW80" i="2" s="1"/>
  <c r="IZ80" i="2" s="1"/>
  <c r="JC80" i="2" s="1"/>
  <c r="JF80" i="2" s="1"/>
  <c r="JI80" i="2" s="1"/>
  <c r="JL80" i="2"/>
  <c r="JO80" i="2" s="1"/>
  <c r="JR80" i="2" s="1"/>
  <c r="JU80" i="2" s="1"/>
  <c r="JX80" i="2" s="1"/>
  <c r="KA80" i="2" s="1"/>
  <c r="KG80" i="2"/>
  <c r="KH80" i="2"/>
  <c r="KI80" i="2"/>
  <c r="KJ80" i="2"/>
  <c r="KK80" i="2"/>
  <c r="KL80" i="2"/>
  <c r="KM80" i="2"/>
  <c r="KN80" i="2"/>
  <c r="KO80" i="2"/>
  <c r="KP80" i="2"/>
  <c r="KQ80" i="2"/>
  <c r="LG80" i="2"/>
  <c r="LR80" i="2" s="1"/>
  <c r="LI80" i="2"/>
  <c r="LJ80" i="2"/>
  <c r="LU80" i="2" s="1"/>
  <c r="LO80" i="2"/>
  <c r="LP80" i="2"/>
  <c r="LT80" i="2"/>
  <c r="LV80" i="2"/>
  <c r="LW80" i="2"/>
  <c r="LX80" i="2"/>
  <c r="LY80" i="2"/>
  <c r="LZ80" i="2"/>
  <c r="MA80" i="2"/>
  <c r="MB80" i="2"/>
  <c r="MC80" i="2"/>
  <c r="MD80" i="2"/>
  <c r="ME80" i="2"/>
  <c r="MF80" i="2"/>
  <c r="MG80" i="2"/>
  <c r="MH80" i="2"/>
  <c r="MI80" i="2"/>
  <c r="MJ80" i="2"/>
  <c r="MK80" i="2"/>
  <c r="ML80" i="2"/>
  <c r="MM80" i="2"/>
  <c r="MN80" i="2"/>
  <c r="MO80" i="2"/>
  <c r="MP80" i="2"/>
  <c r="H81" i="2"/>
  <c r="L81" i="2"/>
  <c r="AD81" i="2" s="1"/>
  <c r="M81" i="2"/>
  <c r="R81" i="2"/>
  <c r="S81" i="2"/>
  <c r="AL81" i="2"/>
  <c r="AP81" i="2"/>
  <c r="BJ81" i="2"/>
  <c r="BW81" i="2"/>
  <c r="CF81" i="2"/>
  <c r="CT81" i="2"/>
  <c r="CY81" i="2"/>
  <c r="DC81" i="2"/>
  <c r="DD81" i="2"/>
  <c r="DH81" i="2"/>
  <c r="DI81" i="2"/>
  <c r="DN81" i="2"/>
  <c r="DT81" i="2"/>
  <c r="DW81" i="2" s="1"/>
  <c r="DU81" i="2"/>
  <c r="EI81" i="2"/>
  <c r="EQ81" i="2"/>
  <c r="EU81" i="2" s="1"/>
  <c r="ER81" i="2"/>
  <c r="ES81" i="2" s="1"/>
  <c r="AM81" i="2" s="1"/>
  <c r="ET81" i="2"/>
  <c r="EV81" i="2"/>
  <c r="EW81" i="2" s="1"/>
  <c r="FH81" i="2"/>
  <c r="FI81" i="2"/>
  <c r="FJ81" i="2"/>
  <c r="FM81" i="2" s="1"/>
  <c r="FP81" i="2" s="1"/>
  <c r="FS81" i="2" s="1"/>
  <c r="FV81" i="2" s="1"/>
  <c r="FY81" i="2" s="1"/>
  <c r="GB81" i="2" s="1"/>
  <c r="GE81" i="2" s="1"/>
  <c r="GH81" i="2" s="1"/>
  <c r="HW81" i="2"/>
  <c r="HX81" i="2"/>
  <c r="HY81" i="2"/>
  <c r="IB81" i="2" s="1"/>
  <c r="IE81" i="2" s="1"/>
  <c r="IH81" i="2" s="1"/>
  <c r="IK81" i="2" s="1"/>
  <c r="IN81" i="2" s="1"/>
  <c r="IQ81" i="2" s="1"/>
  <c r="IT81" i="2" s="1"/>
  <c r="IW81" i="2" s="1"/>
  <c r="IZ81" i="2" s="1"/>
  <c r="JC81" i="2" s="1"/>
  <c r="JF81" i="2" s="1"/>
  <c r="JI81" i="2" s="1"/>
  <c r="JL81" i="2" s="1"/>
  <c r="JO81" i="2" s="1"/>
  <c r="JR81" i="2" s="1"/>
  <c r="JU81" i="2" s="1"/>
  <c r="JX81" i="2" s="1"/>
  <c r="KA81" i="2" s="1"/>
  <c r="HZ81" i="2"/>
  <c r="IA81" i="2"/>
  <c r="IC81" i="2" s="1"/>
  <c r="ID81" i="2"/>
  <c r="KG81" i="2"/>
  <c r="KH81" i="2"/>
  <c r="KI81" i="2"/>
  <c r="KJ81" i="2"/>
  <c r="KK81" i="2"/>
  <c r="KL81" i="2"/>
  <c r="KM81" i="2"/>
  <c r="KN81" i="2"/>
  <c r="KO81" i="2"/>
  <c r="KP81" i="2"/>
  <c r="KQ81" i="2"/>
  <c r="LI81" i="2"/>
  <c r="LU81" i="2" s="1"/>
  <c r="LJ81" i="2"/>
  <c r="LY81" i="2"/>
  <c r="LZ81" i="2"/>
  <c r="MA81" i="2"/>
  <c r="MB81" i="2"/>
  <c r="MC81" i="2"/>
  <c r="MD81" i="2"/>
  <c r="ME81" i="2"/>
  <c r="MF81" i="2"/>
  <c r="MG81" i="2"/>
  <c r="MH81" i="2"/>
  <c r="MI81" i="2"/>
  <c r="MJ81" i="2"/>
  <c r="MK81" i="2"/>
  <c r="ML81" i="2"/>
  <c r="MM81" i="2"/>
  <c r="MN81" i="2"/>
  <c r="MO81" i="2"/>
  <c r="MP81" i="2"/>
  <c r="H82" i="2"/>
  <c r="L82" i="2"/>
  <c r="M82" i="2"/>
  <c r="AD82" i="2" s="1"/>
  <c r="R82" i="2"/>
  <c r="S82" i="2"/>
  <c r="AL82" i="2"/>
  <c r="AM82" i="2"/>
  <c r="AP82" i="2"/>
  <c r="BA82" i="2"/>
  <c r="BJ82" i="2"/>
  <c r="CF82" i="2"/>
  <c r="CT82" i="2"/>
  <c r="CG82" i="2" s="1"/>
  <c r="CY82" i="2"/>
  <c r="DD82" i="2"/>
  <c r="DI82" i="2"/>
  <c r="DM82" i="2"/>
  <c r="DN82" i="2"/>
  <c r="DR82" i="2"/>
  <c r="DT82" i="2"/>
  <c r="BW82" i="2" s="1"/>
  <c r="DU82" i="2"/>
  <c r="BX82" i="2" s="1"/>
  <c r="DW82" i="2"/>
  <c r="EI82" i="2"/>
  <c r="EQ82" i="2"/>
  <c r="ER82" i="2"/>
  <c r="ES82" i="2"/>
  <c r="ET82" i="2"/>
  <c r="EU82" i="2"/>
  <c r="EV82" i="2"/>
  <c r="EW82" i="2" s="1"/>
  <c r="FH82" i="2"/>
  <c r="FI82" i="2"/>
  <c r="FJ82" i="2"/>
  <c r="FK82" i="2"/>
  <c r="FM82" i="2"/>
  <c r="FP82" i="2" s="1"/>
  <c r="FS82" i="2" s="1"/>
  <c r="FV82" i="2" s="1"/>
  <c r="FY82" i="2" s="1"/>
  <c r="GB82" i="2" s="1"/>
  <c r="GE82" i="2" s="1"/>
  <c r="GH82" i="2" s="1"/>
  <c r="HW82" i="2"/>
  <c r="HX82" i="2"/>
  <c r="HY82" i="2"/>
  <c r="IA82" i="2"/>
  <c r="IB82" i="2"/>
  <c r="IE82" i="2" s="1"/>
  <c r="IH82" i="2" s="1"/>
  <c r="IK82" i="2" s="1"/>
  <c r="IN82" i="2" s="1"/>
  <c r="IQ82" i="2"/>
  <c r="IT82" i="2" s="1"/>
  <c r="IW82" i="2" s="1"/>
  <c r="IZ82" i="2" s="1"/>
  <c r="JC82" i="2" s="1"/>
  <c r="JF82" i="2" s="1"/>
  <c r="JI82" i="2" s="1"/>
  <c r="JL82" i="2" s="1"/>
  <c r="JO82" i="2" s="1"/>
  <c r="JR82" i="2" s="1"/>
  <c r="JU82" i="2" s="1"/>
  <c r="JX82" i="2" s="1"/>
  <c r="KA82" i="2" s="1"/>
  <c r="KG82" i="2"/>
  <c r="KH82" i="2"/>
  <c r="KI82" i="2"/>
  <c r="KJ82" i="2"/>
  <c r="KK82" i="2"/>
  <c r="KL82" i="2"/>
  <c r="KM82" i="2"/>
  <c r="KN82" i="2"/>
  <c r="KO82" i="2"/>
  <c r="KP82" i="2"/>
  <c r="KQ82" i="2"/>
  <c r="LG82" i="2"/>
  <c r="AK82" i="2" s="1"/>
  <c r="LI82" i="2"/>
  <c r="LJ82" i="2"/>
  <c r="LU82" i="2" s="1"/>
  <c r="LO82" i="2"/>
  <c r="LQ82" i="2"/>
  <c r="LR82" i="2"/>
  <c r="LS82" i="2"/>
  <c r="LT82" i="2"/>
  <c r="LV82" i="2"/>
  <c r="LW82" i="2"/>
  <c r="LY82" i="2"/>
  <c r="LZ82" i="2"/>
  <c r="MA82" i="2"/>
  <c r="MB82" i="2"/>
  <c r="MC82" i="2"/>
  <c r="MD82" i="2"/>
  <c r="ME82" i="2"/>
  <c r="MF82" i="2"/>
  <c r="MG82" i="2"/>
  <c r="MH82" i="2"/>
  <c r="MI82" i="2"/>
  <c r="MJ82" i="2"/>
  <c r="MK82" i="2"/>
  <c r="ML82" i="2"/>
  <c r="MM82" i="2"/>
  <c r="MN82" i="2"/>
  <c r="MO82" i="2"/>
  <c r="MP82" i="2"/>
  <c r="H83" i="2"/>
  <c r="J83" i="2"/>
  <c r="L83" i="2"/>
  <c r="M83" i="2"/>
  <c r="R83" i="2"/>
  <c r="S83" i="2"/>
  <c r="AD83" i="2"/>
  <c r="AL83" i="2"/>
  <c r="AP83" i="2"/>
  <c r="BJ83" i="2"/>
  <c r="BW83" i="2"/>
  <c r="CF83" i="2"/>
  <c r="CT83" i="2"/>
  <c r="CY83" i="2"/>
  <c r="DD83" i="2"/>
  <c r="DI83" i="2"/>
  <c r="DM83" i="2"/>
  <c r="DN83" i="2"/>
  <c r="DR83" i="2"/>
  <c r="DT83" i="2"/>
  <c r="DU83" i="2" s="1"/>
  <c r="EI83" i="2"/>
  <c r="EQ83" i="2"/>
  <c r="ER83" i="2"/>
  <c r="ES83" i="2"/>
  <c r="AM83" i="2" s="1"/>
  <c r="ET83" i="2"/>
  <c r="EU83" i="2" s="1"/>
  <c r="EV83" i="2"/>
  <c r="EW83" i="2"/>
  <c r="FH83" i="2"/>
  <c r="FI83" i="2"/>
  <c r="FJ83" i="2"/>
  <c r="FK83" i="2"/>
  <c r="FL83" i="2"/>
  <c r="FN83" i="2" s="1"/>
  <c r="HW83" i="2"/>
  <c r="HX83" i="2"/>
  <c r="HY83" i="2"/>
  <c r="IB83" i="2" s="1"/>
  <c r="IE83" i="2" s="1"/>
  <c r="IH83" i="2" s="1"/>
  <c r="IK83" i="2" s="1"/>
  <c r="IN83" i="2"/>
  <c r="IQ83" i="2" s="1"/>
  <c r="IT83" i="2" s="1"/>
  <c r="IW83" i="2" s="1"/>
  <c r="IZ83" i="2" s="1"/>
  <c r="JC83" i="2" s="1"/>
  <c r="JF83" i="2" s="1"/>
  <c r="JI83" i="2" s="1"/>
  <c r="JL83" i="2" s="1"/>
  <c r="JO83" i="2" s="1"/>
  <c r="JR83" i="2" s="1"/>
  <c r="JU83" i="2" s="1"/>
  <c r="JX83" i="2" s="1"/>
  <c r="KA83" i="2" s="1"/>
  <c r="KG83" i="2"/>
  <c r="KH83" i="2"/>
  <c r="KI83" i="2"/>
  <c r="KJ83" i="2"/>
  <c r="KK83" i="2"/>
  <c r="KL83" i="2"/>
  <c r="KM83" i="2"/>
  <c r="KN83" i="2"/>
  <c r="KO83" i="2"/>
  <c r="KP83" i="2"/>
  <c r="KQ83" i="2"/>
  <c r="LG83" i="2"/>
  <c r="LR83" i="2" s="1"/>
  <c r="LI83" i="2"/>
  <c r="LJ83" i="2"/>
  <c r="LU83" i="2" s="1"/>
  <c r="LO83" i="2"/>
  <c r="LP83" i="2"/>
  <c r="LT83" i="2"/>
  <c r="LV83" i="2"/>
  <c r="LW83" i="2"/>
  <c r="LX83" i="2"/>
  <c r="LY83" i="2"/>
  <c r="LZ83" i="2"/>
  <c r="MA83" i="2"/>
  <c r="MB83" i="2"/>
  <c r="MC83" i="2"/>
  <c r="MD83" i="2"/>
  <c r="ME83" i="2"/>
  <c r="MF83" i="2"/>
  <c r="MG83" i="2"/>
  <c r="MH83" i="2"/>
  <c r="MI83" i="2"/>
  <c r="MJ83" i="2"/>
  <c r="MK83" i="2"/>
  <c r="ML83" i="2"/>
  <c r="MM83" i="2"/>
  <c r="MN83" i="2"/>
  <c r="MO83" i="2"/>
  <c r="MP83" i="2"/>
  <c r="H84" i="2"/>
  <c r="L84" i="2"/>
  <c r="AD84" i="2" s="1"/>
  <c r="M84" i="2"/>
  <c r="R84" i="2"/>
  <c r="S84" i="2"/>
  <c r="AL84" i="2"/>
  <c r="AP84" i="2"/>
  <c r="BJ84" i="2"/>
  <c r="BW84" i="2"/>
  <c r="CF84" i="2"/>
  <c r="CT84" i="2"/>
  <c r="CG84" i="2" s="1"/>
  <c r="CY84" i="2"/>
  <c r="DD84" i="2"/>
  <c r="DI84" i="2"/>
  <c r="DN84" i="2"/>
  <c r="DR84" i="2"/>
  <c r="DT84" i="2"/>
  <c r="DU84" i="2" s="1"/>
  <c r="DW84" i="2"/>
  <c r="EI84" i="2"/>
  <c r="EQ84" i="2"/>
  <c r="EU84" i="2" s="1"/>
  <c r="ER84" i="2"/>
  <c r="ES84" i="2" s="1"/>
  <c r="ET84" i="2"/>
  <c r="EV84" i="2"/>
  <c r="EW84" i="2"/>
  <c r="FH84" i="2"/>
  <c r="FI84" i="2"/>
  <c r="FL84" i="2" s="1"/>
  <c r="FJ84" i="2"/>
  <c r="FK84" i="2"/>
  <c r="HW84" i="2"/>
  <c r="HX84" i="2"/>
  <c r="HZ84" i="2" s="1"/>
  <c r="HY84" i="2"/>
  <c r="IB84" i="2"/>
  <c r="IE84" i="2"/>
  <c r="IH84" i="2" s="1"/>
  <c r="IK84" i="2" s="1"/>
  <c r="IN84" i="2" s="1"/>
  <c r="IQ84" i="2" s="1"/>
  <c r="IT84" i="2" s="1"/>
  <c r="IW84" i="2" s="1"/>
  <c r="IZ84" i="2" s="1"/>
  <c r="JC84" i="2" s="1"/>
  <c r="JF84" i="2" s="1"/>
  <c r="JI84" i="2" s="1"/>
  <c r="JL84" i="2" s="1"/>
  <c r="JO84" i="2" s="1"/>
  <c r="JR84" i="2" s="1"/>
  <c r="JU84" i="2" s="1"/>
  <c r="JX84" i="2" s="1"/>
  <c r="KA84" i="2" s="1"/>
  <c r="KG84" i="2"/>
  <c r="KH84" i="2"/>
  <c r="KI84" i="2"/>
  <c r="KJ84" i="2"/>
  <c r="KK84" i="2"/>
  <c r="KL84" i="2"/>
  <c r="KM84" i="2"/>
  <c r="KN84" i="2"/>
  <c r="KO84" i="2"/>
  <c r="KP84" i="2"/>
  <c r="KQ84" i="2"/>
  <c r="LG84" i="2"/>
  <c r="LQ84" i="2" s="1"/>
  <c r="LI84" i="2"/>
  <c r="LJ84" i="2"/>
  <c r="LV84" i="2" s="1"/>
  <c r="LY84" i="2"/>
  <c r="LZ84" i="2"/>
  <c r="MA84" i="2"/>
  <c r="MB84" i="2"/>
  <c r="MC84" i="2"/>
  <c r="MD84" i="2"/>
  <c r="ME84" i="2"/>
  <c r="MF84" i="2"/>
  <c r="MG84" i="2"/>
  <c r="MH84" i="2"/>
  <c r="MI84" i="2"/>
  <c r="MJ84" i="2"/>
  <c r="MK84" i="2"/>
  <c r="ML84" i="2"/>
  <c r="MM84" i="2"/>
  <c r="MN84" i="2"/>
  <c r="MO84" i="2"/>
  <c r="MP84" i="2"/>
  <c r="H85" i="2"/>
  <c r="J85" i="2"/>
  <c r="L85" i="2"/>
  <c r="M85" i="2"/>
  <c r="AD85" i="2" s="1"/>
  <c r="R85" i="2"/>
  <c r="S85" i="2"/>
  <c r="AL85" i="2"/>
  <c r="AP85" i="2"/>
  <c r="BJ85" i="2"/>
  <c r="BW85" i="2"/>
  <c r="CF85" i="2"/>
  <c r="CT85" i="2"/>
  <c r="CY85" i="2"/>
  <c r="CG85" i="2" s="1"/>
  <c r="DD85" i="2"/>
  <c r="DI85" i="2"/>
  <c r="DN85" i="2"/>
  <c r="DT85" i="2"/>
  <c r="BX85" i="2" s="1"/>
  <c r="DU85" i="2"/>
  <c r="DW85" i="2"/>
  <c r="EI85" i="2"/>
  <c r="EQ85" i="2"/>
  <c r="EW85" i="2" s="1"/>
  <c r="ER85" i="2"/>
  <c r="ET85" i="2"/>
  <c r="EV85" i="2"/>
  <c r="FH85" i="2"/>
  <c r="FI85" i="2"/>
  <c r="FJ85" i="2"/>
  <c r="FM85" i="2" s="1"/>
  <c r="FP85" i="2" s="1"/>
  <c r="FS85" i="2" s="1"/>
  <c r="FV85" i="2" s="1"/>
  <c r="FY85" i="2" s="1"/>
  <c r="GB85" i="2" s="1"/>
  <c r="GE85" i="2" s="1"/>
  <c r="GH85" i="2" s="1"/>
  <c r="HW85" i="2"/>
  <c r="HX85" i="2"/>
  <c r="HY85" i="2"/>
  <c r="IA85" i="2"/>
  <c r="IC85" i="2" s="1"/>
  <c r="IB85" i="2"/>
  <c r="IE85" i="2" s="1"/>
  <c r="IH85" i="2" s="1"/>
  <c r="IK85" i="2" s="1"/>
  <c r="IN85" i="2" s="1"/>
  <c r="IQ85" i="2" s="1"/>
  <c r="IT85" i="2" s="1"/>
  <c r="IW85" i="2" s="1"/>
  <c r="IZ85" i="2" s="1"/>
  <c r="JC85" i="2" s="1"/>
  <c r="JF85" i="2" s="1"/>
  <c r="JI85" i="2" s="1"/>
  <c r="JL85" i="2" s="1"/>
  <c r="JO85" i="2" s="1"/>
  <c r="JR85" i="2" s="1"/>
  <c r="JU85" i="2" s="1"/>
  <c r="JX85" i="2" s="1"/>
  <c r="KA85" i="2" s="1"/>
  <c r="ID85" i="2"/>
  <c r="KG85" i="2"/>
  <c r="KH85" i="2"/>
  <c r="KI85" i="2"/>
  <c r="KJ85" i="2"/>
  <c r="KK85" i="2"/>
  <c r="KL85" i="2"/>
  <c r="KM85" i="2"/>
  <c r="KN85" i="2"/>
  <c r="KO85" i="2"/>
  <c r="KP85" i="2"/>
  <c r="KQ85" i="2"/>
  <c r="LI85" i="2"/>
  <c r="LJ85" i="2"/>
  <c r="LU85" i="2"/>
  <c r="LY85" i="2"/>
  <c r="LZ85" i="2"/>
  <c r="MA85" i="2"/>
  <c r="MB85" i="2"/>
  <c r="MC85" i="2"/>
  <c r="MD85" i="2"/>
  <c r="ME85" i="2"/>
  <c r="MF85" i="2"/>
  <c r="MG85" i="2"/>
  <c r="MH85" i="2"/>
  <c r="MI85" i="2"/>
  <c r="MJ85" i="2"/>
  <c r="MK85" i="2"/>
  <c r="ML85" i="2"/>
  <c r="MM85" i="2"/>
  <c r="MN85" i="2"/>
  <c r="MO85" i="2"/>
  <c r="MP85" i="2"/>
  <c r="H86" i="2"/>
  <c r="L86" i="2"/>
  <c r="M86" i="2"/>
  <c r="AD86" i="2" s="1"/>
  <c r="R86" i="2"/>
  <c r="S86" i="2"/>
  <c r="AL86" i="2"/>
  <c r="AP86" i="2"/>
  <c r="BJ86" i="2"/>
  <c r="CF86" i="2"/>
  <c r="CT86" i="2"/>
  <c r="CY86" i="2"/>
  <c r="CG86" i="2" s="1"/>
  <c r="DD86" i="2"/>
  <c r="DI86" i="2"/>
  <c r="DM86" i="2"/>
  <c r="DN86" i="2"/>
  <c r="DR86" i="2"/>
  <c r="DT86" i="2"/>
  <c r="DW86" i="2"/>
  <c r="EI86" i="2"/>
  <c r="EQ86" i="2"/>
  <c r="ER86" i="2"/>
  <c r="ES86" i="2" s="1"/>
  <c r="AM86" i="2" s="1"/>
  <c r="ET86" i="2"/>
  <c r="EU86" i="2"/>
  <c r="EV86" i="2"/>
  <c r="EW86" i="2"/>
  <c r="FH86" i="2"/>
  <c r="FI86" i="2"/>
  <c r="FJ86" i="2"/>
  <c r="FL86" i="2"/>
  <c r="FN86" i="2" s="1"/>
  <c r="FM86" i="2"/>
  <c r="FP86" i="2" s="1"/>
  <c r="FS86" i="2" s="1"/>
  <c r="FV86" i="2" s="1"/>
  <c r="FY86" i="2" s="1"/>
  <c r="GB86" i="2" s="1"/>
  <c r="FO86" i="2"/>
  <c r="GE86" i="2"/>
  <c r="GH86" i="2" s="1"/>
  <c r="GK86" i="2" s="1"/>
  <c r="HI86" i="2"/>
  <c r="HW86" i="2"/>
  <c r="HX86" i="2"/>
  <c r="HY86" i="2"/>
  <c r="HZ86" i="2"/>
  <c r="IA86" i="2"/>
  <c r="ID86" i="2" s="1"/>
  <c r="IB86" i="2"/>
  <c r="IE86" i="2" s="1"/>
  <c r="IC86" i="2"/>
  <c r="IH86" i="2"/>
  <c r="IK86" i="2" s="1"/>
  <c r="IN86" i="2" s="1"/>
  <c r="IQ86" i="2" s="1"/>
  <c r="IT86" i="2" s="1"/>
  <c r="IW86" i="2" s="1"/>
  <c r="IZ86" i="2" s="1"/>
  <c r="JC86" i="2" s="1"/>
  <c r="JF86" i="2" s="1"/>
  <c r="JI86" i="2" s="1"/>
  <c r="JL86" i="2" s="1"/>
  <c r="JO86" i="2" s="1"/>
  <c r="JR86" i="2" s="1"/>
  <c r="JU86" i="2" s="1"/>
  <c r="JX86" i="2" s="1"/>
  <c r="KA86" i="2" s="1"/>
  <c r="KG86" i="2"/>
  <c r="KH86" i="2"/>
  <c r="KI86" i="2"/>
  <c r="KJ86" i="2"/>
  <c r="KK86" i="2"/>
  <c r="KL86" i="2"/>
  <c r="KM86" i="2"/>
  <c r="KN86" i="2"/>
  <c r="KO86" i="2"/>
  <c r="KP86" i="2"/>
  <c r="KQ86" i="2"/>
  <c r="LG86" i="2"/>
  <c r="LI86" i="2"/>
  <c r="LW86" i="2" s="1"/>
  <c r="LJ86" i="2"/>
  <c r="LU86" i="2" s="1"/>
  <c r="LT86" i="2"/>
  <c r="LV86" i="2"/>
  <c r="LX86" i="2"/>
  <c r="LY86" i="2"/>
  <c r="LZ86" i="2"/>
  <c r="MA86" i="2"/>
  <c r="MB86" i="2"/>
  <c r="MC86" i="2"/>
  <c r="MD86" i="2"/>
  <c r="ME86" i="2"/>
  <c r="MF86" i="2"/>
  <c r="MG86" i="2"/>
  <c r="MH86" i="2"/>
  <c r="MI86" i="2"/>
  <c r="MJ86" i="2"/>
  <c r="MK86" i="2"/>
  <c r="ML86" i="2"/>
  <c r="MM86" i="2"/>
  <c r="MN86" i="2"/>
  <c r="MO86" i="2"/>
  <c r="MP86" i="2"/>
  <c r="H87" i="2"/>
  <c r="J87" i="2"/>
  <c r="L87" i="2"/>
  <c r="M87" i="2"/>
  <c r="R87" i="2"/>
  <c r="S87" i="2"/>
  <c r="AD87" i="2"/>
  <c r="AK87" i="2"/>
  <c r="AL87" i="2"/>
  <c r="AP87" i="2"/>
  <c r="BJ87" i="2"/>
  <c r="BW87" i="2"/>
  <c r="CF87" i="2"/>
  <c r="CG87" i="2"/>
  <c r="CT87" i="2"/>
  <c r="CY87" i="2"/>
  <c r="DD87" i="2"/>
  <c r="DI87" i="2"/>
  <c r="DN87" i="2"/>
  <c r="DT87" i="2"/>
  <c r="BX87" i="2" s="1"/>
  <c r="DU87" i="2"/>
  <c r="DW87" i="2"/>
  <c r="EI87" i="2"/>
  <c r="EQ87" i="2"/>
  <c r="ER87" i="2"/>
  <c r="ES87" i="2"/>
  <c r="ET87" i="2"/>
  <c r="EU87" i="2" s="1"/>
  <c r="EV87" i="2"/>
  <c r="EW87" i="2" s="1"/>
  <c r="FH87" i="2"/>
  <c r="FI87" i="2"/>
  <c r="FJ87" i="2"/>
  <c r="FK87" i="2"/>
  <c r="FL87" i="2"/>
  <c r="FM87" i="2"/>
  <c r="FN87" i="2"/>
  <c r="FO87" i="2"/>
  <c r="FP87" i="2"/>
  <c r="FS87" i="2"/>
  <c r="FV87" i="2"/>
  <c r="FY87" i="2" s="1"/>
  <c r="GB87" i="2"/>
  <c r="GE87" i="2" s="1"/>
  <c r="GH87" i="2" s="1"/>
  <c r="HW87" i="2"/>
  <c r="HX87" i="2"/>
  <c r="IA87" i="2" s="1"/>
  <c r="HY87" i="2"/>
  <c r="IB87" i="2" s="1"/>
  <c r="IE87" i="2" s="1"/>
  <c r="IH87" i="2" s="1"/>
  <c r="IK87" i="2" s="1"/>
  <c r="IN87" i="2" s="1"/>
  <c r="IQ87" i="2" s="1"/>
  <c r="IT87" i="2" s="1"/>
  <c r="IW87" i="2" s="1"/>
  <c r="IZ87" i="2" s="1"/>
  <c r="JC87" i="2" s="1"/>
  <c r="JF87" i="2" s="1"/>
  <c r="JI87" i="2" s="1"/>
  <c r="JL87" i="2" s="1"/>
  <c r="JO87" i="2" s="1"/>
  <c r="JR87" i="2" s="1"/>
  <c r="JU87" i="2" s="1"/>
  <c r="JX87" i="2" s="1"/>
  <c r="KA87" i="2" s="1"/>
  <c r="KG87" i="2"/>
  <c r="KH87" i="2"/>
  <c r="KI87" i="2"/>
  <c r="KJ87" i="2"/>
  <c r="KK87" i="2"/>
  <c r="KL87" i="2"/>
  <c r="KM87" i="2"/>
  <c r="KN87" i="2"/>
  <c r="KO87" i="2"/>
  <c r="KP87" i="2"/>
  <c r="KQ87" i="2"/>
  <c r="LG87" i="2"/>
  <c r="LQ87" i="2" s="1"/>
  <c r="LI87" i="2"/>
  <c r="LV87" i="2" s="1"/>
  <c r="LJ87" i="2"/>
  <c r="LO87" i="2"/>
  <c r="LP87" i="2"/>
  <c r="LR87" i="2"/>
  <c r="LS87" i="2"/>
  <c r="LT87" i="2"/>
  <c r="LU87" i="2"/>
  <c r="LW87" i="2"/>
  <c r="LX87" i="2"/>
  <c r="LY87" i="2"/>
  <c r="LZ87" i="2"/>
  <c r="MA87" i="2"/>
  <c r="MB87" i="2"/>
  <c r="MC87" i="2"/>
  <c r="MD87" i="2"/>
  <c r="ME87" i="2"/>
  <c r="MF87" i="2"/>
  <c r="MG87" i="2"/>
  <c r="MH87" i="2"/>
  <c r="MI87" i="2"/>
  <c r="MJ87" i="2"/>
  <c r="MK87" i="2"/>
  <c r="ML87" i="2"/>
  <c r="MM87" i="2"/>
  <c r="MN87" i="2"/>
  <c r="MO87" i="2"/>
  <c r="MP87" i="2"/>
  <c r="H88" i="2"/>
  <c r="J88" i="2"/>
  <c r="L88" i="2"/>
  <c r="M88" i="2"/>
  <c r="R88" i="2"/>
  <c r="S88" i="2"/>
  <c r="AD88" i="2"/>
  <c r="AG88" i="2"/>
  <c r="AL88" i="2"/>
  <c r="AP88" i="2"/>
  <c r="BJ88" i="2"/>
  <c r="BW88" i="2"/>
  <c r="CT88" i="2"/>
  <c r="CY88" i="2"/>
  <c r="DC88" i="2"/>
  <c r="DD88" i="2"/>
  <c r="DH88" i="2"/>
  <c r="DI88" i="2"/>
  <c r="DN88" i="2"/>
  <c r="DW88" i="2"/>
  <c r="BX88" i="2" s="1"/>
  <c r="EI88" i="2"/>
  <c r="EJ88" i="2"/>
  <c r="EQ88" i="2"/>
  <c r="ER88" i="2"/>
  <c r="ET88" i="2"/>
  <c r="EU88" i="2" s="1"/>
  <c r="EV88" i="2"/>
  <c r="EW88" i="2"/>
  <c r="FH88" i="2"/>
  <c r="FI88" i="2"/>
  <c r="FJ88" i="2"/>
  <c r="FL88" i="2"/>
  <c r="FO88" i="2" s="1"/>
  <c r="FM88" i="2"/>
  <c r="FP88" i="2" s="1"/>
  <c r="FS88" i="2" s="1"/>
  <c r="FV88" i="2"/>
  <c r="FY88" i="2" s="1"/>
  <c r="GB88" i="2" s="1"/>
  <c r="GE88" i="2" s="1"/>
  <c r="GH88" i="2" s="1"/>
  <c r="HW88" i="2"/>
  <c r="HX88" i="2"/>
  <c r="HY88" i="2"/>
  <c r="HZ88" i="2"/>
  <c r="IA88" i="2"/>
  <c r="IC88" i="2" s="1"/>
  <c r="KG88" i="2"/>
  <c r="KH88" i="2"/>
  <c r="KI88" i="2"/>
  <c r="KJ88" i="2"/>
  <c r="KK88" i="2"/>
  <c r="KL88" i="2"/>
  <c r="KM88" i="2"/>
  <c r="KN88" i="2"/>
  <c r="KO88" i="2"/>
  <c r="KP88" i="2"/>
  <c r="KQ88" i="2"/>
  <c r="LG88" i="2"/>
  <c r="AK88" i="2" s="1"/>
  <c r="LI88" i="2"/>
  <c r="LV88" i="2" s="1"/>
  <c r="LJ88" i="2"/>
  <c r="LO88" i="2"/>
  <c r="LP88" i="2"/>
  <c r="LQ88" i="2"/>
  <c r="LT88" i="2"/>
  <c r="LU88" i="2"/>
  <c r="LW88" i="2"/>
  <c r="LX88" i="2"/>
  <c r="LY88" i="2"/>
  <c r="LZ88" i="2"/>
  <c r="MA88" i="2"/>
  <c r="MB88" i="2"/>
  <c r="MC88" i="2"/>
  <c r="MD88" i="2"/>
  <c r="ME88" i="2"/>
  <c r="MF88" i="2"/>
  <c r="MG88" i="2"/>
  <c r="MH88" i="2"/>
  <c r="MI88" i="2"/>
  <c r="MJ88" i="2"/>
  <c r="MK88" i="2"/>
  <c r="ML88" i="2"/>
  <c r="MM88" i="2"/>
  <c r="MN88" i="2"/>
  <c r="MO88" i="2"/>
  <c r="MP88" i="2"/>
  <c r="H89" i="2"/>
  <c r="J89" i="2"/>
  <c r="L89" i="2"/>
  <c r="M89" i="2"/>
  <c r="R89" i="2"/>
  <c r="AD89" i="2"/>
  <c r="AL89" i="2"/>
  <c r="AP89" i="2"/>
  <c r="BJ89" i="2"/>
  <c r="BW89" i="2"/>
  <c r="CF89" i="2"/>
  <c r="CT89" i="2"/>
  <c r="CG89" i="2" s="1"/>
  <c r="CY89" i="2"/>
  <c r="DD89" i="2"/>
  <c r="DI89" i="2"/>
  <c r="DN89" i="2"/>
  <c r="DW89" i="2"/>
  <c r="BX89" i="2" s="1"/>
  <c r="EI89" i="2"/>
  <c r="EQ89" i="2"/>
  <c r="ER89" i="2"/>
  <c r="ES89" i="2"/>
  <c r="ET89" i="2"/>
  <c r="EU89" i="2" s="1"/>
  <c r="EV89" i="2"/>
  <c r="EW89" i="2" s="1"/>
  <c r="FH89" i="2"/>
  <c r="FI89" i="2"/>
  <c r="FL89" i="2" s="1"/>
  <c r="FJ89" i="2"/>
  <c r="FM89" i="2" s="1"/>
  <c r="FP89" i="2" s="1"/>
  <c r="FS89" i="2" s="1"/>
  <c r="FV89" i="2" s="1"/>
  <c r="FY89" i="2" s="1"/>
  <c r="GB89" i="2" s="1"/>
  <c r="GE89" i="2" s="1"/>
  <c r="GH89" i="2" s="1"/>
  <c r="FK89" i="2"/>
  <c r="HW89" i="2"/>
  <c r="HX89" i="2"/>
  <c r="HZ89" i="2" s="1"/>
  <c r="HY89" i="2"/>
  <c r="IA89" i="2"/>
  <c r="ID89" i="2" s="1"/>
  <c r="IB89" i="2"/>
  <c r="IE89" i="2" s="1"/>
  <c r="IH89" i="2" s="1"/>
  <c r="IK89" i="2" s="1"/>
  <c r="IN89" i="2" s="1"/>
  <c r="IQ89" i="2" s="1"/>
  <c r="IT89" i="2" s="1"/>
  <c r="IW89" i="2" s="1"/>
  <c r="IZ89" i="2" s="1"/>
  <c r="JC89" i="2" s="1"/>
  <c r="JF89" i="2" s="1"/>
  <c r="JI89" i="2" s="1"/>
  <c r="JL89" i="2" s="1"/>
  <c r="JO89" i="2" s="1"/>
  <c r="JR89" i="2" s="1"/>
  <c r="JU89" i="2" s="1"/>
  <c r="JX89" i="2" s="1"/>
  <c r="KA89" i="2" s="1"/>
  <c r="KG89" i="2"/>
  <c r="KH89" i="2"/>
  <c r="KI89" i="2"/>
  <c r="KJ89" i="2"/>
  <c r="KK89" i="2"/>
  <c r="KL89" i="2"/>
  <c r="KM89" i="2"/>
  <c r="KN89" i="2"/>
  <c r="KO89" i="2"/>
  <c r="KP89" i="2"/>
  <c r="KQ89" i="2"/>
  <c r="LG89" i="2"/>
  <c r="AK89" i="2" s="1"/>
  <c r="LI89" i="2"/>
  <c r="LJ89" i="2"/>
  <c r="LU89" i="2" s="1"/>
  <c r="LR89" i="2"/>
  <c r="LS89" i="2"/>
  <c r="LT89" i="2"/>
  <c r="LV89" i="2"/>
  <c r="LW89" i="2"/>
  <c r="LY89" i="2"/>
  <c r="LZ89" i="2"/>
  <c r="MA89" i="2"/>
  <c r="MB89" i="2"/>
  <c r="MC89" i="2"/>
  <c r="MD89" i="2"/>
  <c r="ME89" i="2"/>
  <c r="MF89" i="2"/>
  <c r="MG89" i="2"/>
  <c r="MH89" i="2"/>
  <c r="MI89" i="2"/>
  <c r="MJ89" i="2"/>
  <c r="MK89" i="2"/>
  <c r="ML89" i="2"/>
  <c r="MM89" i="2"/>
  <c r="MN89" i="2"/>
  <c r="MO89" i="2"/>
  <c r="MP89" i="2"/>
  <c r="BC8" i="4" l="1"/>
  <c r="H84" i="5"/>
  <c r="H81" i="5"/>
  <c r="H83" i="5"/>
  <c r="BL29" i="4"/>
  <c r="BD29" i="4"/>
  <c r="BO28" i="4"/>
  <c r="BG28" i="4"/>
  <c r="BJ27" i="4"/>
  <c r="BB27" i="4"/>
  <c r="BM26" i="4"/>
  <c r="BE26" i="4"/>
  <c r="BQ25" i="4"/>
  <c r="BI25" i="4"/>
  <c r="BA25" i="4"/>
  <c r="AK25" i="4"/>
  <c r="BO23" i="4"/>
  <c r="BE23" i="4"/>
  <c r="AS23" i="4"/>
  <c r="AW22" i="4"/>
  <c r="BC21" i="4"/>
  <c r="AR21" i="4"/>
  <c r="AV20" i="4"/>
  <c r="BK19" i="4"/>
  <c r="AV19" i="4"/>
  <c r="BM19" i="4"/>
  <c r="AN19" i="4"/>
  <c r="BE19" i="4"/>
  <c r="BA17" i="4"/>
  <c r="BA15" i="4"/>
  <c r="AZ6" i="4"/>
  <c r="BQ6" i="4"/>
  <c r="AR6" i="4"/>
  <c r="BI6" i="4"/>
  <c r="AJ6" i="4"/>
  <c r="BA6" i="4"/>
  <c r="BC29" i="4"/>
  <c r="BA27" i="4"/>
  <c r="BC23" i="4"/>
  <c r="BQ20" i="4"/>
  <c r="BI19" i="4"/>
  <c r="AW18" i="4"/>
  <c r="BG16" i="4"/>
  <c r="AV7" i="4"/>
  <c r="BM7" i="4"/>
  <c r="AN5" i="4"/>
  <c r="BE5" i="4"/>
  <c r="BK23" i="4"/>
  <c r="AP23" i="4"/>
  <c r="BO22" i="4"/>
  <c r="AJ22" i="4"/>
  <c r="BG18" i="4"/>
  <c r="AU16" i="4"/>
  <c r="BL16" i="4"/>
  <c r="AM16" i="4"/>
  <c r="BD16" i="4"/>
  <c r="BB8" i="4"/>
  <c r="BB12" i="4"/>
  <c r="AJ5" i="4"/>
  <c r="AJ7" i="4"/>
  <c r="AJ9" i="4"/>
  <c r="AJ11" i="4"/>
  <c r="AJ13" i="4"/>
  <c r="AJ15" i="4"/>
  <c r="AJ17" i="4"/>
  <c r="BA5" i="4"/>
  <c r="BA7" i="4"/>
  <c r="BA9" i="4"/>
  <c r="AK11" i="4"/>
  <c r="BA11" i="4"/>
  <c r="BA13" i="4"/>
  <c r="AK8" i="4"/>
  <c r="AK12" i="4"/>
  <c r="AK16" i="4"/>
  <c r="BA23" i="4"/>
  <c r="AK22" i="4"/>
  <c r="AJ20" i="4"/>
  <c r="AK17" i="4"/>
  <c r="BB17" i="4"/>
  <c r="AN7" i="4"/>
  <c r="BE7" i="4"/>
  <c r="AV5" i="4"/>
  <c r="BM5" i="4"/>
  <c r="BP29" i="4"/>
  <c r="BH29" i="4"/>
  <c r="AJ29" i="4"/>
  <c r="BK28" i="4"/>
  <c r="BC28" i="4"/>
  <c r="AM28" i="4"/>
  <c r="BN27" i="4"/>
  <c r="BF27" i="4"/>
  <c r="BQ26" i="4"/>
  <c r="BI26" i="4"/>
  <c r="BA26" i="4"/>
  <c r="AK26" i="4"/>
  <c r="BM25" i="4"/>
  <c r="BE25" i="4"/>
  <c r="BA24" i="4"/>
  <c r="AJ24" i="4"/>
  <c r="AZ18" i="4"/>
  <c r="BQ18" i="4"/>
  <c r="AR18" i="4"/>
  <c r="BI18" i="4"/>
  <c r="AJ18" i="4"/>
  <c r="BA18" i="4"/>
  <c r="BB16" i="4"/>
  <c r="AY15" i="4"/>
  <c r="BP15" i="4"/>
  <c r="AQ15" i="4"/>
  <c r="BH15" i="4"/>
  <c r="AU14" i="4"/>
  <c r="BL14" i="4"/>
  <c r="AM14" i="4"/>
  <c r="BD14" i="4"/>
  <c r="AV11" i="4"/>
  <c r="BM11" i="4"/>
  <c r="AN11" i="4"/>
  <c r="BE11" i="4"/>
  <c r="AZ10" i="4"/>
  <c r="BQ10" i="4"/>
  <c r="AR10" i="4"/>
  <c r="BI10" i="4"/>
  <c r="AJ10" i="4"/>
  <c r="BA10" i="4"/>
  <c r="AV9" i="4"/>
  <c r="BM9" i="4"/>
  <c r="AN9" i="4"/>
  <c r="BE9" i="4"/>
  <c r="AZ8" i="4"/>
  <c r="BQ8" i="4"/>
  <c r="AR8" i="4"/>
  <c r="BI8" i="4"/>
  <c r="AJ8" i="4"/>
  <c r="BA8" i="4"/>
  <c r="AL29" i="4"/>
  <c r="BB22" i="4"/>
  <c r="AL21" i="4"/>
  <c r="BA20" i="4"/>
  <c r="BC19" i="4"/>
  <c r="BO16" i="4"/>
  <c r="AZ12" i="4"/>
  <c r="BQ12" i="4"/>
  <c r="AR12" i="4"/>
  <c r="BI12" i="4"/>
  <c r="AJ12" i="4"/>
  <c r="BA12" i="4"/>
  <c r="BA28" i="4"/>
  <c r="AK28" i="4"/>
  <c r="BC25" i="4"/>
  <c r="AM25" i="4"/>
  <c r="BA22" i="4"/>
  <c r="AJ21" i="4"/>
  <c r="BB21" i="4"/>
  <c r="BA19" i="4"/>
  <c r="AZ16" i="4"/>
  <c r="BQ16" i="4"/>
  <c r="AR16" i="4"/>
  <c r="BI16" i="4"/>
  <c r="AJ16" i="4"/>
  <c r="BA16" i="4"/>
  <c r="AJ28" i="4"/>
  <c r="BB25" i="4"/>
  <c r="AL25" i="4"/>
  <c r="AJ23" i="4"/>
  <c r="AS21" i="4"/>
  <c r="BI20" i="4"/>
  <c r="AV17" i="4"/>
  <c r="BM17" i="4"/>
  <c r="AN17" i="4"/>
  <c r="BE17" i="4"/>
  <c r="AV15" i="4"/>
  <c r="BM15" i="4"/>
  <c r="AN15" i="4"/>
  <c r="BE15" i="4"/>
  <c r="AZ14" i="4"/>
  <c r="BQ14" i="4"/>
  <c r="AR14" i="4"/>
  <c r="BI14" i="4"/>
  <c r="AJ14" i="4"/>
  <c r="BA14" i="4"/>
  <c r="AV13" i="4"/>
  <c r="BM13" i="4"/>
  <c r="AN13" i="4"/>
  <c r="BE13" i="4"/>
  <c r="BB11" i="4"/>
  <c r="BP13" i="4"/>
  <c r="BH13" i="4"/>
  <c r="BL12" i="4"/>
  <c r="BD12" i="4"/>
  <c r="BP11" i="4"/>
  <c r="BH11" i="4"/>
  <c r="BL10" i="4"/>
  <c r="BD10" i="4"/>
  <c r="BP9" i="4"/>
  <c r="BH9" i="4"/>
  <c r="N667" i="3"/>
  <c r="P567" i="3"/>
  <c r="N566" i="3"/>
  <c r="P563" i="3"/>
  <c r="N562" i="3"/>
  <c r="P559" i="3"/>
  <c r="N558" i="3"/>
  <c r="P555" i="3"/>
  <c r="N554" i="3"/>
  <c r="P551" i="3"/>
  <c r="N550" i="3"/>
  <c r="P547" i="3"/>
  <c r="N546" i="3"/>
  <c r="P543" i="3"/>
  <c r="N542" i="3"/>
  <c r="P539" i="3"/>
  <c r="N538" i="3"/>
  <c r="P535" i="3"/>
  <c r="N534" i="3"/>
  <c r="L416" i="3"/>
  <c r="M416" i="3"/>
  <c r="N416" i="3"/>
  <c r="J416" i="3"/>
  <c r="L408" i="3"/>
  <c r="M408" i="3"/>
  <c r="N408" i="3"/>
  <c r="J408" i="3"/>
  <c r="L400" i="3"/>
  <c r="M400" i="3"/>
  <c r="N400" i="3"/>
  <c r="J400" i="3"/>
  <c r="L387" i="3"/>
  <c r="I387" i="3"/>
  <c r="J387" i="3"/>
  <c r="N387" i="3"/>
  <c r="O387" i="3"/>
  <c r="O567" i="3"/>
  <c r="M566" i="3"/>
  <c r="K565" i="3"/>
  <c r="O563" i="3"/>
  <c r="M562" i="3"/>
  <c r="K561" i="3"/>
  <c r="O559" i="3"/>
  <c r="M558" i="3"/>
  <c r="K557" i="3"/>
  <c r="O555" i="3"/>
  <c r="M554" i="3"/>
  <c r="K553" i="3"/>
  <c r="O551" i="3"/>
  <c r="M550" i="3"/>
  <c r="K549" i="3"/>
  <c r="O547" i="3"/>
  <c r="M546" i="3"/>
  <c r="K545" i="3"/>
  <c r="O543" i="3"/>
  <c r="M542" i="3"/>
  <c r="K541" i="3"/>
  <c r="O539" i="3"/>
  <c r="M538" i="3"/>
  <c r="K537" i="3"/>
  <c r="O535" i="3"/>
  <c r="M534" i="3"/>
  <c r="K533" i="3"/>
  <c r="J532" i="3"/>
  <c r="N432" i="3"/>
  <c r="I430" i="3"/>
  <c r="P429" i="3"/>
  <c r="N428" i="3"/>
  <c r="I426" i="3"/>
  <c r="P425" i="3"/>
  <c r="N424" i="3"/>
  <c r="I422" i="3"/>
  <c r="P421" i="3"/>
  <c r="L420" i="3"/>
  <c r="J420" i="3"/>
  <c r="L418" i="3"/>
  <c r="N418" i="3"/>
  <c r="J418" i="3"/>
  <c r="K416" i="3"/>
  <c r="L413" i="3"/>
  <c r="M413" i="3"/>
  <c r="N413" i="3"/>
  <c r="J413" i="3"/>
  <c r="K408" i="3"/>
  <c r="L405" i="3"/>
  <c r="M405" i="3"/>
  <c r="N405" i="3"/>
  <c r="J405" i="3"/>
  <c r="K400" i="3"/>
  <c r="M387" i="3"/>
  <c r="N567" i="3"/>
  <c r="N563" i="3"/>
  <c r="N559" i="3"/>
  <c r="N555" i="3"/>
  <c r="N551" i="3"/>
  <c r="N547" i="3"/>
  <c r="N543" i="3"/>
  <c r="N539" i="3"/>
  <c r="N535" i="3"/>
  <c r="O421" i="3"/>
  <c r="L410" i="3"/>
  <c r="M410" i="3"/>
  <c r="N410" i="3"/>
  <c r="J410" i="3"/>
  <c r="L402" i="3"/>
  <c r="M402" i="3"/>
  <c r="N402" i="3"/>
  <c r="J402" i="3"/>
  <c r="L394" i="3"/>
  <c r="P394" i="3"/>
  <c r="I394" i="3"/>
  <c r="N394" i="3"/>
  <c r="L386" i="3"/>
  <c r="P386" i="3"/>
  <c r="I386" i="3"/>
  <c r="M386" i="3"/>
  <c r="N386" i="3"/>
  <c r="K669" i="3"/>
  <c r="M567" i="3"/>
  <c r="K566" i="3"/>
  <c r="M563" i="3"/>
  <c r="K562" i="3"/>
  <c r="M559" i="3"/>
  <c r="K558" i="3"/>
  <c r="M555" i="3"/>
  <c r="K554" i="3"/>
  <c r="M551" i="3"/>
  <c r="K550" i="3"/>
  <c r="M547" i="3"/>
  <c r="K546" i="3"/>
  <c r="M543" i="3"/>
  <c r="K542" i="3"/>
  <c r="M539" i="3"/>
  <c r="K538" i="3"/>
  <c r="M535" i="3"/>
  <c r="K534" i="3"/>
  <c r="L415" i="3"/>
  <c r="M415" i="3"/>
  <c r="N415" i="3"/>
  <c r="J415" i="3"/>
  <c r="K410" i="3"/>
  <c r="L407" i="3"/>
  <c r="M407" i="3"/>
  <c r="N407" i="3"/>
  <c r="J407" i="3"/>
  <c r="K402" i="3"/>
  <c r="L399" i="3"/>
  <c r="M399" i="3"/>
  <c r="N399" i="3"/>
  <c r="J399" i="3"/>
  <c r="K394" i="3"/>
  <c r="K386" i="3"/>
  <c r="L383" i="3"/>
  <c r="M383" i="3"/>
  <c r="N383" i="3"/>
  <c r="O383" i="3"/>
  <c r="I383" i="3"/>
  <c r="J383" i="3"/>
  <c r="L421" i="3"/>
  <c r="J421" i="3"/>
  <c r="L412" i="3"/>
  <c r="M412" i="3"/>
  <c r="N412" i="3"/>
  <c r="J412" i="3"/>
  <c r="L404" i="3"/>
  <c r="M404" i="3"/>
  <c r="N404" i="3"/>
  <c r="J404" i="3"/>
  <c r="M568" i="3"/>
  <c r="K567" i="3"/>
  <c r="O565" i="3"/>
  <c r="M564" i="3"/>
  <c r="K563" i="3"/>
  <c r="O561" i="3"/>
  <c r="M560" i="3"/>
  <c r="K559" i="3"/>
  <c r="O557" i="3"/>
  <c r="M556" i="3"/>
  <c r="K555" i="3"/>
  <c r="O553" i="3"/>
  <c r="M552" i="3"/>
  <c r="K551" i="3"/>
  <c r="O549" i="3"/>
  <c r="M548" i="3"/>
  <c r="K547" i="3"/>
  <c r="O545" i="3"/>
  <c r="M544" i="3"/>
  <c r="K543" i="3"/>
  <c r="O541" i="3"/>
  <c r="M540" i="3"/>
  <c r="K539" i="3"/>
  <c r="O537" i="3"/>
  <c r="M536" i="3"/>
  <c r="K535" i="3"/>
  <c r="O533" i="3"/>
  <c r="M531" i="3"/>
  <c r="I432" i="3"/>
  <c r="N430" i="3"/>
  <c r="I428" i="3"/>
  <c r="N426" i="3"/>
  <c r="I424" i="3"/>
  <c r="N422" i="3"/>
  <c r="K421" i="3"/>
  <c r="L419" i="3"/>
  <c r="N419" i="3"/>
  <c r="J419" i="3"/>
  <c r="L417" i="3"/>
  <c r="N417" i="3"/>
  <c r="J417" i="3"/>
  <c r="I415" i="3"/>
  <c r="K412" i="3"/>
  <c r="L409" i="3"/>
  <c r="M409" i="3"/>
  <c r="N409" i="3"/>
  <c r="J409" i="3"/>
  <c r="I407" i="3"/>
  <c r="K404" i="3"/>
  <c r="L401" i="3"/>
  <c r="M401" i="3"/>
  <c r="N401" i="3"/>
  <c r="J401" i="3"/>
  <c r="I399" i="3"/>
  <c r="L391" i="3"/>
  <c r="M391" i="3"/>
  <c r="N391" i="3"/>
  <c r="O391" i="3"/>
  <c r="J391" i="3"/>
  <c r="K383" i="3"/>
  <c r="P566" i="3"/>
  <c r="N565" i="3"/>
  <c r="P562" i="3"/>
  <c r="N561" i="3"/>
  <c r="P558" i="3"/>
  <c r="N557" i="3"/>
  <c r="P554" i="3"/>
  <c r="N553" i="3"/>
  <c r="P550" i="3"/>
  <c r="N549" i="3"/>
  <c r="P546" i="3"/>
  <c r="N545" i="3"/>
  <c r="P542" i="3"/>
  <c r="N541" i="3"/>
  <c r="P538" i="3"/>
  <c r="N537" i="3"/>
  <c r="P534" i="3"/>
  <c r="N533" i="3"/>
  <c r="I421" i="3"/>
  <c r="L414" i="3"/>
  <c r="M414" i="3"/>
  <c r="N414" i="3"/>
  <c r="J414" i="3"/>
  <c r="I412" i="3"/>
  <c r="L406" i="3"/>
  <c r="M406" i="3"/>
  <c r="N406" i="3"/>
  <c r="J406" i="3"/>
  <c r="I404" i="3"/>
  <c r="L393" i="3"/>
  <c r="O393" i="3"/>
  <c r="P393" i="3"/>
  <c r="M393" i="3"/>
  <c r="P432" i="3"/>
  <c r="P428" i="3"/>
  <c r="P424" i="3"/>
  <c r="P416" i="3"/>
  <c r="K414" i="3"/>
  <c r="L411" i="3"/>
  <c r="M411" i="3"/>
  <c r="N411" i="3"/>
  <c r="J411" i="3"/>
  <c r="P408" i="3"/>
  <c r="K406" i="3"/>
  <c r="L403" i="3"/>
  <c r="M403" i="3"/>
  <c r="N403" i="3"/>
  <c r="J403" i="3"/>
  <c r="P400" i="3"/>
  <c r="L395" i="3"/>
  <c r="I395" i="3"/>
  <c r="J395" i="3"/>
  <c r="O395" i="3"/>
  <c r="J393" i="3"/>
  <c r="M385" i="3"/>
  <c r="O379" i="3"/>
  <c r="N378" i="3"/>
  <c r="M377" i="3"/>
  <c r="N379" i="3"/>
  <c r="M378" i="3"/>
  <c r="J378" i="3"/>
  <c r="M397" i="3"/>
  <c r="P392" i="3"/>
  <c r="M389" i="3"/>
  <c r="P384" i="3"/>
  <c r="M381" i="3"/>
  <c r="J379" i="3"/>
  <c r="I378" i="3"/>
  <c r="P376" i="3"/>
  <c r="L220" i="3"/>
  <c r="M220" i="3"/>
  <c r="I220" i="3"/>
  <c r="O220" i="3"/>
  <c r="P220" i="3"/>
  <c r="J220" i="3"/>
  <c r="K220" i="3"/>
  <c r="L212" i="3"/>
  <c r="M212" i="3"/>
  <c r="I212" i="3"/>
  <c r="O212" i="3"/>
  <c r="P212" i="3"/>
  <c r="J212" i="3"/>
  <c r="K212" i="3"/>
  <c r="O392" i="3"/>
  <c r="P385" i="3"/>
  <c r="O384" i="3"/>
  <c r="I379" i="3"/>
  <c r="P377" i="3"/>
  <c r="O376" i="3"/>
  <c r="J397" i="3"/>
  <c r="I396" i="3"/>
  <c r="N392" i="3"/>
  <c r="J389" i="3"/>
  <c r="I388" i="3"/>
  <c r="O385" i="3"/>
  <c r="N384" i="3"/>
  <c r="J381" i="3"/>
  <c r="I380" i="3"/>
  <c r="P378" i="3"/>
  <c r="O377" i="3"/>
  <c r="N376" i="3"/>
  <c r="N220" i="3"/>
  <c r="N212" i="3"/>
  <c r="O255" i="3"/>
  <c r="M253" i="3"/>
  <c r="I253" i="3"/>
  <c r="J252" i="3"/>
  <c r="M249" i="3"/>
  <c r="I249" i="3"/>
  <c r="J248" i="3"/>
  <c r="M245" i="3"/>
  <c r="I245" i="3"/>
  <c r="J244" i="3"/>
  <c r="M241" i="3"/>
  <c r="I241" i="3"/>
  <c r="J240" i="3"/>
  <c r="M237" i="3"/>
  <c r="I237" i="3"/>
  <c r="J236" i="3"/>
  <c r="M233" i="3"/>
  <c r="I233" i="3"/>
  <c r="J232" i="3"/>
  <c r="M229" i="3"/>
  <c r="I229" i="3"/>
  <c r="J228" i="3"/>
  <c r="J225" i="3"/>
  <c r="L223" i="3"/>
  <c r="M223" i="3"/>
  <c r="I223" i="3"/>
  <c r="J217" i="3"/>
  <c r="L215" i="3"/>
  <c r="M215" i="3"/>
  <c r="I215" i="3"/>
  <c r="J209" i="3"/>
  <c r="L207" i="3"/>
  <c r="M207" i="3"/>
  <c r="I207" i="3"/>
  <c r="L205" i="3"/>
  <c r="M205" i="3"/>
  <c r="N205" i="3"/>
  <c r="I205" i="3"/>
  <c r="P197" i="3"/>
  <c r="I197" i="3"/>
  <c r="J197" i="3"/>
  <c r="M197" i="3"/>
  <c r="N197" i="3"/>
  <c r="O197" i="3"/>
  <c r="L226" i="3"/>
  <c r="M226" i="3"/>
  <c r="I226" i="3"/>
  <c r="L218" i="3"/>
  <c r="M218" i="3"/>
  <c r="I218" i="3"/>
  <c r="L210" i="3"/>
  <c r="M210" i="3"/>
  <c r="I210" i="3"/>
  <c r="M184" i="3"/>
  <c r="N184" i="3"/>
  <c r="P184" i="3"/>
  <c r="I184" i="3"/>
  <c r="J184" i="3"/>
  <c r="K184" i="3"/>
  <c r="L184" i="3"/>
  <c r="N256" i="3"/>
  <c r="M255" i="3"/>
  <c r="J253" i="3"/>
  <c r="M250" i="3"/>
  <c r="I250" i="3"/>
  <c r="J249" i="3"/>
  <c r="M246" i="3"/>
  <c r="I246" i="3"/>
  <c r="J245" i="3"/>
  <c r="M242" i="3"/>
  <c r="I242" i="3"/>
  <c r="J241" i="3"/>
  <c r="M238" i="3"/>
  <c r="I238" i="3"/>
  <c r="J237" i="3"/>
  <c r="M234" i="3"/>
  <c r="I234" i="3"/>
  <c r="J233" i="3"/>
  <c r="M230" i="3"/>
  <c r="I230" i="3"/>
  <c r="J229" i="3"/>
  <c r="K226" i="3"/>
  <c r="J223" i="3"/>
  <c r="L221" i="3"/>
  <c r="M221" i="3"/>
  <c r="I221" i="3"/>
  <c r="K218" i="3"/>
  <c r="J215" i="3"/>
  <c r="L213" i="3"/>
  <c r="M213" i="3"/>
  <c r="I213" i="3"/>
  <c r="K210" i="3"/>
  <c r="J207" i="3"/>
  <c r="J205" i="3"/>
  <c r="P199" i="3"/>
  <c r="I199" i="3"/>
  <c r="J199" i="3"/>
  <c r="M199" i="3"/>
  <c r="N199" i="3"/>
  <c r="O199" i="3"/>
  <c r="K197" i="3"/>
  <c r="P252" i="3"/>
  <c r="P248" i="3"/>
  <c r="P244" i="3"/>
  <c r="P240" i="3"/>
  <c r="P236" i="3"/>
  <c r="P232" i="3"/>
  <c r="P228" i="3"/>
  <c r="J226" i="3"/>
  <c r="L224" i="3"/>
  <c r="M224" i="3"/>
  <c r="I224" i="3"/>
  <c r="J218" i="3"/>
  <c r="L216" i="3"/>
  <c r="M216" i="3"/>
  <c r="I216" i="3"/>
  <c r="J210" i="3"/>
  <c r="L208" i="3"/>
  <c r="M208" i="3"/>
  <c r="I208" i="3"/>
  <c r="O184" i="3"/>
  <c r="K255" i="3"/>
  <c r="O252" i="3"/>
  <c r="M251" i="3"/>
  <c r="I251" i="3"/>
  <c r="O248" i="3"/>
  <c r="M247" i="3"/>
  <c r="I247" i="3"/>
  <c r="O244" i="3"/>
  <c r="M243" i="3"/>
  <c r="I243" i="3"/>
  <c r="O240" i="3"/>
  <c r="M239" i="3"/>
  <c r="I239" i="3"/>
  <c r="O236" i="3"/>
  <c r="M235" i="3"/>
  <c r="I235" i="3"/>
  <c r="O232" i="3"/>
  <c r="M231" i="3"/>
  <c r="I231" i="3"/>
  <c r="O228" i="3"/>
  <c r="M227" i="3"/>
  <c r="I227" i="3"/>
  <c r="P225" i="3"/>
  <c r="K224" i="3"/>
  <c r="L219" i="3"/>
  <c r="M219" i="3"/>
  <c r="I219" i="3"/>
  <c r="P217" i="3"/>
  <c r="K216" i="3"/>
  <c r="L211" i="3"/>
  <c r="M211" i="3"/>
  <c r="I211" i="3"/>
  <c r="P209" i="3"/>
  <c r="K208" i="3"/>
  <c r="L206" i="3"/>
  <c r="M206" i="3"/>
  <c r="N206" i="3"/>
  <c r="I206" i="3"/>
  <c r="L204" i="3"/>
  <c r="M204" i="3"/>
  <c r="N204" i="3"/>
  <c r="I204" i="3"/>
  <c r="P203" i="3"/>
  <c r="I203" i="3"/>
  <c r="J203" i="3"/>
  <c r="M203" i="3"/>
  <c r="L202" i="3"/>
  <c r="M202" i="3"/>
  <c r="N202" i="3"/>
  <c r="I202" i="3"/>
  <c r="P201" i="3"/>
  <c r="I201" i="3"/>
  <c r="J201" i="3"/>
  <c r="M201" i="3"/>
  <c r="K199" i="3"/>
  <c r="K256" i="3"/>
  <c r="J255" i="3"/>
  <c r="P253" i="3"/>
  <c r="K251" i="3"/>
  <c r="P249" i="3"/>
  <c r="K247" i="3"/>
  <c r="P245" i="3"/>
  <c r="K243" i="3"/>
  <c r="P241" i="3"/>
  <c r="K239" i="3"/>
  <c r="P237" i="3"/>
  <c r="K235" i="3"/>
  <c r="P233" i="3"/>
  <c r="K231" i="3"/>
  <c r="P229" i="3"/>
  <c r="K227" i="3"/>
  <c r="J224" i="3"/>
  <c r="L222" i="3"/>
  <c r="M222" i="3"/>
  <c r="I222" i="3"/>
  <c r="K219" i="3"/>
  <c r="J216" i="3"/>
  <c r="L214" i="3"/>
  <c r="M214" i="3"/>
  <c r="I214" i="3"/>
  <c r="K211" i="3"/>
  <c r="J208" i="3"/>
  <c r="K206" i="3"/>
  <c r="K204" i="3"/>
  <c r="L203" i="3"/>
  <c r="K202" i="3"/>
  <c r="L201" i="3"/>
  <c r="M252" i="3"/>
  <c r="I252" i="3"/>
  <c r="M248" i="3"/>
  <c r="I248" i="3"/>
  <c r="M244" i="3"/>
  <c r="I244" i="3"/>
  <c r="M240" i="3"/>
  <c r="I240" i="3"/>
  <c r="M236" i="3"/>
  <c r="I236" i="3"/>
  <c r="M232" i="3"/>
  <c r="I232" i="3"/>
  <c r="M228" i="3"/>
  <c r="I228" i="3"/>
  <c r="L225" i="3"/>
  <c r="M225" i="3"/>
  <c r="I225" i="3"/>
  <c r="L217" i="3"/>
  <c r="M217" i="3"/>
  <c r="I217" i="3"/>
  <c r="L209" i="3"/>
  <c r="M209" i="3"/>
  <c r="I209" i="3"/>
  <c r="O195" i="3"/>
  <c r="O193" i="3"/>
  <c r="O191" i="3"/>
  <c r="O189" i="3"/>
  <c r="O187" i="3"/>
  <c r="M174" i="3"/>
  <c r="N174" i="3"/>
  <c r="P174" i="3"/>
  <c r="I174" i="3"/>
  <c r="J174" i="3"/>
  <c r="N195" i="3"/>
  <c r="N193" i="3"/>
  <c r="I183" i="3"/>
  <c r="J183" i="3"/>
  <c r="L183" i="3"/>
  <c r="M183" i="3"/>
  <c r="N183" i="3"/>
  <c r="I179" i="3"/>
  <c r="J179" i="3"/>
  <c r="L179" i="3"/>
  <c r="M179" i="3"/>
  <c r="N179" i="3"/>
  <c r="I169" i="3"/>
  <c r="J169" i="3"/>
  <c r="L169" i="3"/>
  <c r="M169" i="3"/>
  <c r="N169" i="3"/>
  <c r="M164" i="3"/>
  <c r="N164" i="3"/>
  <c r="P164" i="3"/>
  <c r="I164" i="3"/>
  <c r="J164" i="3"/>
  <c r="M160" i="3"/>
  <c r="N160" i="3"/>
  <c r="O160" i="3"/>
  <c r="P160" i="3"/>
  <c r="I160" i="3"/>
  <c r="J160" i="3"/>
  <c r="M156" i="3"/>
  <c r="N156" i="3"/>
  <c r="O156" i="3"/>
  <c r="P156" i="3"/>
  <c r="I156" i="3"/>
  <c r="J156" i="3"/>
  <c r="M152" i="3"/>
  <c r="N152" i="3"/>
  <c r="O152" i="3"/>
  <c r="P152" i="3"/>
  <c r="I152" i="3"/>
  <c r="J152" i="3"/>
  <c r="M148" i="3"/>
  <c r="N148" i="3"/>
  <c r="O148" i="3"/>
  <c r="P148" i="3"/>
  <c r="I148" i="3"/>
  <c r="J148" i="3"/>
  <c r="M144" i="3"/>
  <c r="N144" i="3"/>
  <c r="O144" i="3"/>
  <c r="P144" i="3"/>
  <c r="I144" i="3"/>
  <c r="J144" i="3"/>
  <c r="M140" i="3"/>
  <c r="N140" i="3"/>
  <c r="O140" i="3"/>
  <c r="P140" i="3"/>
  <c r="I140" i="3"/>
  <c r="J140" i="3"/>
  <c r="L102" i="3"/>
  <c r="L103" i="3"/>
  <c r="L104" i="3"/>
  <c r="L105" i="3"/>
  <c r="L106" i="3"/>
  <c r="L107" i="3"/>
  <c r="L108" i="3"/>
  <c r="L109" i="3"/>
  <c r="L111" i="3"/>
  <c r="L113" i="3"/>
  <c r="I200" i="3"/>
  <c r="I198" i="3"/>
  <c r="I196" i="3"/>
  <c r="M195" i="3"/>
  <c r="I194" i="3"/>
  <c r="M193" i="3"/>
  <c r="I192" i="3"/>
  <c r="M191" i="3"/>
  <c r="I190" i="3"/>
  <c r="M189" i="3"/>
  <c r="I188" i="3"/>
  <c r="M187" i="3"/>
  <c r="I186" i="3"/>
  <c r="M185" i="3"/>
  <c r="O183" i="3"/>
  <c r="O179" i="3"/>
  <c r="I175" i="3"/>
  <c r="J175" i="3"/>
  <c r="L175" i="3"/>
  <c r="M175" i="3"/>
  <c r="N175" i="3"/>
  <c r="K174" i="3"/>
  <c r="M170" i="3"/>
  <c r="N170" i="3"/>
  <c r="P170" i="3"/>
  <c r="I170" i="3"/>
  <c r="J170" i="3"/>
  <c r="O169" i="3"/>
  <c r="L164" i="3"/>
  <c r="L160" i="3"/>
  <c r="L156" i="3"/>
  <c r="L152" i="3"/>
  <c r="L148" i="3"/>
  <c r="L144" i="3"/>
  <c r="L140" i="3"/>
  <c r="M180" i="3"/>
  <c r="N180" i="3"/>
  <c r="P180" i="3"/>
  <c r="I180" i="3"/>
  <c r="J180" i="3"/>
  <c r="K179" i="3"/>
  <c r="M176" i="3"/>
  <c r="N176" i="3"/>
  <c r="P176" i="3"/>
  <c r="I176" i="3"/>
  <c r="J176" i="3"/>
  <c r="K169" i="3"/>
  <c r="I165" i="3"/>
  <c r="J165" i="3"/>
  <c r="L165" i="3"/>
  <c r="M165" i="3"/>
  <c r="N165" i="3"/>
  <c r="K164" i="3"/>
  <c r="K160" i="3"/>
  <c r="K156" i="3"/>
  <c r="K152" i="3"/>
  <c r="K148" i="3"/>
  <c r="K144" i="3"/>
  <c r="K140" i="3"/>
  <c r="M112" i="3"/>
  <c r="N112" i="3"/>
  <c r="O112" i="3"/>
  <c r="I112" i="3"/>
  <c r="J112" i="3"/>
  <c r="K112" i="3"/>
  <c r="L112" i="3"/>
  <c r="O117" i="3"/>
  <c r="O116" i="3"/>
  <c r="P117" i="3"/>
  <c r="P116" i="3"/>
  <c r="O120" i="3"/>
  <c r="P124" i="3"/>
  <c r="P120" i="3"/>
  <c r="O121" i="3"/>
  <c r="P121" i="3"/>
  <c r="O125" i="3"/>
  <c r="I120" i="3"/>
  <c r="I125" i="3"/>
  <c r="I118" i="3"/>
  <c r="I124" i="3"/>
  <c r="I171" i="3"/>
  <c r="J171" i="3"/>
  <c r="L171" i="3"/>
  <c r="M171" i="3"/>
  <c r="N171" i="3"/>
  <c r="M166" i="3"/>
  <c r="N166" i="3"/>
  <c r="P166" i="3"/>
  <c r="I166" i="3"/>
  <c r="J166" i="3"/>
  <c r="N200" i="3"/>
  <c r="N198" i="3"/>
  <c r="N196" i="3"/>
  <c r="J195" i="3"/>
  <c r="N194" i="3"/>
  <c r="J193" i="3"/>
  <c r="N192" i="3"/>
  <c r="J191" i="3"/>
  <c r="N190" i="3"/>
  <c r="J189" i="3"/>
  <c r="J187" i="3"/>
  <c r="I181" i="3"/>
  <c r="J181" i="3"/>
  <c r="L181" i="3"/>
  <c r="M181" i="3"/>
  <c r="N181" i="3"/>
  <c r="I177" i="3"/>
  <c r="J177" i="3"/>
  <c r="L177" i="3"/>
  <c r="M177" i="3"/>
  <c r="N177" i="3"/>
  <c r="M172" i="3"/>
  <c r="N172" i="3"/>
  <c r="P172" i="3"/>
  <c r="I172" i="3"/>
  <c r="J172" i="3"/>
  <c r="M162" i="3"/>
  <c r="N162" i="3"/>
  <c r="O162" i="3"/>
  <c r="P162" i="3"/>
  <c r="I162" i="3"/>
  <c r="J162" i="3"/>
  <c r="M158" i="3"/>
  <c r="N158" i="3"/>
  <c r="O158" i="3"/>
  <c r="P158" i="3"/>
  <c r="I158" i="3"/>
  <c r="J158" i="3"/>
  <c r="M154" i="3"/>
  <c r="N154" i="3"/>
  <c r="O154" i="3"/>
  <c r="P154" i="3"/>
  <c r="I154" i="3"/>
  <c r="J154" i="3"/>
  <c r="M150" i="3"/>
  <c r="N150" i="3"/>
  <c r="O150" i="3"/>
  <c r="P150" i="3"/>
  <c r="I150" i="3"/>
  <c r="J150" i="3"/>
  <c r="M146" i="3"/>
  <c r="N146" i="3"/>
  <c r="O146" i="3"/>
  <c r="P146" i="3"/>
  <c r="I146" i="3"/>
  <c r="J146" i="3"/>
  <c r="M142" i="3"/>
  <c r="N142" i="3"/>
  <c r="O142" i="3"/>
  <c r="P142" i="3"/>
  <c r="I142" i="3"/>
  <c r="J142" i="3"/>
  <c r="M138" i="3"/>
  <c r="N138" i="3"/>
  <c r="O138" i="3"/>
  <c r="P138" i="3"/>
  <c r="I138" i="3"/>
  <c r="J138" i="3"/>
  <c r="P29" i="3"/>
  <c r="P112" i="3"/>
  <c r="M200" i="3"/>
  <c r="M198" i="3"/>
  <c r="M196" i="3"/>
  <c r="I195" i="3"/>
  <c r="M194" i="3"/>
  <c r="I193" i="3"/>
  <c r="M192" i="3"/>
  <c r="I191" i="3"/>
  <c r="M190" i="3"/>
  <c r="I189" i="3"/>
  <c r="M188" i="3"/>
  <c r="I187" i="3"/>
  <c r="M186" i="3"/>
  <c r="I185" i="3"/>
  <c r="O181" i="3"/>
  <c r="O177" i="3"/>
  <c r="L172" i="3"/>
  <c r="K171" i="3"/>
  <c r="I167" i="3"/>
  <c r="J167" i="3"/>
  <c r="L167" i="3"/>
  <c r="M167" i="3"/>
  <c r="N167" i="3"/>
  <c r="K166" i="3"/>
  <c r="L162" i="3"/>
  <c r="L158" i="3"/>
  <c r="L154" i="3"/>
  <c r="L150" i="3"/>
  <c r="L146" i="3"/>
  <c r="L142" i="3"/>
  <c r="L138" i="3"/>
  <c r="M182" i="3"/>
  <c r="N182" i="3"/>
  <c r="P182" i="3"/>
  <c r="I182" i="3"/>
  <c r="J182" i="3"/>
  <c r="K181" i="3"/>
  <c r="M178" i="3"/>
  <c r="N178" i="3"/>
  <c r="P178" i="3"/>
  <c r="I178" i="3"/>
  <c r="J178" i="3"/>
  <c r="K177" i="3"/>
  <c r="I173" i="3"/>
  <c r="J173" i="3"/>
  <c r="L173" i="3"/>
  <c r="M173" i="3"/>
  <c r="N173" i="3"/>
  <c r="K172" i="3"/>
  <c r="M168" i="3"/>
  <c r="N168" i="3"/>
  <c r="P168" i="3"/>
  <c r="I168" i="3"/>
  <c r="J168" i="3"/>
  <c r="K162" i="3"/>
  <c r="K158" i="3"/>
  <c r="K154" i="3"/>
  <c r="K150" i="3"/>
  <c r="K146" i="3"/>
  <c r="K142" i="3"/>
  <c r="K138" i="3"/>
  <c r="I10" i="3"/>
  <c r="I123" i="3"/>
  <c r="J123" i="3"/>
  <c r="K104" i="3"/>
  <c r="K105" i="3"/>
  <c r="K106" i="3"/>
  <c r="K107" i="3"/>
  <c r="K108" i="3"/>
  <c r="K109" i="3"/>
  <c r="K111" i="3"/>
  <c r="M90" i="3"/>
  <c r="I88" i="3"/>
  <c r="O85" i="3"/>
  <c r="J83" i="3"/>
  <c r="P80" i="3"/>
  <c r="N73" i="3"/>
  <c r="N65" i="3"/>
  <c r="K53" i="3"/>
  <c r="M49" i="3"/>
  <c r="O39" i="3"/>
  <c r="Y34" i="3"/>
  <c r="N163" i="3"/>
  <c r="N161" i="3"/>
  <c r="N159" i="3"/>
  <c r="N157" i="3"/>
  <c r="N155" i="3"/>
  <c r="N153" i="3"/>
  <c r="N151" i="3"/>
  <c r="N149" i="3"/>
  <c r="N147" i="3"/>
  <c r="N145" i="3"/>
  <c r="N143" i="3"/>
  <c r="N141" i="3"/>
  <c r="N139" i="3"/>
  <c r="N137" i="3"/>
  <c r="J136" i="3"/>
  <c r="N135" i="3"/>
  <c r="J134" i="3"/>
  <c r="N133" i="3"/>
  <c r="J132" i="3"/>
  <c r="N131" i="3"/>
  <c r="J130" i="3"/>
  <c r="J128" i="3"/>
  <c r="J126" i="3"/>
  <c r="L123" i="3"/>
  <c r="M122" i="3"/>
  <c r="N122" i="3"/>
  <c r="K89" i="3"/>
  <c r="M110" i="3"/>
  <c r="N110" i="3"/>
  <c r="O110" i="3"/>
  <c r="P110" i="3"/>
  <c r="I110" i="3"/>
  <c r="J110" i="3"/>
  <c r="L90" i="3"/>
  <c r="N85" i="3"/>
  <c r="O80" i="3"/>
  <c r="I77" i="3"/>
  <c r="M73" i="3"/>
  <c r="M65" i="3"/>
  <c r="J44" i="3"/>
  <c r="L39" i="3"/>
  <c r="N34" i="3"/>
  <c r="M163" i="3"/>
  <c r="M161" i="3"/>
  <c r="M159" i="3"/>
  <c r="M157" i="3"/>
  <c r="M155" i="3"/>
  <c r="M153" i="3"/>
  <c r="M151" i="3"/>
  <c r="M149" i="3"/>
  <c r="M147" i="3"/>
  <c r="M145" i="3"/>
  <c r="M143" i="3"/>
  <c r="M141" i="3"/>
  <c r="M139" i="3"/>
  <c r="M137" i="3"/>
  <c r="I136" i="3"/>
  <c r="M135" i="3"/>
  <c r="I134" i="3"/>
  <c r="M133" i="3"/>
  <c r="I132" i="3"/>
  <c r="M131" i="3"/>
  <c r="I130" i="3"/>
  <c r="M129" i="3"/>
  <c r="I128" i="3"/>
  <c r="M127" i="3"/>
  <c r="I126" i="3"/>
  <c r="K123" i="3"/>
  <c r="J122" i="3"/>
  <c r="M114" i="3"/>
  <c r="N114" i="3"/>
  <c r="I114" i="3"/>
  <c r="J114" i="3"/>
  <c r="L110" i="3"/>
  <c r="K87" i="3"/>
  <c r="M82" i="3"/>
  <c r="O68" i="3"/>
  <c r="O60" i="3"/>
  <c r="P56" i="3"/>
  <c r="N22" i="3"/>
  <c r="P17" i="3"/>
  <c r="M12" i="3"/>
  <c r="O7" i="3"/>
  <c r="L163" i="3"/>
  <c r="L161" i="3"/>
  <c r="L159" i="3"/>
  <c r="L157" i="3"/>
  <c r="L155" i="3"/>
  <c r="L153" i="3"/>
  <c r="L151" i="3"/>
  <c r="L149" i="3"/>
  <c r="L147" i="3"/>
  <c r="L145" i="3"/>
  <c r="L143" i="3"/>
  <c r="L141" i="3"/>
  <c r="L139" i="3"/>
  <c r="L137" i="3"/>
  <c r="P136" i="3"/>
  <c r="L135" i="3"/>
  <c r="P134" i="3"/>
  <c r="L133" i="3"/>
  <c r="P132" i="3"/>
  <c r="L131" i="3"/>
  <c r="P130" i="3"/>
  <c r="L129" i="3"/>
  <c r="P128" i="3"/>
  <c r="L127" i="3"/>
  <c r="P126" i="3"/>
  <c r="L125" i="3"/>
  <c r="O124" i="3"/>
  <c r="I122" i="3"/>
  <c r="I121" i="3"/>
  <c r="J121" i="3"/>
  <c r="P119" i="3"/>
  <c r="I115" i="3"/>
  <c r="J115" i="3"/>
  <c r="M115" i="3"/>
  <c r="N115" i="3"/>
  <c r="L114" i="3"/>
  <c r="K113" i="3"/>
  <c r="K110" i="3"/>
  <c r="O89" i="3"/>
  <c r="J87" i="3"/>
  <c r="Y84" i="3"/>
  <c r="L82" i="3"/>
  <c r="Y79" i="3"/>
  <c r="I76" i="3"/>
  <c r="L68" i="3"/>
  <c r="L60" i="3"/>
  <c r="N56" i="3"/>
  <c r="L51" i="3"/>
  <c r="Y47" i="3"/>
  <c r="L27" i="3"/>
  <c r="I22" i="3"/>
  <c r="K17" i="3"/>
  <c r="J12" i="3"/>
  <c r="L7" i="3"/>
  <c r="O136" i="3"/>
  <c r="O134" i="3"/>
  <c r="O132" i="3"/>
  <c r="O130" i="3"/>
  <c r="O128" i="3"/>
  <c r="O126" i="3"/>
  <c r="M120" i="3"/>
  <c r="N120" i="3"/>
  <c r="O119" i="3"/>
  <c r="P118" i="3"/>
  <c r="M116" i="3"/>
  <c r="N116" i="3"/>
  <c r="I116" i="3"/>
  <c r="J116" i="3"/>
  <c r="L115" i="3"/>
  <c r="K114" i="3"/>
  <c r="N89" i="3"/>
  <c r="P84" i="3"/>
  <c r="O79" i="3"/>
  <c r="Y71" i="3"/>
  <c r="Y63" i="3"/>
  <c r="I51" i="3"/>
  <c r="O47" i="3"/>
  <c r="I42" i="3"/>
  <c r="K37" i="3"/>
  <c r="J32" i="3"/>
  <c r="J163" i="3"/>
  <c r="J161" i="3"/>
  <c r="J159" i="3"/>
  <c r="J157" i="3"/>
  <c r="J155" i="3"/>
  <c r="J153" i="3"/>
  <c r="J151" i="3"/>
  <c r="J149" i="3"/>
  <c r="J147" i="3"/>
  <c r="J145" i="3"/>
  <c r="J143" i="3"/>
  <c r="J141" i="3"/>
  <c r="J139" i="3"/>
  <c r="J137" i="3"/>
  <c r="N136" i="3"/>
  <c r="J135" i="3"/>
  <c r="N134" i="3"/>
  <c r="J133" i="3"/>
  <c r="N132" i="3"/>
  <c r="J131" i="3"/>
  <c r="N130" i="3"/>
  <c r="J129" i="3"/>
  <c r="N128" i="3"/>
  <c r="J127" i="3"/>
  <c r="N126" i="3"/>
  <c r="L124" i="3"/>
  <c r="P123" i="3"/>
  <c r="K121" i="3"/>
  <c r="J120" i="3"/>
  <c r="I117" i="3"/>
  <c r="J117" i="3"/>
  <c r="M117" i="3"/>
  <c r="N117" i="3"/>
  <c r="L116" i="3"/>
  <c r="K115" i="3"/>
  <c r="K91" i="3"/>
  <c r="M86" i="3"/>
  <c r="I84" i="3"/>
  <c r="O81" i="3"/>
  <c r="K67" i="3"/>
  <c r="O123" i="3"/>
  <c r="P122" i="3"/>
  <c r="I119" i="3"/>
  <c r="J119" i="3"/>
  <c r="M118" i="3"/>
  <c r="N118" i="3"/>
  <c r="J118" i="3"/>
  <c r="J8" i="3"/>
  <c r="J91" i="3"/>
  <c r="Y88" i="3"/>
  <c r="L86" i="3"/>
  <c r="N81" i="3"/>
  <c r="Y78" i="3"/>
  <c r="P74" i="3"/>
  <c r="M70" i="3"/>
  <c r="M62" i="3"/>
  <c r="Y58" i="3"/>
  <c r="Y54" i="3"/>
  <c r="I46" i="3"/>
  <c r="N113" i="3"/>
  <c r="N111" i="3"/>
  <c r="N109" i="3"/>
  <c r="N108" i="3"/>
  <c r="N107" i="3"/>
  <c r="N106" i="3"/>
  <c r="N105" i="3"/>
  <c r="N104" i="3"/>
  <c r="N103" i="3"/>
  <c r="N102" i="3"/>
  <c r="Y91" i="3"/>
  <c r="I91" i="3"/>
  <c r="K90" i="3"/>
  <c r="M89" i="3"/>
  <c r="O88" i="3"/>
  <c r="Y87" i="3"/>
  <c r="I87" i="3"/>
  <c r="K86" i="3"/>
  <c r="M85" i="3"/>
  <c r="O84" i="3"/>
  <c r="Y83" i="3"/>
  <c r="I83" i="3"/>
  <c r="K82" i="3"/>
  <c r="M81" i="3"/>
  <c r="M80" i="3"/>
  <c r="N79" i="3"/>
  <c r="P78" i="3"/>
  <c r="Y77" i="3"/>
  <c r="Y76" i="3"/>
  <c r="Y75" i="3"/>
  <c r="N74" i="3"/>
  <c r="J73" i="3"/>
  <c r="P71" i="3"/>
  <c r="K68" i="3"/>
  <c r="Y66" i="3"/>
  <c r="J65" i="3"/>
  <c r="P63" i="3"/>
  <c r="J60" i="3"/>
  <c r="L58" i="3"/>
  <c r="K56" i="3"/>
  <c r="N54" i="3"/>
  <c r="O52" i="3"/>
  <c r="K49" i="3"/>
  <c r="L47" i="3"/>
  <c r="P45" i="3"/>
  <c r="Y43" i="3"/>
  <c r="P41" i="3"/>
  <c r="M36" i="3"/>
  <c r="I34" i="3"/>
  <c r="O31" i="3"/>
  <c r="K29" i="3"/>
  <c r="Y26" i="3"/>
  <c r="J24" i="3"/>
  <c r="L19" i="3"/>
  <c r="N14" i="3"/>
  <c r="P9" i="3"/>
  <c r="M113" i="3"/>
  <c r="M111" i="3"/>
  <c r="M109" i="3"/>
  <c r="M108" i="3"/>
  <c r="M103" i="3"/>
  <c r="M102" i="3"/>
  <c r="P91" i="3"/>
  <c r="J90" i="3"/>
  <c r="L89" i="3"/>
  <c r="N88" i="3"/>
  <c r="P87" i="3"/>
  <c r="J86" i="3"/>
  <c r="L85" i="3"/>
  <c r="N84" i="3"/>
  <c r="P83" i="3"/>
  <c r="J82" i="3"/>
  <c r="K81" i="3"/>
  <c r="L80" i="3"/>
  <c r="M79" i="3"/>
  <c r="O78" i="3"/>
  <c r="P77" i="3"/>
  <c r="P76" i="3"/>
  <c r="N75" i="3"/>
  <c r="M74" i="3"/>
  <c r="O71" i="3"/>
  <c r="Y69" i="3"/>
  <c r="J68" i="3"/>
  <c r="N66" i="3"/>
  <c r="O63" i="3"/>
  <c r="Y61" i="3"/>
  <c r="K54" i="3"/>
  <c r="M52" i="3"/>
  <c r="Y50" i="3"/>
  <c r="I47" i="3"/>
  <c r="M45" i="3"/>
  <c r="O43" i="3"/>
  <c r="K41" i="3"/>
  <c r="Y38" i="3"/>
  <c r="J36" i="3"/>
  <c r="L31" i="3"/>
  <c r="N26" i="3"/>
  <c r="P21" i="3"/>
  <c r="M16" i="3"/>
  <c r="I14" i="3"/>
  <c r="O11" i="3"/>
  <c r="K9" i="3"/>
  <c r="Y6" i="3"/>
  <c r="O91" i="3"/>
  <c r="Y90" i="3"/>
  <c r="I90" i="3"/>
  <c r="M88" i="3"/>
  <c r="O87" i="3"/>
  <c r="Y86" i="3"/>
  <c r="I86" i="3"/>
  <c r="K85" i="3"/>
  <c r="M84" i="3"/>
  <c r="O83" i="3"/>
  <c r="Y82" i="3"/>
  <c r="I82" i="3"/>
  <c r="J81" i="3"/>
  <c r="K80" i="3"/>
  <c r="L79" i="3"/>
  <c r="N78" i="3"/>
  <c r="O77" i="3"/>
  <c r="O76" i="3"/>
  <c r="L75" i="3"/>
  <c r="L74" i="3"/>
  <c r="P72" i="3"/>
  <c r="L71" i="3"/>
  <c r="N69" i="3"/>
  <c r="M66" i="3"/>
  <c r="P64" i="3"/>
  <c r="L63" i="3"/>
  <c r="N61" i="3"/>
  <c r="P59" i="3"/>
  <c r="O57" i="3"/>
  <c r="Y55" i="3"/>
  <c r="I54" i="3"/>
  <c r="J52" i="3"/>
  <c r="N50" i="3"/>
  <c r="O48" i="3"/>
  <c r="K45" i="3"/>
  <c r="L43" i="3"/>
  <c r="N38" i="3"/>
  <c r="P33" i="3"/>
  <c r="M28" i="3"/>
  <c r="I26" i="3"/>
  <c r="O23" i="3"/>
  <c r="K21" i="3"/>
  <c r="Y18" i="3"/>
  <c r="J16" i="3"/>
  <c r="L11" i="3"/>
  <c r="N6" i="3"/>
  <c r="K103" i="3"/>
  <c r="K102" i="3"/>
  <c r="N91" i="3"/>
  <c r="P90" i="3"/>
  <c r="J89" i="3"/>
  <c r="L88" i="3"/>
  <c r="N87" i="3"/>
  <c r="P86" i="3"/>
  <c r="J85" i="3"/>
  <c r="L84" i="3"/>
  <c r="N83" i="3"/>
  <c r="P82" i="3"/>
  <c r="I81" i="3"/>
  <c r="J80" i="3"/>
  <c r="K79" i="3"/>
  <c r="M78" i="3"/>
  <c r="N77" i="3"/>
  <c r="L76" i="3"/>
  <c r="K75" i="3"/>
  <c r="K74" i="3"/>
  <c r="O72" i="3"/>
  <c r="K69" i="3"/>
  <c r="P67" i="3"/>
  <c r="L66" i="3"/>
  <c r="O64" i="3"/>
  <c r="K61" i="3"/>
  <c r="M59" i="3"/>
  <c r="M57" i="3"/>
  <c r="O55" i="3"/>
  <c r="K50" i="3"/>
  <c r="M48" i="3"/>
  <c r="Y46" i="3"/>
  <c r="M40" i="3"/>
  <c r="I38" i="3"/>
  <c r="O35" i="3"/>
  <c r="K33" i="3"/>
  <c r="Y30" i="3"/>
  <c r="J28" i="3"/>
  <c r="L23" i="3"/>
  <c r="N18" i="3"/>
  <c r="P13" i="3"/>
  <c r="M8" i="3"/>
  <c r="I6" i="3"/>
  <c r="J113" i="3"/>
  <c r="J111" i="3"/>
  <c r="J109" i="3"/>
  <c r="J108" i="3"/>
  <c r="J107" i="3"/>
  <c r="J106" i="3"/>
  <c r="J105" i="3"/>
  <c r="J104" i="3"/>
  <c r="J103" i="3"/>
  <c r="J102" i="3"/>
  <c r="M91" i="3"/>
  <c r="O90" i="3"/>
  <c r="Y89" i="3"/>
  <c r="I89" i="3"/>
  <c r="K88" i="3"/>
  <c r="M87" i="3"/>
  <c r="O86" i="3"/>
  <c r="Y85" i="3"/>
  <c r="I85" i="3"/>
  <c r="K84" i="3"/>
  <c r="M83" i="3"/>
  <c r="O82" i="3"/>
  <c r="Y81" i="3"/>
  <c r="I80" i="3"/>
  <c r="J79" i="3"/>
  <c r="L78" i="3"/>
  <c r="M77" i="3"/>
  <c r="K76" i="3"/>
  <c r="J75" i="3"/>
  <c r="N72" i="3"/>
  <c r="Y70" i="3"/>
  <c r="J69" i="3"/>
  <c r="M67" i="3"/>
  <c r="N64" i="3"/>
  <c r="Y62" i="3"/>
  <c r="J61" i="3"/>
  <c r="K59" i="3"/>
  <c r="J57" i="3"/>
  <c r="L55" i="3"/>
  <c r="P53" i="3"/>
  <c r="Y51" i="3"/>
  <c r="I50" i="3"/>
  <c r="J48" i="3"/>
  <c r="N46" i="3"/>
  <c r="O44" i="3"/>
  <c r="Y42" i="3"/>
  <c r="J40" i="3"/>
  <c r="L35" i="3"/>
  <c r="N30" i="3"/>
  <c r="P25" i="3"/>
  <c r="M20" i="3"/>
  <c r="I18" i="3"/>
  <c r="O15" i="3"/>
  <c r="K13" i="3"/>
  <c r="Y10" i="3"/>
  <c r="O6" i="3"/>
  <c r="M7" i="3"/>
  <c r="K8" i="3"/>
  <c r="I9" i="3"/>
  <c r="Y9" i="3"/>
  <c r="O10" i="3"/>
  <c r="M11" i="3"/>
  <c r="K12" i="3"/>
  <c r="I13" i="3"/>
  <c r="Y13" i="3"/>
  <c r="O14" i="3"/>
  <c r="M15" i="3"/>
  <c r="K16" i="3"/>
  <c r="I17" i="3"/>
  <c r="Y17" i="3"/>
  <c r="O18" i="3"/>
  <c r="M19" i="3"/>
  <c r="K20" i="3"/>
  <c r="I21" i="3"/>
  <c r="Y21" i="3"/>
  <c r="O22" i="3"/>
  <c r="M23" i="3"/>
  <c r="K24" i="3"/>
  <c r="I25" i="3"/>
  <c r="Y25" i="3"/>
  <c r="O26" i="3"/>
  <c r="M27" i="3"/>
  <c r="K28" i="3"/>
  <c r="I29" i="3"/>
  <c r="Y29" i="3"/>
  <c r="O30" i="3"/>
  <c r="M31" i="3"/>
  <c r="K32" i="3"/>
  <c r="I33" i="3"/>
  <c r="Y33" i="3"/>
  <c r="O34" i="3"/>
  <c r="M35" i="3"/>
  <c r="K36" i="3"/>
  <c r="I37" i="3"/>
  <c r="Y37" i="3"/>
  <c r="O38" i="3"/>
  <c r="M39" i="3"/>
  <c r="K40" i="3"/>
  <c r="I41" i="3"/>
  <c r="Y41" i="3"/>
  <c r="O42" i="3"/>
  <c r="M43" i="3"/>
  <c r="K44" i="3"/>
  <c r="I45" i="3"/>
  <c r="Y45" i="3"/>
  <c r="O46" i="3"/>
  <c r="M47" i="3"/>
  <c r="K48" i="3"/>
  <c r="I49" i="3"/>
  <c r="Y49" i="3"/>
  <c r="O50" i="3"/>
  <c r="M51" i="3"/>
  <c r="K52" i="3"/>
  <c r="I53" i="3"/>
  <c r="Y53" i="3"/>
  <c r="O54" i="3"/>
  <c r="M55" i="3"/>
  <c r="L56" i="3"/>
  <c r="K57" i="3"/>
  <c r="J58" i="3"/>
  <c r="Y59" i="3"/>
  <c r="P60" i="3"/>
  <c r="O61" i="3"/>
  <c r="N62" i="3"/>
  <c r="M63" i="3"/>
  <c r="L64" i="3"/>
  <c r="K65" i="3"/>
  <c r="J66" i="3"/>
  <c r="Y67" i="3"/>
  <c r="P68" i="3"/>
  <c r="O69" i="3"/>
  <c r="N70" i="3"/>
  <c r="M71" i="3"/>
  <c r="L72" i="3"/>
  <c r="K73" i="3"/>
  <c r="I74" i="3"/>
  <c r="Y74" i="3"/>
  <c r="O75" i="3"/>
  <c r="M76" i="3"/>
  <c r="K77" i="3"/>
  <c r="P6" i="3"/>
  <c r="N7" i="3"/>
  <c r="L8" i="3"/>
  <c r="J9" i="3"/>
  <c r="P10" i="3"/>
  <c r="N11" i="3"/>
  <c r="L12" i="3"/>
  <c r="J13" i="3"/>
  <c r="P14" i="3"/>
  <c r="N15" i="3"/>
  <c r="L16" i="3"/>
  <c r="J17" i="3"/>
  <c r="P18" i="3"/>
  <c r="N19" i="3"/>
  <c r="L20" i="3"/>
  <c r="J21" i="3"/>
  <c r="P22" i="3"/>
  <c r="N23" i="3"/>
  <c r="L24" i="3"/>
  <c r="J25" i="3"/>
  <c r="P26" i="3"/>
  <c r="N27" i="3"/>
  <c r="L28" i="3"/>
  <c r="J29" i="3"/>
  <c r="P30" i="3"/>
  <c r="N31" i="3"/>
  <c r="L32" i="3"/>
  <c r="J33" i="3"/>
  <c r="P34" i="3"/>
  <c r="N35" i="3"/>
  <c r="L36" i="3"/>
  <c r="J37" i="3"/>
  <c r="P38" i="3"/>
  <c r="N39" i="3"/>
  <c r="L40" i="3"/>
  <c r="J41" i="3"/>
  <c r="P42" i="3"/>
  <c r="N43" i="3"/>
  <c r="L44" i="3"/>
  <c r="J45" i="3"/>
  <c r="P46" i="3"/>
  <c r="N47" i="3"/>
  <c r="L48" i="3"/>
  <c r="J49" i="3"/>
  <c r="P50" i="3"/>
  <c r="N51" i="3"/>
  <c r="L52" i="3"/>
  <c r="J53" i="3"/>
  <c r="P54" i="3"/>
  <c r="N55" i="3"/>
  <c r="M56" i="3"/>
  <c r="L57" i="3"/>
  <c r="K58" i="3"/>
  <c r="J59" i="3"/>
  <c r="Y60" i="3"/>
  <c r="P61" i="3"/>
  <c r="O62" i="3"/>
  <c r="N63" i="3"/>
  <c r="M64" i="3"/>
  <c r="L65" i="3"/>
  <c r="K66" i="3"/>
  <c r="J67" i="3"/>
  <c r="Y68" i="3"/>
  <c r="P69" i="3"/>
  <c r="O70" i="3"/>
  <c r="N71" i="3"/>
  <c r="M72" i="3"/>
  <c r="L73" i="3"/>
  <c r="J74" i="3"/>
  <c r="P75" i="3"/>
  <c r="N76" i="3"/>
  <c r="L77" i="3"/>
  <c r="J78" i="3"/>
  <c r="P79" i="3"/>
  <c r="N80" i="3"/>
  <c r="L81" i="3"/>
  <c r="J6" i="3"/>
  <c r="P7" i="3"/>
  <c r="N8" i="3"/>
  <c r="L9" i="3"/>
  <c r="J10" i="3"/>
  <c r="P11" i="3"/>
  <c r="N12" i="3"/>
  <c r="L13" i="3"/>
  <c r="J14" i="3"/>
  <c r="P15" i="3"/>
  <c r="N16" i="3"/>
  <c r="L17" i="3"/>
  <c r="J18" i="3"/>
  <c r="P19" i="3"/>
  <c r="N20" i="3"/>
  <c r="L21" i="3"/>
  <c r="J22" i="3"/>
  <c r="P23" i="3"/>
  <c r="N24" i="3"/>
  <c r="L25" i="3"/>
  <c r="J26" i="3"/>
  <c r="P27" i="3"/>
  <c r="N28" i="3"/>
  <c r="L29" i="3"/>
  <c r="J30" i="3"/>
  <c r="P31" i="3"/>
  <c r="N32" i="3"/>
  <c r="L33" i="3"/>
  <c r="J34" i="3"/>
  <c r="P35" i="3"/>
  <c r="N36" i="3"/>
  <c r="L37" i="3"/>
  <c r="J38" i="3"/>
  <c r="P39" i="3"/>
  <c r="N40" i="3"/>
  <c r="L41" i="3"/>
  <c r="J42" i="3"/>
  <c r="P43" i="3"/>
  <c r="N44" i="3"/>
  <c r="L45" i="3"/>
  <c r="J46" i="3"/>
  <c r="P47" i="3"/>
  <c r="N48" i="3"/>
  <c r="L49" i="3"/>
  <c r="J50" i="3"/>
  <c r="P51" i="3"/>
  <c r="N52" i="3"/>
  <c r="L53" i="3"/>
  <c r="J54" i="3"/>
  <c r="P55" i="3"/>
  <c r="O56" i="3"/>
  <c r="N57" i="3"/>
  <c r="M58" i="3"/>
  <c r="L59" i="3"/>
  <c r="K60" i="3"/>
  <c r="K6" i="3"/>
  <c r="I7" i="3"/>
  <c r="Y7" i="3"/>
  <c r="O8" i="3"/>
  <c r="M9" i="3"/>
  <c r="K10" i="3"/>
  <c r="I11" i="3"/>
  <c r="Y11" i="3"/>
  <c r="O12" i="3"/>
  <c r="M13" i="3"/>
  <c r="K14" i="3"/>
  <c r="I15" i="3"/>
  <c r="Y15" i="3"/>
  <c r="O16" i="3"/>
  <c r="M17" i="3"/>
  <c r="K18" i="3"/>
  <c r="I19" i="3"/>
  <c r="Y19" i="3"/>
  <c r="O20" i="3"/>
  <c r="M21" i="3"/>
  <c r="K22" i="3"/>
  <c r="I23" i="3"/>
  <c r="Y23" i="3"/>
  <c r="O24" i="3"/>
  <c r="M25" i="3"/>
  <c r="K26" i="3"/>
  <c r="I27" i="3"/>
  <c r="Y27" i="3"/>
  <c r="O28" i="3"/>
  <c r="M29" i="3"/>
  <c r="K30" i="3"/>
  <c r="I31" i="3"/>
  <c r="Y31" i="3"/>
  <c r="O32" i="3"/>
  <c r="M33" i="3"/>
  <c r="K34" i="3"/>
  <c r="I35" i="3"/>
  <c r="Y35" i="3"/>
  <c r="O36" i="3"/>
  <c r="M37" i="3"/>
  <c r="K38" i="3"/>
  <c r="I39" i="3"/>
  <c r="Y39" i="3"/>
  <c r="O40" i="3"/>
  <c r="M41" i="3"/>
  <c r="K42" i="3"/>
  <c r="I43" i="3"/>
  <c r="L6" i="3"/>
  <c r="J7" i="3"/>
  <c r="P8" i="3"/>
  <c r="N9" i="3"/>
  <c r="L10" i="3"/>
  <c r="J11" i="3"/>
  <c r="P12" i="3"/>
  <c r="N13" i="3"/>
  <c r="L14" i="3"/>
  <c r="J15" i="3"/>
  <c r="P16" i="3"/>
  <c r="N17" i="3"/>
  <c r="L18" i="3"/>
  <c r="J19" i="3"/>
  <c r="P20" i="3"/>
  <c r="N21" i="3"/>
  <c r="L22" i="3"/>
  <c r="J23" i="3"/>
  <c r="P24" i="3"/>
  <c r="N25" i="3"/>
  <c r="L26" i="3"/>
  <c r="J27" i="3"/>
  <c r="P28" i="3"/>
  <c r="N29" i="3"/>
  <c r="L30" i="3"/>
  <c r="J31" i="3"/>
  <c r="P32" i="3"/>
  <c r="N33" i="3"/>
  <c r="L34" i="3"/>
  <c r="J35" i="3"/>
  <c r="P36" i="3"/>
  <c r="N37" i="3"/>
  <c r="L38" i="3"/>
  <c r="J39" i="3"/>
  <c r="P40" i="3"/>
  <c r="N41" i="3"/>
  <c r="L42" i="3"/>
  <c r="J43" i="3"/>
  <c r="P44" i="3"/>
  <c r="N45" i="3"/>
  <c r="L46" i="3"/>
  <c r="J47" i="3"/>
  <c r="P48" i="3"/>
  <c r="N49" i="3"/>
  <c r="L50" i="3"/>
  <c r="J51" i="3"/>
  <c r="P52" i="3"/>
  <c r="N53" i="3"/>
  <c r="L54" i="3"/>
  <c r="J55" i="3"/>
  <c r="Y56" i="3"/>
  <c r="P57" i="3"/>
  <c r="O58" i="3"/>
  <c r="N59" i="3"/>
  <c r="M60" i="3"/>
  <c r="L61" i="3"/>
  <c r="K62" i="3"/>
  <c r="J63" i="3"/>
  <c r="Y64" i="3"/>
  <c r="P65" i="3"/>
  <c r="O66" i="3"/>
  <c r="N67" i="3"/>
  <c r="M68" i="3"/>
  <c r="L69" i="3"/>
  <c r="K70" i="3"/>
  <c r="J71" i="3"/>
  <c r="Y72" i="3"/>
  <c r="P73" i="3"/>
  <c r="M6" i="3"/>
  <c r="K7" i="3"/>
  <c r="I8" i="3"/>
  <c r="Y8" i="3"/>
  <c r="O9" i="3"/>
  <c r="M10" i="3"/>
  <c r="K11" i="3"/>
  <c r="I12" i="3"/>
  <c r="Y12" i="3"/>
  <c r="O13" i="3"/>
  <c r="M14" i="3"/>
  <c r="K15" i="3"/>
  <c r="I16" i="3"/>
  <c r="Y16" i="3"/>
  <c r="O17" i="3"/>
  <c r="M18" i="3"/>
  <c r="K19" i="3"/>
  <c r="I20" i="3"/>
  <c r="Y20" i="3"/>
  <c r="O21" i="3"/>
  <c r="M22" i="3"/>
  <c r="K23" i="3"/>
  <c r="I24" i="3"/>
  <c r="Y24" i="3"/>
  <c r="O25" i="3"/>
  <c r="M26" i="3"/>
  <c r="K27" i="3"/>
  <c r="I28" i="3"/>
  <c r="Y28" i="3"/>
  <c r="O29" i="3"/>
  <c r="M30" i="3"/>
  <c r="K31" i="3"/>
  <c r="I32" i="3"/>
  <c r="Y32" i="3"/>
  <c r="O33" i="3"/>
  <c r="M34" i="3"/>
  <c r="K35" i="3"/>
  <c r="I36" i="3"/>
  <c r="Y36" i="3"/>
  <c r="O37" i="3"/>
  <c r="M38" i="3"/>
  <c r="K39" i="3"/>
  <c r="I40" i="3"/>
  <c r="Y40" i="3"/>
  <c r="O41" i="3"/>
  <c r="M42" i="3"/>
  <c r="K43" i="3"/>
  <c r="I44" i="3"/>
  <c r="Y44" i="3"/>
  <c r="O45" i="3"/>
  <c r="M46" i="3"/>
  <c r="K47" i="3"/>
  <c r="I48" i="3"/>
  <c r="Y48" i="3"/>
  <c r="O49" i="3"/>
  <c r="M50" i="3"/>
  <c r="K51" i="3"/>
  <c r="I52" i="3"/>
  <c r="Y52" i="3"/>
  <c r="O53" i="3"/>
  <c r="M54" i="3"/>
  <c r="K55" i="3"/>
  <c r="J56" i="3"/>
  <c r="Y57" i="3"/>
  <c r="P58" i="3"/>
  <c r="O59" i="3"/>
  <c r="N60" i="3"/>
  <c r="M61" i="3"/>
  <c r="L62" i="3"/>
  <c r="K63" i="3"/>
  <c r="J64" i="3"/>
  <c r="Y65" i="3"/>
  <c r="P66" i="3"/>
  <c r="O67" i="3"/>
  <c r="N68" i="3"/>
  <c r="M69" i="3"/>
  <c r="L70" i="3"/>
  <c r="K71" i="3"/>
  <c r="J72" i="3"/>
  <c r="Y73" i="3"/>
  <c r="O74" i="3"/>
  <c r="M75" i="3"/>
  <c r="L91" i="3"/>
  <c r="N90" i="3"/>
  <c r="P89" i="3"/>
  <c r="J88" i="3"/>
  <c r="L87" i="3"/>
  <c r="N86" i="3"/>
  <c r="P85" i="3"/>
  <c r="J84" i="3"/>
  <c r="L83" i="3"/>
  <c r="N82" i="3"/>
  <c r="P81" i="3"/>
  <c r="Y80" i="3"/>
  <c r="I79" i="3"/>
  <c r="K78" i="3"/>
  <c r="J77" i="3"/>
  <c r="J76" i="3"/>
  <c r="I75" i="3"/>
  <c r="O73" i="3"/>
  <c r="K72" i="3"/>
  <c r="P70" i="3"/>
  <c r="L67" i="3"/>
  <c r="O65" i="3"/>
  <c r="K64" i="3"/>
  <c r="P62" i="3"/>
  <c r="I55" i="3"/>
  <c r="M53" i="3"/>
  <c r="O51" i="3"/>
  <c r="K46" i="3"/>
  <c r="M44" i="3"/>
  <c r="N42" i="3"/>
  <c r="P37" i="3"/>
  <c r="M32" i="3"/>
  <c r="I30" i="3"/>
  <c r="O27" i="3"/>
  <c r="K25" i="3"/>
  <c r="Y22" i="3"/>
  <c r="J20" i="3"/>
  <c r="L15" i="3"/>
  <c r="N10" i="3"/>
  <c r="FN89" i="2"/>
  <c r="FO89" i="2"/>
  <c r="GZ85" i="2"/>
  <c r="GK85" i="2"/>
  <c r="HI85" i="2"/>
  <c r="GT85" i="2"/>
  <c r="HC85" i="2"/>
  <c r="GN85" i="2"/>
  <c r="HL85" i="2"/>
  <c r="HF85" i="2"/>
  <c r="GQ85" i="2"/>
  <c r="GW85" i="2"/>
  <c r="GT80" i="2"/>
  <c r="HC80" i="2"/>
  <c r="GN80" i="2"/>
  <c r="HL80" i="2"/>
  <c r="GW80" i="2"/>
  <c r="HF80" i="2"/>
  <c r="GZ80" i="2"/>
  <c r="GK80" i="2"/>
  <c r="HI80" i="2"/>
  <c r="GQ80" i="2"/>
  <c r="GZ81" i="2"/>
  <c r="GK81" i="2"/>
  <c r="HI81" i="2"/>
  <c r="GT81" i="2"/>
  <c r="HC81" i="2"/>
  <c r="GN81" i="2"/>
  <c r="HL81" i="2"/>
  <c r="HF81" i="2"/>
  <c r="GQ81" i="2"/>
  <c r="GW81" i="2"/>
  <c r="GN88" i="2"/>
  <c r="HL88" i="2"/>
  <c r="GQ88" i="2"/>
  <c r="GK88" i="2"/>
  <c r="HF88" i="2"/>
  <c r="HI88" i="2"/>
  <c r="GW88" i="2"/>
  <c r="GZ88" i="2"/>
  <c r="HC88" i="2"/>
  <c r="GT88" i="2"/>
  <c r="GW82" i="2"/>
  <c r="HF82" i="2"/>
  <c r="GQ82" i="2"/>
  <c r="GZ82" i="2"/>
  <c r="GK82" i="2"/>
  <c r="HI82" i="2"/>
  <c r="HC82" i="2"/>
  <c r="GN82" i="2"/>
  <c r="HL82" i="2"/>
  <c r="GT82" i="2"/>
  <c r="GW89" i="2"/>
  <c r="GT89" i="2"/>
  <c r="HF89" i="2"/>
  <c r="GQ89" i="2"/>
  <c r="GZ89" i="2"/>
  <c r="GK89" i="2"/>
  <c r="HI89" i="2"/>
  <c r="HC89" i="2"/>
  <c r="GN89" i="2"/>
  <c r="HL89" i="2"/>
  <c r="FQ88" i="2"/>
  <c r="FR88" i="2"/>
  <c r="ID87" i="2"/>
  <c r="IC87" i="2"/>
  <c r="GW87" i="2"/>
  <c r="HF87" i="2"/>
  <c r="GK87" i="2"/>
  <c r="HI87" i="2"/>
  <c r="GN87" i="2"/>
  <c r="HL87" i="2"/>
  <c r="GZ87" i="2"/>
  <c r="HC87" i="2"/>
  <c r="GQ87" i="2"/>
  <c r="GT87" i="2"/>
  <c r="IF89" i="2"/>
  <c r="IG89" i="2"/>
  <c r="IC89" i="2"/>
  <c r="FN88" i="2"/>
  <c r="AM84" i="2"/>
  <c r="IG81" i="2"/>
  <c r="IF81" i="2"/>
  <c r="FQ87" i="2"/>
  <c r="FR87" i="2"/>
  <c r="LO86" i="2"/>
  <c r="LR86" i="2"/>
  <c r="HF86" i="2"/>
  <c r="GQ86" i="2"/>
  <c r="GZ86" i="2"/>
  <c r="GT86" i="2"/>
  <c r="GN86" i="2"/>
  <c r="HL86" i="2"/>
  <c r="GW86" i="2"/>
  <c r="AK86" i="2"/>
  <c r="LT84" i="2"/>
  <c r="LU84" i="2"/>
  <c r="LW84" i="2"/>
  <c r="LX84" i="2"/>
  <c r="LQ89" i="2"/>
  <c r="ID88" i="2"/>
  <c r="HC86" i="2"/>
  <c r="BW86" i="2"/>
  <c r="DU86" i="2"/>
  <c r="BX86" i="2" s="1"/>
  <c r="FL85" i="2"/>
  <c r="FK85" i="2"/>
  <c r="FN84" i="2"/>
  <c r="FO84" i="2"/>
  <c r="IC79" i="2"/>
  <c r="ID79" i="2"/>
  <c r="LP78" i="2"/>
  <c r="AK78" i="2"/>
  <c r="LQ78" i="2"/>
  <c r="LR78" i="2"/>
  <c r="LO78" i="2"/>
  <c r="LS78" i="2"/>
  <c r="FM84" i="2"/>
  <c r="FP84" i="2" s="1"/>
  <c r="FS84" i="2" s="1"/>
  <c r="FV84" i="2" s="1"/>
  <c r="FY84" i="2" s="1"/>
  <c r="GB84" i="2" s="1"/>
  <c r="GE84" i="2" s="1"/>
  <c r="GH84" i="2" s="1"/>
  <c r="FN71" i="2"/>
  <c r="FO71" i="2"/>
  <c r="LX89" i="2"/>
  <c r="LP89" i="2"/>
  <c r="IB88" i="2"/>
  <c r="IE88" i="2" s="1"/>
  <c r="IH88" i="2" s="1"/>
  <c r="IK88" i="2" s="1"/>
  <c r="IN88" i="2" s="1"/>
  <c r="IQ88" i="2" s="1"/>
  <c r="IT88" i="2" s="1"/>
  <c r="IW88" i="2" s="1"/>
  <c r="IZ88" i="2" s="1"/>
  <c r="JC88" i="2" s="1"/>
  <c r="JF88" i="2" s="1"/>
  <c r="JI88" i="2" s="1"/>
  <c r="JL88" i="2" s="1"/>
  <c r="JO88" i="2" s="1"/>
  <c r="JR88" i="2" s="1"/>
  <c r="JU88" i="2" s="1"/>
  <c r="JX88" i="2" s="1"/>
  <c r="KA88" i="2" s="1"/>
  <c r="FK88" i="2"/>
  <c r="ES88" i="2"/>
  <c r="AM88" i="2" s="1"/>
  <c r="AM87" i="2"/>
  <c r="LS86" i="2"/>
  <c r="IF86" i="2"/>
  <c r="IG86" i="2"/>
  <c r="LX85" i="2"/>
  <c r="LG85" i="2"/>
  <c r="LT85" i="2"/>
  <c r="LV85" i="2"/>
  <c r="LW85" i="2"/>
  <c r="IA83" i="2"/>
  <c r="HZ83" i="2"/>
  <c r="CG88" i="2"/>
  <c r="LQ86" i="2"/>
  <c r="FR86" i="2"/>
  <c r="FQ86" i="2"/>
  <c r="IG85" i="2"/>
  <c r="IF85" i="2"/>
  <c r="CG83" i="2"/>
  <c r="ID82" i="2"/>
  <c r="IC82" i="2"/>
  <c r="LX81" i="2"/>
  <c r="LG81" i="2"/>
  <c r="LT81" i="2"/>
  <c r="LV81" i="2"/>
  <c r="LW81" i="2"/>
  <c r="CG81" i="2"/>
  <c r="GZ78" i="2"/>
  <c r="GK78" i="2"/>
  <c r="HI78" i="2"/>
  <c r="GT78" i="2"/>
  <c r="GW78" i="2"/>
  <c r="HF78" i="2"/>
  <c r="GQ78" i="2"/>
  <c r="HL78" i="2"/>
  <c r="GN78" i="2"/>
  <c r="HC78" i="2"/>
  <c r="LO89" i="2"/>
  <c r="LS88" i="2"/>
  <c r="HZ87" i="2"/>
  <c r="LP86" i="2"/>
  <c r="EU85" i="2"/>
  <c r="FL81" i="2"/>
  <c r="FK81" i="2"/>
  <c r="LR88" i="2"/>
  <c r="ES85" i="2"/>
  <c r="AM85" i="2" s="1"/>
  <c r="IA80" i="2"/>
  <c r="HZ80" i="2"/>
  <c r="LP84" i="2"/>
  <c r="BX84" i="2"/>
  <c r="LQ83" i="2"/>
  <c r="FM83" i="2"/>
  <c r="FP83" i="2" s="1"/>
  <c r="FS83" i="2" s="1"/>
  <c r="FV83" i="2" s="1"/>
  <c r="FY83" i="2" s="1"/>
  <c r="GB83" i="2" s="1"/>
  <c r="GE83" i="2" s="1"/>
  <c r="GH83" i="2" s="1"/>
  <c r="AK83" i="2"/>
  <c r="BX81" i="2"/>
  <c r="LQ80" i="2"/>
  <c r="FL80" i="2"/>
  <c r="BW80" i="2"/>
  <c r="AK75" i="2"/>
  <c r="LQ75" i="2"/>
  <c r="LR75" i="2"/>
  <c r="LS75" i="2"/>
  <c r="LO75" i="2"/>
  <c r="LP75" i="2"/>
  <c r="GN74" i="2"/>
  <c r="HL74" i="2"/>
  <c r="GW74" i="2"/>
  <c r="HF74" i="2"/>
  <c r="GQ74" i="2"/>
  <c r="GZ74" i="2"/>
  <c r="GK74" i="2"/>
  <c r="HI74" i="2"/>
  <c r="GT74" i="2"/>
  <c r="HC74" i="2"/>
  <c r="GQ71" i="2"/>
  <c r="GT71" i="2"/>
  <c r="GN71" i="2"/>
  <c r="HI71" i="2"/>
  <c r="GZ71" i="2"/>
  <c r="HL71" i="2"/>
  <c r="HC71" i="2"/>
  <c r="GK71" i="2"/>
  <c r="HF71" i="2"/>
  <c r="GW71" i="2"/>
  <c r="LO84" i="2"/>
  <c r="GK75" i="2"/>
  <c r="HI75" i="2"/>
  <c r="GT75" i="2"/>
  <c r="HC75" i="2"/>
  <c r="GN75" i="2"/>
  <c r="HL75" i="2"/>
  <c r="GW75" i="2"/>
  <c r="HF75" i="2"/>
  <c r="GQ75" i="2"/>
  <c r="GZ75" i="2"/>
  <c r="GK70" i="2"/>
  <c r="HI70" i="2"/>
  <c r="HC70" i="2"/>
  <c r="GN70" i="2"/>
  <c r="HL70" i="2"/>
  <c r="GZ70" i="2"/>
  <c r="HF70" i="2"/>
  <c r="GQ70" i="2"/>
  <c r="GT70" i="2"/>
  <c r="GW70" i="2"/>
  <c r="HZ82" i="2"/>
  <c r="FN78" i="2"/>
  <c r="FO78" i="2"/>
  <c r="HZ77" i="2"/>
  <c r="IA77" i="2"/>
  <c r="FQ77" i="2"/>
  <c r="FR77" i="2"/>
  <c r="AM76" i="2"/>
  <c r="GZ73" i="2"/>
  <c r="GK73" i="2"/>
  <c r="HI73" i="2"/>
  <c r="GT73" i="2"/>
  <c r="HC73" i="2"/>
  <c r="GN73" i="2"/>
  <c r="HL73" i="2"/>
  <c r="GW73" i="2"/>
  <c r="HF73" i="2"/>
  <c r="GQ73" i="2"/>
  <c r="LX82" i="2"/>
  <c r="LP82" i="2"/>
  <c r="FL82" i="2"/>
  <c r="DU80" i="2"/>
  <c r="AK80" i="2"/>
  <c r="IJ78" i="2"/>
  <c r="GN76" i="2"/>
  <c r="HL76" i="2"/>
  <c r="GW76" i="2"/>
  <c r="HF76" i="2"/>
  <c r="GQ76" i="2"/>
  <c r="GZ76" i="2"/>
  <c r="GK76" i="2"/>
  <c r="HI76" i="2"/>
  <c r="GT76" i="2"/>
  <c r="HC76" i="2"/>
  <c r="LR72" i="2"/>
  <c r="LS72" i="2"/>
  <c r="LO72" i="2"/>
  <c r="AK72" i="2"/>
  <c r="LP72" i="2"/>
  <c r="LQ72" i="2"/>
  <c r="HF72" i="2"/>
  <c r="GK72" i="2"/>
  <c r="GZ72" i="2"/>
  <c r="GQ72" i="2"/>
  <c r="HC72" i="2"/>
  <c r="HL72" i="2"/>
  <c r="GT72" i="2"/>
  <c r="GW72" i="2"/>
  <c r="GN72" i="2"/>
  <c r="HI72" i="2"/>
  <c r="LS84" i="2"/>
  <c r="EW80" i="2"/>
  <c r="AM80" i="2" s="1"/>
  <c r="FR79" i="2"/>
  <c r="FQ79" i="2"/>
  <c r="AK76" i="2"/>
  <c r="LO76" i="2"/>
  <c r="LP76" i="2"/>
  <c r="LQ76" i="2"/>
  <c r="LR76" i="2"/>
  <c r="LS76" i="2"/>
  <c r="GN69" i="2"/>
  <c r="HL69" i="2"/>
  <c r="GW69" i="2"/>
  <c r="HF69" i="2"/>
  <c r="GQ69" i="2"/>
  <c r="GK69" i="2"/>
  <c r="HI69" i="2"/>
  <c r="HC69" i="2"/>
  <c r="GZ69" i="2"/>
  <c r="GT69" i="2"/>
  <c r="FK86" i="2"/>
  <c r="HZ85" i="2"/>
  <c r="LR84" i="2"/>
  <c r="IA84" i="2"/>
  <c r="AK84" i="2"/>
  <c r="LS83" i="2"/>
  <c r="FO83" i="2"/>
  <c r="DW83" i="2"/>
  <c r="BX83" i="2" s="1"/>
  <c r="LS80" i="2"/>
  <c r="AM75" i="2"/>
  <c r="AM71" i="2"/>
  <c r="BX80" i="2"/>
  <c r="FP79" i="2"/>
  <c r="FS79" i="2" s="1"/>
  <c r="FV79" i="2" s="1"/>
  <c r="FY79" i="2" s="1"/>
  <c r="GB79" i="2" s="1"/>
  <c r="GE79" i="2" s="1"/>
  <c r="GH79" i="2" s="1"/>
  <c r="BW79" i="2"/>
  <c r="BX79" i="2"/>
  <c r="GQ68" i="2"/>
  <c r="GZ68" i="2"/>
  <c r="GK68" i="2"/>
  <c r="HI68" i="2"/>
  <c r="GT68" i="2"/>
  <c r="GN68" i="2"/>
  <c r="HL68" i="2"/>
  <c r="HF68" i="2"/>
  <c r="GW68" i="2"/>
  <c r="HC68" i="2"/>
  <c r="LW78" i="2"/>
  <c r="IF78" i="2"/>
  <c r="FK78" i="2"/>
  <c r="BX78" i="2"/>
  <c r="LR77" i="2"/>
  <c r="FN77" i="2"/>
  <c r="DU77" i="2"/>
  <c r="BX77" i="2" s="1"/>
  <c r="FO76" i="2"/>
  <c r="DW76" i="2"/>
  <c r="BW76" i="2"/>
  <c r="LX75" i="2"/>
  <c r="FL75" i="2"/>
  <c r="FO74" i="2"/>
  <c r="DW74" i="2"/>
  <c r="LW73" i="2"/>
  <c r="LO73" i="2"/>
  <c r="EW70" i="2"/>
  <c r="LQ66" i="2"/>
  <c r="LR66" i="2"/>
  <c r="LS66" i="2"/>
  <c r="AK66" i="2"/>
  <c r="LO66" i="2"/>
  <c r="LP66" i="2"/>
  <c r="GT62" i="2"/>
  <c r="HC62" i="2"/>
  <c r="GN62" i="2"/>
  <c r="HL62" i="2"/>
  <c r="GW62" i="2"/>
  <c r="GQ62" i="2"/>
  <c r="GZ62" i="2"/>
  <c r="GK62" i="2"/>
  <c r="HF62" i="2"/>
  <c r="HI62" i="2"/>
  <c r="LV78" i="2"/>
  <c r="BW78" i="2"/>
  <c r="LQ77" i="2"/>
  <c r="FM77" i="2"/>
  <c r="FP77" i="2" s="1"/>
  <c r="FS77" i="2" s="1"/>
  <c r="FV77" i="2" s="1"/>
  <c r="FY77" i="2" s="1"/>
  <c r="GB77" i="2" s="1"/>
  <c r="GE77" i="2" s="1"/>
  <c r="GH77" i="2" s="1"/>
  <c r="IA76" i="2"/>
  <c r="DU76" i="2"/>
  <c r="BX76" i="2" s="1"/>
  <c r="LW75" i="2"/>
  <c r="FK75" i="2"/>
  <c r="IA74" i="2"/>
  <c r="DU74" i="2"/>
  <c r="FR73" i="2"/>
  <c r="LX72" i="2"/>
  <c r="FU70" i="2"/>
  <c r="FT70" i="2"/>
  <c r="EU70" i="2"/>
  <c r="AM70" i="2" s="1"/>
  <c r="LQ65" i="2"/>
  <c r="LR65" i="2"/>
  <c r="LS65" i="2"/>
  <c r="AK65" i="2"/>
  <c r="LO65" i="2"/>
  <c r="LP65" i="2"/>
  <c r="GT63" i="2"/>
  <c r="HC63" i="2"/>
  <c r="GN63" i="2"/>
  <c r="HL63" i="2"/>
  <c r="GQ63" i="2"/>
  <c r="GZ63" i="2"/>
  <c r="GK63" i="2"/>
  <c r="HF63" i="2"/>
  <c r="HI63" i="2"/>
  <c r="GW63" i="2"/>
  <c r="LX77" i="2"/>
  <c r="LP77" i="2"/>
  <c r="HZ76" i="2"/>
  <c r="LV75" i="2"/>
  <c r="HZ74" i="2"/>
  <c r="LU73" i="2"/>
  <c r="LW72" i="2"/>
  <c r="LG70" i="2"/>
  <c r="LT70" i="2"/>
  <c r="LX70" i="2"/>
  <c r="FQ69" i="2"/>
  <c r="FR69" i="2"/>
  <c r="GK66" i="2"/>
  <c r="HI66" i="2"/>
  <c r="GT66" i="2"/>
  <c r="HC66" i="2"/>
  <c r="GN66" i="2"/>
  <c r="HL66" i="2"/>
  <c r="GW66" i="2"/>
  <c r="HF66" i="2"/>
  <c r="GQ66" i="2"/>
  <c r="GZ66" i="2"/>
  <c r="GT65" i="2"/>
  <c r="GN65" i="2"/>
  <c r="HL65" i="2"/>
  <c r="HC65" i="2"/>
  <c r="HF65" i="2"/>
  <c r="GK65" i="2"/>
  <c r="GW65" i="2"/>
  <c r="HI65" i="2"/>
  <c r="GZ65" i="2"/>
  <c r="GQ65" i="2"/>
  <c r="FK71" i="2"/>
  <c r="FK68" i="2"/>
  <c r="FL68" i="2"/>
  <c r="GZ67" i="2"/>
  <c r="GK67" i="2"/>
  <c r="HI67" i="2"/>
  <c r="GT67" i="2"/>
  <c r="HC67" i="2"/>
  <c r="GN67" i="2"/>
  <c r="HL67" i="2"/>
  <c r="GW67" i="2"/>
  <c r="HF67" i="2"/>
  <c r="GQ67" i="2"/>
  <c r="LT75" i="2"/>
  <c r="LS73" i="2"/>
  <c r="BX72" i="2"/>
  <c r="LW68" i="2"/>
  <c r="LX68" i="2"/>
  <c r="LG68" i="2"/>
  <c r="LT68" i="2"/>
  <c r="LV68" i="2"/>
  <c r="II67" i="2"/>
  <c r="IJ67" i="2"/>
  <c r="FN67" i="2"/>
  <c r="FO67" i="2"/>
  <c r="LU77" i="2"/>
  <c r="LV76" i="2"/>
  <c r="BX74" i="2"/>
  <c r="LR73" i="2"/>
  <c r="IA73" i="2"/>
  <c r="LT72" i="2"/>
  <c r="EU72" i="2"/>
  <c r="AM72" i="2" s="1"/>
  <c r="LV71" i="2"/>
  <c r="LG71" i="2"/>
  <c r="ID71" i="2"/>
  <c r="BW71" i="2"/>
  <c r="DU71" i="2"/>
  <c r="BX71" i="2"/>
  <c r="LV70" i="2"/>
  <c r="LO69" i="2"/>
  <c r="AK69" i="2"/>
  <c r="LQ69" i="2"/>
  <c r="LS69" i="2"/>
  <c r="IA75" i="2"/>
  <c r="LQ73" i="2"/>
  <c r="AK73" i="2"/>
  <c r="FL72" i="2"/>
  <c r="LU71" i="2"/>
  <c r="LU70" i="2"/>
  <c r="IA70" i="2"/>
  <c r="EU68" i="2"/>
  <c r="LT67" i="2"/>
  <c r="LU67" i="2"/>
  <c r="LS77" i="2"/>
  <c r="LT76" i="2"/>
  <c r="IA72" i="2"/>
  <c r="LT71" i="2"/>
  <c r="CG70" i="2"/>
  <c r="IC69" i="2"/>
  <c r="ID69" i="2"/>
  <c r="ID68" i="2"/>
  <c r="ES68" i="2"/>
  <c r="LX67" i="2"/>
  <c r="AM66" i="2"/>
  <c r="GT64" i="2"/>
  <c r="GN64" i="2"/>
  <c r="HL64" i="2"/>
  <c r="GQ64" i="2"/>
  <c r="GZ64" i="2"/>
  <c r="GK64" i="2"/>
  <c r="HC64" i="2"/>
  <c r="HF64" i="2"/>
  <c r="GW64" i="2"/>
  <c r="HI64" i="2"/>
  <c r="GN57" i="2"/>
  <c r="HL57" i="2"/>
  <c r="GQ57" i="2"/>
  <c r="GZ57" i="2"/>
  <c r="GK57" i="2"/>
  <c r="GW57" i="2"/>
  <c r="HC57" i="2"/>
  <c r="GT57" i="2"/>
  <c r="HF57" i="2"/>
  <c r="HI57" i="2"/>
  <c r="GT55" i="2"/>
  <c r="GN55" i="2"/>
  <c r="HL55" i="2"/>
  <c r="GW55" i="2"/>
  <c r="GQ55" i="2"/>
  <c r="GZ55" i="2"/>
  <c r="GK55" i="2"/>
  <c r="HF55" i="2"/>
  <c r="HI55" i="2"/>
  <c r="HC55" i="2"/>
  <c r="DW69" i="2"/>
  <c r="LW67" i="2"/>
  <c r="LO67" i="2"/>
  <c r="IF67" i="2"/>
  <c r="FK67" i="2"/>
  <c r="LX66" i="2"/>
  <c r="FL66" i="2"/>
  <c r="LX65" i="2"/>
  <c r="LX64" i="2"/>
  <c r="ID63" i="2"/>
  <c r="DU61" i="2"/>
  <c r="BW61" i="2"/>
  <c r="DW61" i="2"/>
  <c r="BX61" i="2"/>
  <c r="LV60" i="2"/>
  <c r="LW60" i="2"/>
  <c r="LX60" i="2"/>
  <c r="LG60" i="2"/>
  <c r="LT60" i="2"/>
  <c r="AM64" i="2"/>
  <c r="FN59" i="2"/>
  <c r="FO59" i="2"/>
  <c r="IF58" i="2"/>
  <c r="IG58" i="2"/>
  <c r="FK57" i="2"/>
  <c r="FL57" i="2"/>
  <c r="LO56" i="2"/>
  <c r="LP56" i="2"/>
  <c r="LR56" i="2"/>
  <c r="LS56" i="2"/>
  <c r="AK56" i="2"/>
  <c r="LQ56" i="2"/>
  <c r="LV66" i="2"/>
  <c r="LV65" i="2"/>
  <c r="ID65" i="2"/>
  <c r="FN64" i="2"/>
  <c r="FO64" i="2"/>
  <c r="FK63" i="2"/>
  <c r="FL63" i="2"/>
  <c r="AD63" i="2"/>
  <c r="LR62" i="2"/>
  <c r="LS62" i="2"/>
  <c r="AK62" i="2"/>
  <c r="LO62" i="2"/>
  <c r="LP62" i="2"/>
  <c r="FK60" i="2"/>
  <c r="FL60" i="2"/>
  <c r="GW56" i="2"/>
  <c r="GQ56" i="2"/>
  <c r="GZ56" i="2"/>
  <c r="GT56" i="2"/>
  <c r="HC56" i="2"/>
  <c r="GK56" i="2"/>
  <c r="HF56" i="2"/>
  <c r="GN56" i="2"/>
  <c r="HI56" i="2"/>
  <c r="AK67" i="2"/>
  <c r="IF60" i="2"/>
  <c r="IG60" i="2"/>
  <c r="GT58" i="2"/>
  <c r="HF58" i="2"/>
  <c r="GQ58" i="2"/>
  <c r="GZ58" i="2"/>
  <c r="HI58" i="2"/>
  <c r="GK58" i="2"/>
  <c r="HC58" i="2"/>
  <c r="HL58" i="2"/>
  <c r="GK52" i="2"/>
  <c r="HI52" i="2"/>
  <c r="GT52" i="2"/>
  <c r="HC52" i="2"/>
  <c r="GN52" i="2"/>
  <c r="HL52" i="2"/>
  <c r="GW52" i="2"/>
  <c r="HF52" i="2"/>
  <c r="GQ52" i="2"/>
  <c r="GZ52" i="2"/>
  <c r="LW69" i="2"/>
  <c r="FK69" i="2"/>
  <c r="BX69" i="2"/>
  <c r="DU68" i="2"/>
  <c r="BX68" i="2" s="1"/>
  <c r="LS67" i="2"/>
  <c r="DW67" i="2"/>
  <c r="LT66" i="2"/>
  <c r="BX66" i="2"/>
  <c r="LT65" i="2"/>
  <c r="HZ65" i="2"/>
  <c r="FO65" i="2"/>
  <c r="IJ64" i="2"/>
  <c r="FK64" i="2"/>
  <c r="AM62" i="2"/>
  <c r="IC61" i="2"/>
  <c r="ID61" i="2"/>
  <c r="GT61" i="2"/>
  <c r="HC61" i="2"/>
  <c r="GN61" i="2"/>
  <c r="HL61" i="2"/>
  <c r="GW61" i="2"/>
  <c r="HF61" i="2"/>
  <c r="GQ61" i="2"/>
  <c r="GZ61" i="2"/>
  <c r="EW60" i="2"/>
  <c r="LV69" i="2"/>
  <c r="LR67" i="2"/>
  <c r="DU67" i="2"/>
  <c r="BX67" i="2"/>
  <c r="BW66" i="2"/>
  <c r="HF60" i="2"/>
  <c r="GQ60" i="2"/>
  <c r="GZ60" i="2"/>
  <c r="GK60" i="2"/>
  <c r="HI60" i="2"/>
  <c r="GT60" i="2"/>
  <c r="HC60" i="2"/>
  <c r="GN60" i="2"/>
  <c r="HL60" i="2"/>
  <c r="LQ59" i="2"/>
  <c r="LR59" i="2"/>
  <c r="LS59" i="2"/>
  <c r="AK59" i="2"/>
  <c r="LO59" i="2"/>
  <c r="HC51" i="2"/>
  <c r="GN51" i="2"/>
  <c r="HL51" i="2"/>
  <c r="GW51" i="2"/>
  <c r="HF51" i="2"/>
  <c r="GQ51" i="2"/>
  <c r="GZ51" i="2"/>
  <c r="GK51" i="2"/>
  <c r="HI51" i="2"/>
  <c r="GT51" i="2"/>
  <c r="LQ67" i="2"/>
  <c r="IA66" i="2"/>
  <c r="AM65" i="2"/>
  <c r="LG63" i="2"/>
  <c r="LT63" i="2"/>
  <c r="LW63" i="2"/>
  <c r="LX63" i="2"/>
  <c r="LV58" i="2"/>
  <c r="LW58" i="2"/>
  <c r="LX58" i="2"/>
  <c r="LG58" i="2"/>
  <c r="LT58" i="2"/>
  <c r="IC57" i="2"/>
  <c r="ID57" i="2"/>
  <c r="GQ46" i="2"/>
  <c r="GZ46" i="2"/>
  <c r="GK46" i="2"/>
  <c r="HI46" i="2"/>
  <c r="GT46" i="2"/>
  <c r="HC46" i="2"/>
  <c r="GW46" i="2"/>
  <c r="HF46" i="2"/>
  <c r="HL46" i="2"/>
  <c r="GN46" i="2"/>
  <c r="LT69" i="2"/>
  <c r="HZ66" i="2"/>
  <c r="LG64" i="2"/>
  <c r="LT64" i="2"/>
  <c r="LW64" i="2"/>
  <c r="ES63" i="2"/>
  <c r="AM63" i="2" s="1"/>
  <c r="LV62" i="2"/>
  <c r="IC62" i="2"/>
  <c r="ID62" i="2"/>
  <c r="LR61" i="2"/>
  <c r="LS61" i="2"/>
  <c r="AK61" i="2"/>
  <c r="LO61" i="2"/>
  <c r="LP61" i="2"/>
  <c r="ES60" i="2"/>
  <c r="AM60" i="2" s="1"/>
  <c r="EU60" i="2"/>
  <c r="GK59" i="2"/>
  <c r="HI59" i="2"/>
  <c r="GT59" i="2"/>
  <c r="HC59" i="2"/>
  <c r="GN59" i="2"/>
  <c r="HL59" i="2"/>
  <c r="GW59" i="2"/>
  <c r="HF59" i="2"/>
  <c r="GQ59" i="2"/>
  <c r="HC53" i="2"/>
  <c r="GN53" i="2"/>
  <c r="HL53" i="2"/>
  <c r="GW53" i="2"/>
  <c r="HF53" i="2"/>
  <c r="GQ53" i="2"/>
  <c r="GZ53" i="2"/>
  <c r="GK53" i="2"/>
  <c r="HI53" i="2"/>
  <c r="GT53" i="2"/>
  <c r="LX62" i="2"/>
  <c r="FL62" i="2"/>
  <c r="LX61" i="2"/>
  <c r="LW59" i="2"/>
  <c r="FK59" i="2"/>
  <c r="DW57" i="2"/>
  <c r="IF54" i="2"/>
  <c r="IG54" i="2"/>
  <c r="AM52" i="2"/>
  <c r="AK50" i="2"/>
  <c r="LV50" i="2"/>
  <c r="LW50" i="2"/>
  <c r="LX50" i="2"/>
  <c r="LT50" i="2"/>
  <c r="LW62" i="2"/>
  <c r="LW61" i="2"/>
  <c r="FK61" i="2"/>
  <c r="LV59" i="2"/>
  <c r="DU57" i="2"/>
  <c r="BX57" i="2" s="1"/>
  <c r="LV56" i="2"/>
  <c r="AM56" i="2"/>
  <c r="AD56" i="2"/>
  <c r="ES55" i="2"/>
  <c r="AM55" i="2" s="1"/>
  <c r="LQ52" i="2"/>
  <c r="AK52" i="2"/>
  <c r="LR52" i="2"/>
  <c r="LS52" i="2"/>
  <c r="LO52" i="2"/>
  <c r="FN52" i="2"/>
  <c r="FO52" i="2"/>
  <c r="LU50" i="2"/>
  <c r="AK48" i="2"/>
  <c r="LO48" i="2"/>
  <c r="LP48" i="2"/>
  <c r="LQ48" i="2"/>
  <c r="LR48" i="2"/>
  <c r="LS48" i="2"/>
  <c r="GT43" i="2"/>
  <c r="HC43" i="2"/>
  <c r="GN43" i="2"/>
  <c r="HL43" i="2"/>
  <c r="GW43" i="2"/>
  <c r="HF43" i="2"/>
  <c r="GZ43" i="2"/>
  <c r="GK43" i="2"/>
  <c r="HI43" i="2"/>
  <c r="LR55" i="2"/>
  <c r="AK55" i="2"/>
  <c r="LO55" i="2"/>
  <c r="LP55" i="2"/>
  <c r="HF54" i="2"/>
  <c r="GQ54" i="2"/>
  <c r="GZ54" i="2"/>
  <c r="GK54" i="2"/>
  <c r="HI54" i="2"/>
  <c r="GT54" i="2"/>
  <c r="HC54" i="2"/>
  <c r="GN54" i="2"/>
  <c r="HL54" i="2"/>
  <c r="FQ53" i="2"/>
  <c r="FR53" i="2"/>
  <c r="GQ41" i="2"/>
  <c r="HC41" i="2"/>
  <c r="HF41" i="2"/>
  <c r="GT41" i="2"/>
  <c r="HI41" i="2"/>
  <c r="GK41" i="2"/>
  <c r="GW41" i="2"/>
  <c r="GZ41" i="2"/>
  <c r="HL41" i="2"/>
  <c r="GN41" i="2"/>
  <c r="HZ60" i="2"/>
  <c r="LT59" i="2"/>
  <c r="HZ58" i="2"/>
  <c r="ES54" i="2"/>
  <c r="EU54" i="2"/>
  <c r="II52" i="2"/>
  <c r="IJ52" i="2"/>
  <c r="IC51" i="2"/>
  <c r="ID51" i="2"/>
  <c r="GN50" i="2"/>
  <c r="HL50" i="2"/>
  <c r="GK50" i="2"/>
  <c r="GT50" i="2"/>
  <c r="HC50" i="2"/>
  <c r="GW50" i="2"/>
  <c r="HF50" i="2"/>
  <c r="GQ50" i="2"/>
  <c r="GZ50" i="2"/>
  <c r="HI50" i="2"/>
  <c r="BX65" i="2"/>
  <c r="BX64" i="2"/>
  <c r="BX63" i="2"/>
  <c r="LT62" i="2"/>
  <c r="BX62" i="2"/>
  <c r="LT61" i="2"/>
  <c r="BW58" i="2"/>
  <c r="DW58" i="2"/>
  <c r="BX58" i="2" s="1"/>
  <c r="LG57" i="2"/>
  <c r="LT57" i="2"/>
  <c r="LW57" i="2"/>
  <c r="LX57" i="2"/>
  <c r="AD57" i="2"/>
  <c r="DU56" i="2"/>
  <c r="BW56" i="2"/>
  <c r="DW56" i="2"/>
  <c r="BX56" i="2" s="1"/>
  <c r="AM50" i="2"/>
  <c r="GQ48" i="2"/>
  <c r="GZ48" i="2"/>
  <c r="GK48" i="2"/>
  <c r="HI48" i="2"/>
  <c r="GT48" i="2"/>
  <c r="HC48" i="2"/>
  <c r="GW48" i="2"/>
  <c r="HF48" i="2"/>
  <c r="GN48" i="2"/>
  <c r="HL48" i="2"/>
  <c r="FO61" i="2"/>
  <c r="IA59" i="2"/>
  <c r="IF56" i="2"/>
  <c r="IG56" i="2"/>
  <c r="CG55" i="2"/>
  <c r="LV54" i="2"/>
  <c r="LW54" i="2"/>
  <c r="LX54" i="2"/>
  <c r="LG54" i="2"/>
  <c r="LT54" i="2"/>
  <c r="IC53" i="2"/>
  <c r="ID53" i="2"/>
  <c r="IF41" i="2"/>
  <c r="IG41" i="2"/>
  <c r="FL58" i="2"/>
  <c r="LV57" i="2"/>
  <c r="LW56" i="2"/>
  <c r="LX56" i="2"/>
  <c r="LV55" i="2"/>
  <c r="FK54" i="2"/>
  <c r="FL54" i="2"/>
  <c r="AM53" i="2"/>
  <c r="LX55" i="2"/>
  <c r="IG55" i="2"/>
  <c r="FL55" i="2"/>
  <c r="LQ53" i="2"/>
  <c r="HZ53" i="2"/>
  <c r="LW52" i="2"/>
  <c r="FK52" i="2"/>
  <c r="BW52" i="2"/>
  <c r="LQ51" i="2"/>
  <c r="HZ51" i="2"/>
  <c r="IA50" i="2"/>
  <c r="FL50" i="2"/>
  <c r="BX50" i="2"/>
  <c r="EU45" i="2"/>
  <c r="AM45" i="2" s="1"/>
  <c r="IC44" i="2"/>
  <c r="ID44" i="2"/>
  <c r="LW55" i="2"/>
  <c r="FK55" i="2"/>
  <c r="LP53" i="2"/>
  <c r="LV52" i="2"/>
  <c r="LX51" i="2"/>
  <c r="LP51" i="2"/>
  <c r="FL51" i="2"/>
  <c r="AK51" i="2"/>
  <c r="HZ50" i="2"/>
  <c r="FK50" i="2"/>
  <c r="BW50" i="2"/>
  <c r="FO49" i="2"/>
  <c r="FN49" i="2"/>
  <c r="AM44" i="2"/>
  <c r="GT39" i="2"/>
  <c r="HC39" i="2"/>
  <c r="HL39" i="2"/>
  <c r="GK39" i="2"/>
  <c r="GN39" i="2"/>
  <c r="GW39" i="2"/>
  <c r="HF39" i="2"/>
  <c r="GQ39" i="2"/>
  <c r="GZ39" i="2"/>
  <c r="LO46" i="2"/>
  <c r="LP46" i="2"/>
  <c r="LQ46" i="2"/>
  <c r="LR46" i="2"/>
  <c r="LS46" i="2"/>
  <c r="ES46" i="2"/>
  <c r="AM46" i="2" s="1"/>
  <c r="EJ47" i="2"/>
  <c r="EU46" i="2"/>
  <c r="EW46" i="2"/>
  <c r="GZ45" i="2"/>
  <c r="GK45" i="2"/>
  <c r="HI45" i="2"/>
  <c r="GT45" i="2"/>
  <c r="HC45" i="2"/>
  <c r="GN45" i="2"/>
  <c r="HL45" i="2"/>
  <c r="HF45" i="2"/>
  <c r="GQ45" i="2"/>
  <c r="BW42" i="2"/>
  <c r="DU42" i="2"/>
  <c r="BX42" i="2" s="1"/>
  <c r="DW42" i="2"/>
  <c r="GQ29" i="2"/>
  <c r="GZ29" i="2"/>
  <c r="GK29" i="2"/>
  <c r="HI29" i="2"/>
  <c r="GT29" i="2"/>
  <c r="HC29" i="2"/>
  <c r="GN29" i="2"/>
  <c r="HL29" i="2"/>
  <c r="GW29" i="2"/>
  <c r="HF29" i="2"/>
  <c r="FL56" i="2"/>
  <c r="LT52" i="2"/>
  <c r="IA43" i="2"/>
  <c r="HZ43" i="2"/>
  <c r="LT55" i="2"/>
  <c r="AK53" i="2"/>
  <c r="AM48" i="2"/>
  <c r="LX45" i="2"/>
  <c r="LG45" i="2"/>
  <c r="LT45" i="2"/>
  <c r="LV45" i="2"/>
  <c r="LW45" i="2"/>
  <c r="GN47" i="2"/>
  <c r="HL47" i="2"/>
  <c r="GW47" i="2"/>
  <c r="HF47" i="2"/>
  <c r="GQ47" i="2"/>
  <c r="GZ47" i="2"/>
  <c r="GT47" i="2"/>
  <c r="HC47" i="2"/>
  <c r="FL45" i="2"/>
  <c r="FK45" i="2"/>
  <c r="GN42" i="2"/>
  <c r="HL42" i="2"/>
  <c r="GW42" i="2"/>
  <c r="HF42" i="2"/>
  <c r="GQ42" i="2"/>
  <c r="GZ42" i="2"/>
  <c r="GT42" i="2"/>
  <c r="HC42" i="2"/>
  <c r="HC49" i="2"/>
  <c r="GN49" i="2"/>
  <c r="HL49" i="2"/>
  <c r="GW49" i="2"/>
  <c r="HF49" i="2"/>
  <c r="GQ49" i="2"/>
  <c r="GK49" i="2"/>
  <c r="HI49" i="2"/>
  <c r="GT49" i="2"/>
  <c r="HF44" i="2"/>
  <c r="GQ44" i="2"/>
  <c r="GZ44" i="2"/>
  <c r="GK44" i="2"/>
  <c r="HI44" i="2"/>
  <c r="GT44" i="2"/>
  <c r="GN44" i="2"/>
  <c r="HL44" i="2"/>
  <c r="GW44" i="2"/>
  <c r="AK43" i="2"/>
  <c r="LR43" i="2"/>
  <c r="LS43" i="2"/>
  <c r="LP43" i="2"/>
  <c r="LQ43" i="2"/>
  <c r="FN43" i="2"/>
  <c r="FO43" i="2"/>
  <c r="AM42" i="2"/>
  <c r="GT40" i="2"/>
  <c r="GN40" i="2"/>
  <c r="HL40" i="2"/>
  <c r="GW40" i="2"/>
  <c r="HF40" i="2"/>
  <c r="GZ40" i="2"/>
  <c r="GK40" i="2"/>
  <c r="HI40" i="2"/>
  <c r="HC40" i="2"/>
  <c r="GQ40" i="2"/>
  <c r="DU49" i="2"/>
  <c r="BX49" i="2" s="1"/>
  <c r="FQ41" i="2"/>
  <c r="FK37" i="2"/>
  <c r="FL37" i="2"/>
  <c r="FQ32" i="2"/>
  <c r="FR32" i="2"/>
  <c r="IA47" i="2"/>
  <c r="LT44" i="2"/>
  <c r="LG44" i="2"/>
  <c r="LX43" i="2"/>
  <c r="IA42" i="2"/>
  <c r="LU41" i="2"/>
  <c r="LG41" i="2"/>
  <c r="BX41" i="2"/>
  <c r="IA40" i="2"/>
  <c r="HZ40" i="2"/>
  <c r="BW45" i="2"/>
  <c r="DU44" i="2"/>
  <c r="BX44" i="2" s="1"/>
  <c r="LV43" i="2"/>
  <c r="LX42" i="2"/>
  <c r="LS39" i="2"/>
  <c r="LO39" i="2"/>
  <c r="LQ39" i="2"/>
  <c r="LR39" i="2"/>
  <c r="HF38" i="2"/>
  <c r="GQ38" i="2"/>
  <c r="GZ38" i="2"/>
  <c r="HC38" i="2"/>
  <c r="HI38" i="2"/>
  <c r="GT38" i="2"/>
  <c r="HL38" i="2"/>
  <c r="GW38" i="2"/>
  <c r="GN38" i="2"/>
  <c r="IA46" i="2"/>
  <c r="LR40" i="2"/>
  <c r="AK40" i="2"/>
  <c r="LP40" i="2"/>
  <c r="LQ40" i="2"/>
  <c r="ID49" i="2"/>
  <c r="BW49" i="2"/>
  <c r="FR47" i="2"/>
  <c r="BX47" i="2"/>
  <c r="IA45" i="2"/>
  <c r="LX44" i="2"/>
  <c r="FL44" i="2"/>
  <c r="LT43" i="2"/>
  <c r="FR42" i="2"/>
  <c r="II39" i="2"/>
  <c r="IJ39" i="2"/>
  <c r="GQ37" i="2"/>
  <c r="GZ37" i="2"/>
  <c r="GK37" i="2"/>
  <c r="HI37" i="2"/>
  <c r="GN37" i="2"/>
  <c r="HL37" i="2"/>
  <c r="GW37" i="2"/>
  <c r="HC37" i="2"/>
  <c r="HF37" i="2"/>
  <c r="GT37" i="2"/>
  <c r="LX48" i="2"/>
  <c r="IG48" i="2"/>
  <c r="FL48" i="2"/>
  <c r="LX46" i="2"/>
  <c r="FL46" i="2"/>
  <c r="LW44" i="2"/>
  <c r="DW43" i="2"/>
  <c r="BX43" i="2" s="1"/>
  <c r="LU42" i="2"/>
  <c r="FU41" i="2"/>
  <c r="FK41" i="2"/>
  <c r="IE39" i="2"/>
  <c r="IH39" i="2" s="1"/>
  <c r="IK39" i="2" s="1"/>
  <c r="IN39" i="2" s="1"/>
  <c r="IQ39" i="2" s="1"/>
  <c r="IT39" i="2" s="1"/>
  <c r="IW39" i="2" s="1"/>
  <c r="IZ39" i="2" s="1"/>
  <c r="JC39" i="2" s="1"/>
  <c r="JF39" i="2" s="1"/>
  <c r="JI39" i="2" s="1"/>
  <c r="JL39" i="2" s="1"/>
  <c r="JO39" i="2" s="1"/>
  <c r="JR39" i="2" s="1"/>
  <c r="JU39" i="2" s="1"/>
  <c r="JX39" i="2" s="1"/>
  <c r="KA39" i="2" s="1"/>
  <c r="LX41" i="2"/>
  <c r="DW41" i="2"/>
  <c r="DW40" i="2"/>
  <c r="BW40" i="2"/>
  <c r="BX40" i="2"/>
  <c r="IC37" i="2"/>
  <c r="ID37" i="2"/>
  <c r="LV38" i="2"/>
  <c r="FK38" i="2"/>
  <c r="FL38" i="2"/>
  <c r="LW36" i="2"/>
  <c r="LR34" i="2"/>
  <c r="LS34" i="2"/>
  <c r="AK34" i="2"/>
  <c r="LO34" i="2"/>
  <c r="LP34" i="2"/>
  <c r="HI34" i="2"/>
  <c r="LS33" i="2"/>
  <c r="AK33" i="2"/>
  <c r="LO33" i="2"/>
  <c r="LP33" i="2"/>
  <c r="LQ33" i="2"/>
  <c r="GT31" i="2"/>
  <c r="HC31" i="2"/>
  <c r="GN31" i="2"/>
  <c r="HL31" i="2"/>
  <c r="HF31" i="2"/>
  <c r="HI31" i="2"/>
  <c r="GW31" i="2"/>
  <c r="GZ31" i="2"/>
  <c r="GK31" i="2"/>
  <c r="LX40" i="2"/>
  <c r="FL40" i="2"/>
  <c r="FL39" i="2"/>
  <c r="FN35" i="2"/>
  <c r="FO35" i="2"/>
  <c r="LV40" i="2"/>
  <c r="BW39" i="2"/>
  <c r="FM36" i="2"/>
  <c r="FP36" i="2" s="1"/>
  <c r="FS36" i="2" s="1"/>
  <c r="FV36" i="2" s="1"/>
  <c r="FY36" i="2" s="1"/>
  <c r="GB36" i="2" s="1"/>
  <c r="GE36" i="2" s="1"/>
  <c r="GH36" i="2" s="1"/>
  <c r="ID38" i="2"/>
  <c r="LW37" i="2"/>
  <c r="LX37" i="2"/>
  <c r="LG37" i="2"/>
  <c r="LT37" i="2"/>
  <c r="LX36" i="2"/>
  <c r="LT36" i="2"/>
  <c r="LU36" i="2"/>
  <c r="HZ36" i="2"/>
  <c r="IA36" i="2"/>
  <c r="IC33" i="2"/>
  <c r="ID33" i="2"/>
  <c r="LT40" i="2"/>
  <c r="IC38" i="2"/>
  <c r="GK35" i="2"/>
  <c r="HI35" i="2"/>
  <c r="GT35" i="2"/>
  <c r="HC35" i="2"/>
  <c r="GN35" i="2"/>
  <c r="HL35" i="2"/>
  <c r="GW35" i="2"/>
  <c r="HF35" i="2"/>
  <c r="GQ35" i="2"/>
  <c r="LW38" i="2"/>
  <c r="LX38" i="2"/>
  <c r="GT34" i="2"/>
  <c r="HC34" i="2"/>
  <c r="GN34" i="2"/>
  <c r="HL34" i="2"/>
  <c r="GW34" i="2"/>
  <c r="HF34" i="2"/>
  <c r="GQ34" i="2"/>
  <c r="GZ34" i="2"/>
  <c r="HC33" i="2"/>
  <c r="GN33" i="2"/>
  <c r="HL33" i="2"/>
  <c r="GW33" i="2"/>
  <c r="HF33" i="2"/>
  <c r="GQ33" i="2"/>
  <c r="GZ33" i="2"/>
  <c r="GK33" i="2"/>
  <c r="HI33" i="2"/>
  <c r="FP32" i="2"/>
  <c r="FS32" i="2" s="1"/>
  <c r="FV32" i="2" s="1"/>
  <c r="FY32" i="2" s="1"/>
  <c r="GB32" i="2" s="1"/>
  <c r="GE32" i="2" s="1"/>
  <c r="GH32" i="2" s="1"/>
  <c r="GQ31" i="2"/>
  <c r="HZ39" i="2"/>
  <c r="LG38" i="2"/>
  <c r="LV37" i="2"/>
  <c r="FR36" i="2"/>
  <c r="DW36" i="2"/>
  <c r="BX36" i="2" s="1"/>
  <c r="BW36" i="2"/>
  <c r="LO35" i="2"/>
  <c r="LX34" i="2"/>
  <c r="IG34" i="2"/>
  <c r="FL34" i="2"/>
  <c r="IA32" i="2"/>
  <c r="DW32" i="2"/>
  <c r="LG31" i="2"/>
  <c r="LT31" i="2"/>
  <c r="AD31" i="2"/>
  <c r="AD32" i="2" s="1"/>
  <c r="BX35" i="2"/>
  <c r="AK35" i="2"/>
  <c r="LW34" i="2"/>
  <c r="LX33" i="2"/>
  <c r="FL33" i="2"/>
  <c r="LQ32" i="2"/>
  <c r="LV31" i="2"/>
  <c r="LW30" i="2"/>
  <c r="LU30" i="2"/>
  <c r="GQ28" i="2"/>
  <c r="GZ28" i="2"/>
  <c r="GK28" i="2"/>
  <c r="HI28" i="2"/>
  <c r="GT28" i="2"/>
  <c r="HC28" i="2"/>
  <c r="GN28" i="2"/>
  <c r="HL28" i="2"/>
  <c r="GW28" i="2"/>
  <c r="LG27" i="2"/>
  <c r="LT27" i="2"/>
  <c r="LW27" i="2"/>
  <c r="LX27" i="2"/>
  <c r="LU27" i="2"/>
  <c r="IC27" i="2"/>
  <c r="ID27" i="2"/>
  <c r="L36" i="2"/>
  <c r="BW35" i="2"/>
  <c r="LV34" i="2"/>
  <c r="LW33" i="2"/>
  <c r="LU31" i="2"/>
  <c r="IA31" i="2"/>
  <c r="FT27" i="2"/>
  <c r="FU27" i="2"/>
  <c r="LO30" i="2"/>
  <c r="LQ30" i="2"/>
  <c r="LR30" i="2"/>
  <c r="LS30" i="2"/>
  <c r="FM30" i="2"/>
  <c r="FP30" i="2" s="1"/>
  <c r="FS30" i="2" s="1"/>
  <c r="FV30" i="2" s="1"/>
  <c r="FY30" i="2" s="1"/>
  <c r="GB30" i="2" s="1"/>
  <c r="GE30" i="2" s="1"/>
  <c r="GH30" i="2" s="1"/>
  <c r="HF23" i="2"/>
  <c r="GZ23" i="2"/>
  <c r="GT23" i="2"/>
  <c r="GN23" i="2"/>
  <c r="HL23" i="2"/>
  <c r="GQ23" i="2"/>
  <c r="HI23" i="2"/>
  <c r="GW23" i="2"/>
  <c r="GK23" i="2"/>
  <c r="HC23" i="2"/>
  <c r="HZ37" i="2"/>
  <c r="LR36" i="2"/>
  <c r="LS35" i="2"/>
  <c r="LT34" i="2"/>
  <c r="BX32" i="2"/>
  <c r="DW31" i="2"/>
  <c r="BX31" i="2"/>
  <c r="AK30" i="2"/>
  <c r="GQ21" i="2"/>
  <c r="GK21" i="2"/>
  <c r="HI21" i="2"/>
  <c r="HC21" i="2"/>
  <c r="GN21" i="2"/>
  <c r="HL21" i="2"/>
  <c r="GW21" i="2"/>
  <c r="HF21" i="2"/>
  <c r="GT21" i="2"/>
  <c r="GZ21" i="2"/>
  <c r="LQ36" i="2"/>
  <c r="LR35" i="2"/>
  <c r="IA35" i="2"/>
  <c r="LT33" i="2"/>
  <c r="LU32" i="2"/>
  <c r="BW31" i="2"/>
  <c r="LX30" i="2"/>
  <c r="LW29" i="2"/>
  <c r="LX29" i="2"/>
  <c r="LT29" i="2"/>
  <c r="LU29" i="2"/>
  <c r="LT28" i="2"/>
  <c r="LU28" i="2"/>
  <c r="HZ35" i="2"/>
  <c r="FN31" i="2"/>
  <c r="FO31" i="2"/>
  <c r="HF28" i="2"/>
  <c r="GW27" i="2"/>
  <c r="GQ27" i="2"/>
  <c r="GN27" i="2"/>
  <c r="GZ27" i="2"/>
  <c r="HL27" i="2"/>
  <c r="HC27" i="2"/>
  <c r="GT27" i="2"/>
  <c r="GK27" i="2"/>
  <c r="HF27" i="2"/>
  <c r="LV24" i="2"/>
  <c r="LX24" i="2"/>
  <c r="LG24" i="2"/>
  <c r="LT24" i="2"/>
  <c r="LW24" i="2"/>
  <c r="LU24" i="2"/>
  <c r="GK20" i="2"/>
  <c r="HI20" i="2"/>
  <c r="HC20" i="2"/>
  <c r="GW20" i="2"/>
  <c r="HF20" i="2"/>
  <c r="HL20" i="2"/>
  <c r="GT20" i="2"/>
  <c r="GZ20" i="2"/>
  <c r="GN20" i="2"/>
  <c r="GQ20" i="2"/>
  <c r="BW30" i="2"/>
  <c r="BW29" i="2"/>
  <c r="AK28" i="2"/>
  <c r="FL26" i="2"/>
  <c r="FK26" i="2"/>
  <c r="GZ25" i="2"/>
  <c r="GT25" i="2"/>
  <c r="GN25" i="2"/>
  <c r="HL25" i="2"/>
  <c r="HF25" i="2"/>
  <c r="HC25" i="2"/>
  <c r="GQ25" i="2"/>
  <c r="HI25" i="2"/>
  <c r="GW25" i="2"/>
  <c r="DW25" i="2"/>
  <c r="BX25" i="2" s="1"/>
  <c r="BW25" i="2"/>
  <c r="HF24" i="2"/>
  <c r="GZ24" i="2"/>
  <c r="GT24" i="2"/>
  <c r="GN24" i="2"/>
  <c r="HL24" i="2"/>
  <c r="HC24" i="2"/>
  <c r="GQ24" i="2"/>
  <c r="HI24" i="2"/>
  <c r="GW24" i="2"/>
  <c r="FO30" i="2"/>
  <c r="LS29" i="2"/>
  <c r="LS28" i="2"/>
  <c r="H27" i="2"/>
  <c r="DT27" i="2"/>
  <c r="GN26" i="2"/>
  <c r="HL26" i="2"/>
  <c r="HF26" i="2"/>
  <c r="GZ26" i="2"/>
  <c r="GQ26" i="2"/>
  <c r="HC26" i="2"/>
  <c r="HI26" i="2"/>
  <c r="DW24" i="2"/>
  <c r="BX24" i="2" s="1"/>
  <c r="BW24" i="2"/>
  <c r="GQ22" i="2"/>
  <c r="GK22" i="2"/>
  <c r="HI22" i="2"/>
  <c r="HC22" i="2"/>
  <c r="GN22" i="2"/>
  <c r="HL22" i="2"/>
  <c r="GW22" i="2"/>
  <c r="HF22" i="2"/>
  <c r="GT22" i="2"/>
  <c r="GZ22" i="2"/>
  <c r="HC16" i="2"/>
  <c r="GK16" i="2"/>
  <c r="GT16" i="2"/>
  <c r="GN16" i="2"/>
  <c r="GW16" i="2"/>
  <c r="HF16" i="2"/>
  <c r="HI16" i="2"/>
  <c r="HL16" i="2"/>
  <c r="GQ16" i="2"/>
  <c r="GZ16" i="2"/>
  <c r="IA30" i="2"/>
  <c r="LR29" i="2"/>
  <c r="IA29" i="2"/>
  <c r="LR28" i="2"/>
  <c r="IA28" i="2"/>
  <c r="DU27" i="2"/>
  <c r="LX25" i="2"/>
  <c r="LG25" i="2"/>
  <c r="LT25" i="2"/>
  <c r="LV25" i="2"/>
  <c r="LW25" i="2"/>
  <c r="IA25" i="2"/>
  <c r="HZ25" i="2"/>
  <c r="IA24" i="2"/>
  <c r="HZ24" i="2"/>
  <c r="IM23" i="2"/>
  <c r="IL23" i="2"/>
  <c r="FO22" i="2"/>
  <c r="FN22" i="2"/>
  <c r="AH14" i="2"/>
  <c r="AH20" i="2"/>
  <c r="AH21" i="2" s="1"/>
  <c r="AH22" i="2" s="1"/>
  <c r="AH23" i="2" s="1"/>
  <c r="AH24" i="2" s="1"/>
  <c r="AH25" i="2" s="1"/>
  <c r="AH26" i="2" s="1"/>
  <c r="AH27" i="2" s="1"/>
  <c r="AH28" i="2" s="1"/>
  <c r="AH29" i="2" s="1"/>
  <c r="AH30" i="2" s="1"/>
  <c r="AH31" i="2" s="1"/>
  <c r="HZ30" i="2"/>
  <c r="LQ29" i="2"/>
  <c r="HZ29" i="2"/>
  <c r="LQ28" i="2"/>
  <c r="LG26" i="2"/>
  <c r="LT26" i="2"/>
  <c r="LV26" i="2"/>
  <c r="LU26" i="2"/>
  <c r="LX26" i="2"/>
  <c r="DW26" i="2"/>
  <c r="BX26" i="2" s="1"/>
  <c r="BW26" i="2"/>
  <c r="LP29" i="2"/>
  <c r="FL29" i="2"/>
  <c r="LX28" i="2"/>
  <c r="LP28" i="2"/>
  <c r="FL28" i="2"/>
  <c r="GW26" i="2"/>
  <c r="LW26" i="2"/>
  <c r="GT26" i="2"/>
  <c r="FL23" i="2"/>
  <c r="IC22" i="2"/>
  <c r="ID22" i="2"/>
  <c r="IC21" i="2"/>
  <c r="ID21" i="2"/>
  <c r="GT17" i="2"/>
  <c r="GN17" i="2"/>
  <c r="HL17" i="2"/>
  <c r="HF17" i="2"/>
  <c r="GZ17" i="2"/>
  <c r="GW17" i="2"/>
  <c r="GK17" i="2"/>
  <c r="HC17" i="2"/>
  <c r="GQ17" i="2"/>
  <c r="HI17" i="2"/>
  <c r="IC16" i="2"/>
  <c r="ID16" i="2"/>
  <c r="IA26" i="2"/>
  <c r="LV23" i="2"/>
  <c r="LX23" i="2"/>
  <c r="LG23" i="2"/>
  <c r="LT23" i="2"/>
  <c r="IO20" i="2"/>
  <c r="FL18" i="2"/>
  <c r="FK18" i="2"/>
  <c r="GQ15" i="2"/>
  <c r="GK15" i="2"/>
  <c r="HI15" i="2"/>
  <c r="HC15" i="2"/>
  <c r="GN15" i="2"/>
  <c r="HL15" i="2"/>
  <c r="GW15" i="2"/>
  <c r="HF15" i="2"/>
  <c r="GT15" i="2"/>
  <c r="GZ15" i="2"/>
  <c r="LW22" i="2"/>
  <c r="LT22" i="2"/>
  <c r="LU22" i="2"/>
  <c r="LT21" i="2"/>
  <c r="LU21" i="2"/>
  <c r="IR20" i="2"/>
  <c r="IS20" i="2"/>
  <c r="GT19" i="2"/>
  <c r="GN19" i="2"/>
  <c r="HL19" i="2"/>
  <c r="HF19" i="2"/>
  <c r="GZ19" i="2"/>
  <c r="GW19" i="2"/>
  <c r="GK19" i="2"/>
  <c r="GQ19" i="2"/>
  <c r="HI19" i="2"/>
  <c r="DW19" i="2"/>
  <c r="BX19" i="2"/>
  <c r="BW19" i="2"/>
  <c r="LW23" i="2"/>
  <c r="LW21" i="2"/>
  <c r="LG19" i="2"/>
  <c r="LT19" i="2"/>
  <c r="LV19" i="2"/>
  <c r="LW19" i="2"/>
  <c r="LU23" i="2"/>
  <c r="IF23" i="2"/>
  <c r="BX23" i="2"/>
  <c r="DW23" i="2"/>
  <c r="AK22" i="2"/>
  <c r="FT20" i="2"/>
  <c r="FO19" i="2"/>
  <c r="FL25" i="2"/>
  <c r="FL24" i="2"/>
  <c r="FK23" i="2"/>
  <c r="LX22" i="2"/>
  <c r="LX21" i="2"/>
  <c r="FO21" i="2"/>
  <c r="FN21" i="2"/>
  <c r="FW20" i="2"/>
  <c r="FX20" i="2"/>
  <c r="BW20" i="2"/>
  <c r="DW20" i="2"/>
  <c r="BX20" i="2"/>
  <c r="GT18" i="2"/>
  <c r="GN18" i="2"/>
  <c r="HL18" i="2"/>
  <c r="HF18" i="2"/>
  <c r="GZ18" i="2"/>
  <c r="GQ18" i="2"/>
  <c r="HI18" i="2"/>
  <c r="GW18" i="2"/>
  <c r="GK18" i="2"/>
  <c r="GT13" i="2"/>
  <c r="GN13" i="2"/>
  <c r="HL13" i="2"/>
  <c r="GK13" i="2"/>
  <c r="GW13" i="2"/>
  <c r="HI13" i="2"/>
  <c r="GQ13" i="2"/>
  <c r="HC13" i="2"/>
  <c r="GZ13" i="2"/>
  <c r="HF13" i="2"/>
  <c r="LG18" i="2"/>
  <c r="LT18" i="2"/>
  <c r="LV18" i="2"/>
  <c r="LX18" i="2"/>
  <c r="IA18" i="2"/>
  <c r="FL16" i="2"/>
  <c r="FM12" i="2"/>
  <c r="FP12" i="2" s="1"/>
  <c r="FS12" i="2" s="1"/>
  <c r="FV12" i="2" s="1"/>
  <c r="FY12" i="2" s="1"/>
  <c r="GB12" i="2" s="1"/>
  <c r="GE12" i="2" s="1"/>
  <c r="GH12" i="2" s="1"/>
  <c r="GW7" i="2"/>
  <c r="HF7" i="2"/>
  <c r="GK7" i="2"/>
  <c r="HI7" i="2"/>
  <c r="GT7" i="2"/>
  <c r="HC7" i="2"/>
  <c r="GQ7" i="2"/>
  <c r="HL7" i="2"/>
  <c r="GZ7" i="2"/>
  <c r="GN7" i="2"/>
  <c r="FK19" i="2"/>
  <c r="LS22" i="2"/>
  <c r="LS21" i="2"/>
  <c r="AK21" i="2"/>
  <c r="LW18" i="2"/>
  <c r="IP17" i="2"/>
  <c r="HZ17" i="2"/>
  <c r="DW18" i="2"/>
  <c r="BX18" i="2"/>
  <c r="FL17" i="2"/>
  <c r="IC13" i="2"/>
  <c r="ID13" i="2"/>
  <c r="LQ22" i="2"/>
  <c r="HZ22" i="2"/>
  <c r="LQ21" i="2"/>
  <c r="IA19" i="2"/>
  <c r="BW18" i="2"/>
  <c r="LG17" i="2"/>
  <c r="LT17" i="2"/>
  <c r="LV17" i="2"/>
  <c r="LX17" i="2"/>
  <c r="IL17" i="2"/>
  <c r="LU16" i="2"/>
  <c r="LX16" i="2"/>
  <c r="FO15" i="2"/>
  <c r="FN15" i="2"/>
  <c r="LW20" i="2"/>
  <c r="LQ20" i="2"/>
  <c r="LS20" i="2"/>
  <c r="HZ20" i="2"/>
  <c r="HZ18" i="2"/>
  <c r="LW17" i="2"/>
  <c r="AI14" i="2"/>
  <c r="AI20" i="2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K16" i="2"/>
  <c r="LS16" i="2"/>
  <c r="LO16" i="2"/>
  <c r="LP16" i="2"/>
  <c r="LQ16" i="2"/>
  <c r="FK16" i="2"/>
  <c r="LV15" i="2"/>
  <c r="LX15" i="2"/>
  <c r="LG15" i="2"/>
  <c r="LT15" i="2"/>
  <c r="LW15" i="2"/>
  <c r="GK14" i="2"/>
  <c r="HI14" i="2"/>
  <c r="HC14" i="2"/>
  <c r="GW14" i="2"/>
  <c r="GQ14" i="2"/>
  <c r="GT14" i="2"/>
  <c r="GN14" i="2"/>
  <c r="GZ14" i="2"/>
  <c r="IF9" i="2"/>
  <c r="IG9" i="2"/>
  <c r="IA15" i="2"/>
  <c r="LG12" i="2"/>
  <c r="LT12" i="2"/>
  <c r="LV12" i="2"/>
  <c r="LW12" i="2"/>
  <c r="LX12" i="2"/>
  <c r="HC11" i="2"/>
  <c r="GQ11" i="2"/>
  <c r="GZ11" i="2"/>
  <c r="HI11" i="2"/>
  <c r="HL11" i="2"/>
  <c r="GK11" i="2"/>
  <c r="GT11" i="2"/>
  <c r="GN11" i="2"/>
  <c r="HF11" i="2"/>
  <c r="BX17" i="2"/>
  <c r="LG13" i="2"/>
  <c r="LV13" i="2"/>
  <c r="LX13" i="2"/>
  <c r="LT13" i="2"/>
  <c r="HZ13" i="2"/>
  <c r="GW11" i="2"/>
  <c r="GT10" i="2"/>
  <c r="GN10" i="2"/>
  <c r="HL10" i="2"/>
  <c r="HF10" i="2"/>
  <c r="GZ10" i="2"/>
  <c r="GK10" i="2"/>
  <c r="HI10" i="2"/>
  <c r="HC10" i="2"/>
  <c r="GQ10" i="2"/>
  <c r="GW10" i="2"/>
  <c r="GN8" i="2"/>
  <c r="HL8" i="2"/>
  <c r="GZ8" i="2"/>
  <c r="GK8" i="2"/>
  <c r="HI8" i="2"/>
  <c r="HC8" i="2"/>
  <c r="GT8" i="2"/>
  <c r="HF8" i="2"/>
  <c r="GW8" i="2"/>
  <c r="GQ8" i="2"/>
  <c r="FL14" i="2"/>
  <c r="BX14" i="2"/>
  <c r="FU13" i="2"/>
  <c r="LT14" i="2"/>
  <c r="LG14" i="2"/>
  <c r="FX11" i="2"/>
  <c r="DW13" i="2"/>
  <c r="BX13" i="2"/>
  <c r="IA11" i="2"/>
  <c r="IA14" i="2"/>
  <c r="AD14" i="2"/>
  <c r="FK13" i="2"/>
  <c r="ID12" i="2"/>
  <c r="FR12" i="2"/>
  <c r="LG11" i="2"/>
  <c r="LT11" i="2"/>
  <c r="LV11" i="2"/>
  <c r="LX11" i="2"/>
  <c r="IA10" i="2"/>
  <c r="HZ10" i="2"/>
  <c r="LU9" i="2"/>
  <c r="LW9" i="2"/>
  <c r="LX9" i="2"/>
  <c r="FM9" i="2"/>
  <c r="FP9" i="2" s="1"/>
  <c r="FS9" i="2" s="1"/>
  <c r="FV9" i="2" s="1"/>
  <c r="FY9" i="2" s="1"/>
  <c r="GB9" i="2" s="1"/>
  <c r="GE9" i="2" s="1"/>
  <c r="GH9" i="2" s="1"/>
  <c r="IC8" i="2"/>
  <c r="ID8" i="2"/>
  <c r="FL10" i="2"/>
  <c r="GN5" i="2"/>
  <c r="HL5" i="2"/>
  <c r="GW5" i="2"/>
  <c r="HF5" i="2"/>
  <c r="GZ5" i="2"/>
  <c r="GK5" i="2"/>
  <c r="HI5" i="2"/>
  <c r="HC5" i="2"/>
  <c r="GQ5" i="2"/>
  <c r="GT5" i="2"/>
  <c r="LG10" i="2"/>
  <c r="LT10" i="2"/>
  <c r="LV10" i="2"/>
  <c r="LX10" i="2"/>
  <c r="LS9" i="2"/>
  <c r="AK9" i="2"/>
  <c r="LO9" i="2"/>
  <c r="LP9" i="2"/>
  <c r="LQ9" i="2"/>
  <c r="LR9" i="2"/>
  <c r="FL8" i="2"/>
  <c r="FK8" i="2"/>
  <c r="DW10" i="2"/>
  <c r="BX10" i="2"/>
  <c r="FT9" i="2"/>
  <c r="FU9" i="2"/>
  <c r="IC6" i="2"/>
  <c r="ID6" i="2"/>
  <c r="FN6" i="2"/>
  <c r="FO6" i="2"/>
  <c r="DW11" i="2"/>
  <c r="BX11" i="2" s="1"/>
  <c r="LU10" i="2"/>
  <c r="LV9" i="2"/>
  <c r="FN9" i="2"/>
  <c r="HW8" i="2"/>
  <c r="LS6" i="2"/>
  <c r="AK6" i="2"/>
  <c r="LO6" i="2"/>
  <c r="GQ6" i="2"/>
  <c r="HZ9" i="2"/>
  <c r="BX8" i="2"/>
  <c r="LX7" i="2"/>
  <c r="HZ7" i="2"/>
  <c r="IA7" i="2"/>
  <c r="KG2" i="2"/>
  <c r="BW8" i="2"/>
  <c r="LW7" i="2"/>
  <c r="AK7" i="2"/>
  <c r="LR7" i="2"/>
  <c r="FQ7" i="2"/>
  <c r="FR7" i="2"/>
  <c r="KJ6" i="2"/>
  <c r="KK6" i="2"/>
  <c r="KL6" i="2"/>
  <c r="KN6" i="2"/>
  <c r="KG6" i="2"/>
  <c r="KO6" i="2"/>
  <c r="AG7" i="2"/>
  <c r="LQ7" i="2"/>
  <c r="LG8" i="2"/>
  <c r="LT8" i="2"/>
  <c r="FN7" i="2"/>
  <c r="LX6" i="2"/>
  <c r="LP8" i="2"/>
  <c r="LP6" i="2"/>
  <c r="GN6" i="2"/>
  <c r="HL6" i="2"/>
  <c r="GW6" i="2"/>
  <c r="HF6" i="2"/>
  <c r="GZ6" i="2"/>
  <c r="GK6" i="2"/>
  <c r="HI6" i="2"/>
  <c r="LU8" i="2"/>
  <c r="LS7" i="2"/>
  <c r="EJ8" i="2"/>
  <c r="ES7" i="2"/>
  <c r="EU7" i="2"/>
  <c r="LR6" i="2"/>
  <c r="KP6" i="2"/>
  <c r="LG5" i="2"/>
  <c r="LT5" i="2"/>
  <c r="LV5" i="2"/>
  <c r="LW5" i="2"/>
  <c r="IC5" i="2"/>
  <c r="ID5" i="2"/>
  <c r="HW7" i="2"/>
  <c r="HR5" i="2"/>
  <c r="HW6" i="2"/>
  <c r="HZ8" i="2"/>
  <c r="LO7" i="2"/>
  <c r="KI6" i="2"/>
  <c r="HZ6" i="2"/>
  <c r="GT6" i="2"/>
  <c r="BW5" i="2"/>
  <c r="DW5" i="2"/>
  <c r="BX5" i="2" s="1"/>
  <c r="DW7" i="2"/>
  <c r="BX7" i="2" s="1"/>
  <c r="LW6" i="2"/>
  <c r="KM5" i="2"/>
  <c r="KM2" i="2" s="1"/>
  <c r="EU5" i="2"/>
  <c r="KR4" i="2"/>
  <c r="KR6" i="2" s="1"/>
  <c r="KV3" i="2"/>
  <c r="MC6" i="2"/>
  <c r="LU6" i="2"/>
  <c r="DT6" i="2"/>
  <c r="FR5" i="2"/>
  <c r="ES5" i="2"/>
  <c r="AM5" i="2" s="1"/>
  <c r="LT6" i="2"/>
  <c r="FQ5" i="2"/>
  <c r="IC26" i="2" l="1"/>
  <c r="ID26" i="2"/>
  <c r="AK27" i="2"/>
  <c r="LO27" i="2"/>
  <c r="LP27" i="2"/>
  <c r="LQ27" i="2"/>
  <c r="LR27" i="2"/>
  <c r="LS27" i="2"/>
  <c r="LR64" i="2"/>
  <c r="LO64" i="2"/>
  <c r="AK64" i="2"/>
  <c r="LP64" i="2"/>
  <c r="LQ64" i="2"/>
  <c r="LS64" i="2"/>
  <c r="IC75" i="2"/>
  <c r="ID75" i="2"/>
  <c r="FT5" i="2"/>
  <c r="FU5" i="2"/>
  <c r="AM7" i="2"/>
  <c r="IG8" i="2"/>
  <c r="IF8" i="2"/>
  <c r="IF12" i="2"/>
  <c r="IG12" i="2"/>
  <c r="FQ21" i="2"/>
  <c r="FR21" i="2"/>
  <c r="FN25" i="2"/>
  <c r="FO25" i="2"/>
  <c r="IC24" i="2"/>
  <c r="ID24" i="2"/>
  <c r="GQ30" i="2"/>
  <c r="GZ30" i="2"/>
  <c r="GK30" i="2"/>
  <c r="HI30" i="2"/>
  <c r="GT30" i="2"/>
  <c r="HC30" i="2"/>
  <c r="GW30" i="2"/>
  <c r="HF30" i="2"/>
  <c r="HL30" i="2"/>
  <c r="GN30" i="2"/>
  <c r="AD36" i="2"/>
  <c r="L37" i="2"/>
  <c r="FN34" i="2"/>
  <c r="FO34" i="2"/>
  <c r="FN46" i="2"/>
  <c r="FO46" i="2"/>
  <c r="LO41" i="2"/>
  <c r="AK41" i="2"/>
  <c r="LP41" i="2"/>
  <c r="LQ41" i="2"/>
  <c r="LR41" i="2"/>
  <c r="LS41" i="2"/>
  <c r="IC47" i="2"/>
  <c r="ID47" i="2"/>
  <c r="FO51" i="2"/>
  <c r="FN51" i="2"/>
  <c r="IF62" i="2"/>
  <c r="IG62" i="2"/>
  <c r="IF71" i="2"/>
  <c r="IG71" i="2"/>
  <c r="FT79" i="2"/>
  <c r="FU79" i="2"/>
  <c r="FT77" i="2"/>
  <c r="FU77" i="2"/>
  <c r="GT83" i="2"/>
  <c r="HC83" i="2"/>
  <c r="GN83" i="2"/>
  <c r="HL83" i="2"/>
  <c r="GW83" i="2"/>
  <c r="HF83" i="2"/>
  <c r="GZ83" i="2"/>
  <c r="GK83" i="2"/>
  <c r="HI83" i="2"/>
  <c r="GQ83" i="2"/>
  <c r="GK84" i="2"/>
  <c r="HI84" i="2"/>
  <c r="GT84" i="2"/>
  <c r="HC84" i="2"/>
  <c r="GN84" i="2"/>
  <c r="HL84" i="2"/>
  <c r="GW84" i="2"/>
  <c r="GQ84" i="2"/>
  <c r="GZ84" i="2"/>
  <c r="HF84" i="2"/>
  <c r="BW27" i="2"/>
  <c r="DW27" i="2"/>
  <c r="BX27" i="2" s="1"/>
  <c r="IF37" i="2"/>
  <c r="IG37" i="2"/>
  <c r="IC10" i="2"/>
  <c r="ID10" i="2"/>
  <c r="LP15" i="2"/>
  <c r="LR15" i="2"/>
  <c r="LS15" i="2"/>
  <c r="AK15" i="2"/>
  <c r="LO15" i="2"/>
  <c r="LQ15" i="2"/>
  <c r="IC18" i="2"/>
  <c r="ID18" i="2"/>
  <c r="FR19" i="2"/>
  <c r="FQ19" i="2"/>
  <c r="FN18" i="2"/>
  <c r="FO18" i="2"/>
  <c r="IG16" i="2"/>
  <c r="IF16" i="2"/>
  <c r="FN23" i="2"/>
  <c r="FO23" i="2"/>
  <c r="FN29" i="2"/>
  <c r="FO29" i="2"/>
  <c r="IF27" i="2"/>
  <c r="IG27" i="2"/>
  <c r="II34" i="2"/>
  <c r="IJ34" i="2"/>
  <c r="AK38" i="2"/>
  <c r="LO38" i="2"/>
  <c r="LP38" i="2"/>
  <c r="LS38" i="2"/>
  <c r="LQ38" i="2"/>
  <c r="LR38" i="2"/>
  <c r="IC36" i="2"/>
  <c r="ID36" i="2"/>
  <c r="LO37" i="2"/>
  <c r="LP37" i="2"/>
  <c r="LQ37" i="2"/>
  <c r="AK37" i="2"/>
  <c r="LS37" i="2"/>
  <c r="LR37" i="2"/>
  <c r="FQ35" i="2"/>
  <c r="FR35" i="2"/>
  <c r="FT42" i="2"/>
  <c r="FU42" i="2"/>
  <c r="IF49" i="2"/>
  <c r="IG49" i="2"/>
  <c r="FN45" i="2"/>
  <c r="FO45" i="2"/>
  <c r="IL52" i="2"/>
  <c r="IM52" i="2"/>
  <c r="LO58" i="2"/>
  <c r="AK58" i="2"/>
  <c r="LP58" i="2"/>
  <c r="LQ58" i="2"/>
  <c r="LR58" i="2"/>
  <c r="LS58" i="2"/>
  <c r="LR63" i="2"/>
  <c r="LS63" i="2"/>
  <c r="AK63" i="2"/>
  <c r="LO63" i="2"/>
  <c r="LP63" i="2"/>
  <c r="LQ63" i="2"/>
  <c r="FR64" i="2"/>
  <c r="FQ64" i="2"/>
  <c r="FQ59" i="2"/>
  <c r="FR59" i="2"/>
  <c r="FN66" i="2"/>
  <c r="FO66" i="2"/>
  <c r="IC72" i="2"/>
  <c r="ID72" i="2"/>
  <c r="IC70" i="2"/>
  <c r="ID70" i="2"/>
  <c r="LO71" i="2"/>
  <c r="AK71" i="2"/>
  <c r="LR71" i="2"/>
  <c r="LP71" i="2"/>
  <c r="LQ71" i="2"/>
  <c r="LS71" i="2"/>
  <c r="LO68" i="2"/>
  <c r="LP68" i="2"/>
  <c r="LQ68" i="2"/>
  <c r="AK68" i="2"/>
  <c r="LR68" i="2"/>
  <c r="LS68" i="2"/>
  <c r="IC76" i="2"/>
  <c r="ID76" i="2"/>
  <c r="FO82" i="2"/>
  <c r="FN82" i="2"/>
  <c r="LP85" i="2"/>
  <c r="LQ85" i="2"/>
  <c r="LR85" i="2"/>
  <c r="AK85" i="2"/>
  <c r="LO85" i="2"/>
  <c r="LS85" i="2"/>
  <c r="II81" i="2"/>
  <c r="IJ81" i="2"/>
  <c r="IG6" i="2"/>
  <c r="IF6" i="2"/>
  <c r="FT12" i="2"/>
  <c r="FU12" i="2"/>
  <c r="ID30" i="2"/>
  <c r="IC30" i="2"/>
  <c r="IC35" i="2"/>
  <c r="ID35" i="2"/>
  <c r="FT36" i="2"/>
  <c r="FU36" i="2"/>
  <c r="IF33" i="2"/>
  <c r="IG33" i="2"/>
  <c r="II58" i="2"/>
  <c r="IJ58" i="2"/>
  <c r="FW70" i="2"/>
  <c r="FX70" i="2"/>
  <c r="FQ83" i="2"/>
  <c r="FR83" i="2"/>
  <c r="IC80" i="2"/>
  <c r="ID80" i="2"/>
  <c r="LR10" i="2"/>
  <c r="AK10" i="2"/>
  <c r="LP10" i="2"/>
  <c r="LQ10" i="2"/>
  <c r="LO10" i="2"/>
  <c r="LS10" i="2"/>
  <c r="IS17" i="2"/>
  <c r="IR17" i="2"/>
  <c r="FN26" i="2"/>
  <c r="FO26" i="2"/>
  <c r="FR31" i="2"/>
  <c r="FQ31" i="2"/>
  <c r="IC31" i="2"/>
  <c r="ID31" i="2"/>
  <c r="FN48" i="2"/>
  <c r="FO48" i="2"/>
  <c r="IC42" i="2"/>
  <c r="ID42" i="2"/>
  <c r="FT32" i="2"/>
  <c r="FU32" i="2"/>
  <c r="LO57" i="2"/>
  <c r="AK57" i="2"/>
  <c r="LP57" i="2"/>
  <c r="LQ57" i="2"/>
  <c r="LR57" i="2"/>
  <c r="LS57" i="2"/>
  <c r="IL64" i="2"/>
  <c r="IM64" i="2"/>
  <c r="II60" i="2"/>
  <c r="IJ60" i="2"/>
  <c r="AM68" i="2"/>
  <c r="FT73" i="2"/>
  <c r="FU73" i="2"/>
  <c r="FQ76" i="2"/>
  <c r="FR76" i="2"/>
  <c r="IC84" i="2"/>
  <c r="ID84" i="2"/>
  <c r="IC77" i="2"/>
  <c r="ID77" i="2"/>
  <c r="IF82" i="2"/>
  <c r="IG82" i="2"/>
  <c r="FQ84" i="2"/>
  <c r="FR84" i="2"/>
  <c r="FN8" i="2"/>
  <c r="FO8" i="2"/>
  <c r="AK25" i="2"/>
  <c r="LP25" i="2"/>
  <c r="LR25" i="2"/>
  <c r="LO25" i="2"/>
  <c r="LQ25" i="2"/>
  <c r="LS25" i="2"/>
  <c r="IF44" i="2"/>
  <c r="IG44" i="2"/>
  <c r="LP81" i="2"/>
  <c r="AK81" i="2"/>
  <c r="LQ81" i="2"/>
  <c r="LR81" i="2"/>
  <c r="LS81" i="2"/>
  <c r="LO81" i="2"/>
  <c r="FT86" i="2"/>
  <c r="FU86" i="2"/>
  <c r="IG79" i="2"/>
  <c r="IF79" i="2"/>
  <c r="IJ89" i="2"/>
  <c r="II89" i="2"/>
  <c r="LR8" i="2"/>
  <c r="LO8" i="2"/>
  <c r="AK8" i="2"/>
  <c r="LQ8" i="2"/>
  <c r="LS8" i="2"/>
  <c r="FU7" i="2"/>
  <c r="FT7" i="2"/>
  <c r="LP14" i="2"/>
  <c r="LR14" i="2"/>
  <c r="LQ14" i="2"/>
  <c r="LO14" i="2"/>
  <c r="LS14" i="2"/>
  <c r="AK14" i="2"/>
  <c r="LQ13" i="2"/>
  <c r="LS13" i="2"/>
  <c r="LP13" i="2"/>
  <c r="LR13" i="2"/>
  <c r="LO13" i="2"/>
  <c r="AK13" i="2"/>
  <c r="IC15" i="2"/>
  <c r="ID15" i="2"/>
  <c r="IF13" i="2"/>
  <c r="IG13" i="2"/>
  <c r="AK26" i="2"/>
  <c r="LS26" i="2"/>
  <c r="LO26" i="2"/>
  <c r="LP26" i="2"/>
  <c r="LQ26" i="2"/>
  <c r="LR26" i="2"/>
  <c r="FQ22" i="2"/>
  <c r="FR22" i="2"/>
  <c r="IC25" i="2"/>
  <c r="ID25" i="2"/>
  <c r="IC28" i="2"/>
  <c r="ID28" i="2"/>
  <c r="FQ30" i="2"/>
  <c r="FR30" i="2"/>
  <c r="FN39" i="2"/>
  <c r="FO39" i="2"/>
  <c r="FO38" i="2"/>
  <c r="FN38" i="2"/>
  <c r="FW41" i="2"/>
  <c r="FX41" i="2"/>
  <c r="II48" i="2"/>
  <c r="IJ48" i="2"/>
  <c r="FN44" i="2"/>
  <c r="FO44" i="2"/>
  <c r="FN56" i="2"/>
  <c r="FO56" i="2"/>
  <c r="FQ49" i="2"/>
  <c r="FR49" i="2"/>
  <c r="IF53" i="2"/>
  <c r="IG53" i="2"/>
  <c r="II56" i="2"/>
  <c r="IJ56" i="2"/>
  <c r="FQ52" i="2"/>
  <c r="FR52" i="2"/>
  <c r="FN62" i="2"/>
  <c r="FO62" i="2"/>
  <c r="IC66" i="2"/>
  <c r="ID66" i="2"/>
  <c r="FQ65" i="2"/>
  <c r="FR65" i="2"/>
  <c r="IG65" i="2"/>
  <c r="IF65" i="2"/>
  <c r="IF68" i="2"/>
  <c r="IG68" i="2"/>
  <c r="FQ67" i="2"/>
  <c r="FR67" i="2"/>
  <c r="FN68" i="2"/>
  <c r="FO68" i="2"/>
  <c r="AK70" i="2"/>
  <c r="LQ70" i="2"/>
  <c r="LS70" i="2"/>
  <c r="LP70" i="2"/>
  <c r="LR70" i="2"/>
  <c r="LO70" i="2"/>
  <c r="HC77" i="2"/>
  <c r="GN77" i="2"/>
  <c r="HL77" i="2"/>
  <c r="GW77" i="2"/>
  <c r="HF77" i="2"/>
  <c r="GZ77" i="2"/>
  <c r="GK77" i="2"/>
  <c r="HI77" i="2"/>
  <c r="GT77" i="2"/>
  <c r="GQ77" i="2"/>
  <c r="II86" i="2"/>
  <c r="IJ86" i="2"/>
  <c r="IF88" i="2"/>
  <c r="IG88" i="2"/>
  <c r="IF5" i="2"/>
  <c r="IG5" i="2"/>
  <c r="FO14" i="2"/>
  <c r="FN14" i="2"/>
  <c r="IF22" i="2"/>
  <c r="IG22" i="2"/>
  <c r="FT47" i="2"/>
  <c r="FU47" i="2"/>
  <c r="IC43" i="2"/>
  <c r="ID43" i="2"/>
  <c r="FN81" i="2"/>
  <c r="FO81" i="2"/>
  <c r="BW6" i="2"/>
  <c r="DW6" i="2"/>
  <c r="BX6" i="2" s="1"/>
  <c r="EU8" i="2"/>
  <c r="ES8" i="2"/>
  <c r="EW8" i="2"/>
  <c r="EJ9" i="2"/>
  <c r="FW9" i="2"/>
  <c r="FX9" i="2"/>
  <c r="HC9" i="2"/>
  <c r="GW9" i="2"/>
  <c r="GQ9" i="2"/>
  <c r="GZ9" i="2"/>
  <c r="GK9" i="2"/>
  <c r="HI9" i="2"/>
  <c r="GT9" i="2"/>
  <c r="HF9" i="2"/>
  <c r="HL9" i="2"/>
  <c r="GN9" i="2"/>
  <c r="FZ11" i="2"/>
  <c r="GA11" i="2"/>
  <c r="LR12" i="2"/>
  <c r="LO12" i="2"/>
  <c r="LP12" i="2"/>
  <c r="AK12" i="2"/>
  <c r="LQ12" i="2"/>
  <c r="LS12" i="2"/>
  <c r="LR5" i="2"/>
  <c r="LS5" i="2"/>
  <c r="AK5" i="2"/>
  <c r="LO5" i="2"/>
  <c r="LP5" i="2"/>
  <c r="LQ5" i="2"/>
  <c r="ID7" i="2"/>
  <c r="IC7" i="2"/>
  <c r="FQ6" i="2"/>
  <c r="FR6" i="2"/>
  <c r="ID14" i="2"/>
  <c r="IC14" i="2"/>
  <c r="LR17" i="2"/>
  <c r="AK17" i="2"/>
  <c r="LP17" i="2"/>
  <c r="LO17" i="2"/>
  <c r="LQ17" i="2"/>
  <c r="LS17" i="2"/>
  <c r="HC12" i="2"/>
  <c r="GW12" i="2"/>
  <c r="GQ12" i="2"/>
  <c r="GZ12" i="2"/>
  <c r="GK12" i="2"/>
  <c r="HI12" i="2"/>
  <c r="GN12" i="2"/>
  <c r="GT12" i="2"/>
  <c r="HF12" i="2"/>
  <c r="HL12" i="2"/>
  <c r="AK23" i="2"/>
  <c r="LP23" i="2"/>
  <c r="LR23" i="2"/>
  <c r="LQ23" i="2"/>
  <c r="LS23" i="2"/>
  <c r="LO23" i="2"/>
  <c r="LS31" i="2"/>
  <c r="LO31" i="2"/>
  <c r="LP31" i="2"/>
  <c r="LQ31" i="2"/>
  <c r="AK31" i="2"/>
  <c r="LR31" i="2"/>
  <c r="IF38" i="2"/>
  <c r="IG38" i="2"/>
  <c r="FN40" i="2"/>
  <c r="FO40" i="2"/>
  <c r="FO37" i="2"/>
  <c r="FN37" i="2"/>
  <c r="FN50" i="2"/>
  <c r="FO50" i="2"/>
  <c r="FN58" i="2"/>
  <c r="FO58" i="2"/>
  <c r="FT53" i="2"/>
  <c r="FU53" i="2"/>
  <c r="II54" i="2"/>
  <c r="IJ54" i="2"/>
  <c r="FN57" i="2"/>
  <c r="FO57" i="2"/>
  <c r="IF69" i="2"/>
  <c r="IG69" i="2"/>
  <c r="FN72" i="2"/>
  <c r="FO72" i="2"/>
  <c r="IC74" i="2"/>
  <c r="ID74" i="2"/>
  <c r="FN80" i="2"/>
  <c r="FO80" i="2"/>
  <c r="IF87" i="2"/>
  <c r="IG87" i="2"/>
  <c r="FQ89" i="2"/>
  <c r="FR89" i="2"/>
  <c r="II55" i="2"/>
  <c r="IJ55" i="2"/>
  <c r="KR5" i="2"/>
  <c r="KR2" i="2" s="1"/>
  <c r="KS4" i="2"/>
  <c r="KR49" i="2"/>
  <c r="KR43" i="2"/>
  <c r="KR45" i="2"/>
  <c r="KR46" i="2"/>
  <c r="KR48" i="2"/>
  <c r="KR41" i="2"/>
  <c r="KR42" i="2"/>
  <c r="KR47" i="2"/>
  <c r="KR51" i="2"/>
  <c r="KR53" i="2"/>
  <c r="KR52" i="2"/>
  <c r="KR44" i="2"/>
  <c r="KR54" i="2"/>
  <c r="KR50" i="2"/>
  <c r="KR56" i="2"/>
  <c r="KR55" i="2"/>
  <c r="KR61" i="2"/>
  <c r="KR62" i="2"/>
  <c r="KR63" i="2"/>
  <c r="KR59" i="2"/>
  <c r="KR57" i="2"/>
  <c r="KR58" i="2"/>
  <c r="KR60" i="2"/>
  <c r="KR64" i="2"/>
  <c r="KR65" i="2"/>
  <c r="KR66" i="2"/>
  <c r="KR70" i="2"/>
  <c r="KR67" i="2"/>
  <c r="KR69" i="2"/>
  <c r="KR68" i="2"/>
  <c r="KR77" i="2"/>
  <c r="KR72" i="2"/>
  <c r="KR75" i="2"/>
  <c r="KR71" i="2"/>
  <c r="KR73" i="2"/>
  <c r="KR74" i="2"/>
  <c r="KR76" i="2"/>
  <c r="KR80" i="2"/>
  <c r="KR83" i="2"/>
  <c r="KR78" i="2"/>
  <c r="KR84" i="2"/>
  <c r="KR81" i="2"/>
  <c r="KR79" i="2"/>
  <c r="KR82" i="2"/>
  <c r="KR85" i="2"/>
  <c r="KR86" i="2"/>
  <c r="KR87" i="2"/>
  <c r="KR88" i="2"/>
  <c r="KR89" i="2"/>
  <c r="KL7" i="2"/>
  <c r="KM7" i="2"/>
  <c r="KH7" i="2"/>
  <c r="KP7" i="2"/>
  <c r="KI7" i="2"/>
  <c r="KQ7" i="2"/>
  <c r="KR7" i="2"/>
  <c r="KJ7" i="2"/>
  <c r="KK7" i="2"/>
  <c r="AG8" i="2"/>
  <c r="KN7" i="2"/>
  <c r="KO7" i="2"/>
  <c r="KG7" i="2"/>
  <c r="FZ20" i="2"/>
  <c r="GA20" i="2"/>
  <c r="FN24" i="2"/>
  <c r="FO24" i="2"/>
  <c r="LR19" i="2"/>
  <c r="AK19" i="2"/>
  <c r="LS19" i="2"/>
  <c r="LO19" i="2"/>
  <c r="LP19" i="2"/>
  <c r="LQ19" i="2"/>
  <c r="IU20" i="2"/>
  <c r="IV20" i="2"/>
  <c r="IF21" i="2"/>
  <c r="IG21" i="2"/>
  <c r="IO23" i="2"/>
  <c r="IP23" i="2"/>
  <c r="IC29" i="2"/>
  <c r="ID29" i="2"/>
  <c r="AK24" i="2"/>
  <c r="LP24" i="2"/>
  <c r="LR24" i="2"/>
  <c r="LO24" i="2"/>
  <c r="LQ24" i="2"/>
  <c r="LS24" i="2"/>
  <c r="FO33" i="2"/>
  <c r="FN33" i="2"/>
  <c r="GN32" i="2"/>
  <c r="HL32" i="2"/>
  <c r="GW32" i="2"/>
  <c r="HF32" i="2"/>
  <c r="GQ32" i="2"/>
  <c r="GZ32" i="2"/>
  <c r="GK32" i="2"/>
  <c r="HI32" i="2"/>
  <c r="GT32" i="2"/>
  <c r="HC32" i="2"/>
  <c r="GZ36" i="2"/>
  <c r="GK36" i="2"/>
  <c r="HI36" i="2"/>
  <c r="GT36" i="2"/>
  <c r="GN36" i="2"/>
  <c r="HL36" i="2"/>
  <c r="GW36" i="2"/>
  <c r="GQ36" i="2"/>
  <c r="HC36" i="2"/>
  <c r="HF36" i="2"/>
  <c r="IC45" i="2"/>
  <c r="ID45" i="2"/>
  <c r="IC50" i="2"/>
  <c r="ID50" i="2"/>
  <c r="FN54" i="2"/>
  <c r="FO54" i="2"/>
  <c r="IJ41" i="2"/>
  <c r="II41" i="2"/>
  <c r="IC59" i="2"/>
  <c r="ID59" i="2"/>
  <c r="IF61" i="2"/>
  <c r="IG61" i="2"/>
  <c r="LO60" i="2"/>
  <c r="AK60" i="2"/>
  <c r="LP60" i="2"/>
  <c r="LQ60" i="2"/>
  <c r="LR60" i="2"/>
  <c r="LS60" i="2"/>
  <c r="IF63" i="2"/>
  <c r="IG63" i="2"/>
  <c r="IC73" i="2"/>
  <c r="ID73" i="2"/>
  <c r="IL67" i="2"/>
  <c r="IM67" i="2"/>
  <c r="FQ74" i="2"/>
  <c r="FR74" i="2"/>
  <c r="FQ78" i="2"/>
  <c r="FR78" i="2"/>
  <c r="II85" i="2"/>
  <c r="IJ85" i="2"/>
  <c r="IC83" i="2"/>
  <c r="ID83" i="2"/>
  <c r="FR71" i="2"/>
  <c r="FQ71" i="2"/>
  <c r="FN85" i="2"/>
  <c r="FO85" i="2"/>
  <c r="FT88" i="2"/>
  <c r="FU88" i="2"/>
  <c r="IL39" i="2"/>
  <c r="IM39" i="2"/>
  <c r="ID46" i="2"/>
  <c r="IC46" i="2"/>
  <c r="ID11" i="2"/>
  <c r="IC11" i="2"/>
  <c r="FX13" i="2"/>
  <c r="FW13" i="2"/>
  <c r="IJ9" i="2"/>
  <c r="II9" i="2"/>
  <c r="FQ15" i="2"/>
  <c r="FR15" i="2"/>
  <c r="FN17" i="2"/>
  <c r="FO17" i="2"/>
  <c r="FN10" i="2"/>
  <c r="FO10" i="2"/>
  <c r="LP11" i="2"/>
  <c r="AK11" i="2"/>
  <c r="LQ11" i="2"/>
  <c r="LR11" i="2"/>
  <c r="LO11" i="2"/>
  <c r="LS11" i="2"/>
  <c r="IC19" i="2"/>
  <c r="ID19" i="2"/>
  <c r="FO16" i="2"/>
  <c r="FN16" i="2"/>
  <c r="LR18" i="2"/>
  <c r="LP18" i="2"/>
  <c r="LO18" i="2"/>
  <c r="LQ18" i="2"/>
  <c r="LS18" i="2"/>
  <c r="AK18" i="2"/>
  <c r="FN28" i="2"/>
  <c r="FO28" i="2"/>
  <c r="FW27" i="2"/>
  <c r="FX27" i="2"/>
  <c r="IC32" i="2"/>
  <c r="ID32" i="2"/>
  <c r="IC40" i="2"/>
  <c r="ID40" i="2"/>
  <c r="AK44" i="2"/>
  <c r="LO44" i="2"/>
  <c r="LP44" i="2"/>
  <c r="LQ44" i="2"/>
  <c r="LR44" i="2"/>
  <c r="LS44" i="2"/>
  <c r="FQ43" i="2"/>
  <c r="FR43" i="2"/>
  <c r="LP45" i="2"/>
  <c r="LQ45" i="2"/>
  <c r="LR45" i="2"/>
  <c r="LS45" i="2"/>
  <c r="AK45" i="2"/>
  <c r="LO45" i="2"/>
  <c r="ES47" i="2"/>
  <c r="EW47" i="2"/>
  <c r="EU47" i="2"/>
  <c r="FN55" i="2"/>
  <c r="FO55" i="2"/>
  <c r="AK54" i="2"/>
  <c r="LO54" i="2"/>
  <c r="LP54" i="2"/>
  <c r="LQ54" i="2"/>
  <c r="LR54" i="2"/>
  <c r="LS54" i="2"/>
  <c r="FQ61" i="2"/>
  <c r="FR61" i="2"/>
  <c r="IF51" i="2"/>
  <c r="IG51" i="2"/>
  <c r="IF57" i="2"/>
  <c r="IG57" i="2"/>
  <c r="FN60" i="2"/>
  <c r="FO60" i="2"/>
  <c r="FN63" i="2"/>
  <c r="FO63" i="2"/>
  <c r="FU69" i="2"/>
  <c r="FT69" i="2"/>
  <c r="FN75" i="2"/>
  <c r="FO75" i="2"/>
  <c r="HF79" i="2"/>
  <c r="GZ79" i="2"/>
  <c r="GN79" i="2"/>
  <c r="HL79" i="2"/>
  <c r="GW79" i="2"/>
  <c r="HI79" i="2"/>
  <c r="GT79" i="2"/>
  <c r="GK79" i="2"/>
  <c r="HC79" i="2"/>
  <c r="GQ79" i="2"/>
  <c r="IL78" i="2"/>
  <c r="IM78" i="2"/>
  <c r="FU87" i="2"/>
  <c r="FT87" i="2"/>
  <c r="IO67" i="2" l="1"/>
  <c r="IP67" i="2"/>
  <c r="AM47" i="2"/>
  <c r="FQ16" i="2"/>
  <c r="FR16" i="2"/>
  <c r="FU15" i="2"/>
  <c r="FT15" i="2"/>
  <c r="FR85" i="2"/>
  <c r="FQ85" i="2"/>
  <c r="FT78" i="2"/>
  <c r="FU78" i="2"/>
  <c r="IM41" i="2"/>
  <c r="IL41" i="2"/>
  <c r="IJ21" i="2"/>
  <c r="II21" i="2"/>
  <c r="IL55" i="2"/>
  <c r="IM55" i="2"/>
  <c r="FQ80" i="2"/>
  <c r="FR80" i="2"/>
  <c r="FW53" i="2"/>
  <c r="FX53" i="2"/>
  <c r="FQ37" i="2"/>
  <c r="FR37" i="2"/>
  <c r="FX47" i="2"/>
  <c r="FW47" i="2"/>
  <c r="II88" i="2"/>
  <c r="IJ88" i="2"/>
  <c r="II68" i="2"/>
  <c r="IJ68" i="2"/>
  <c r="FQ62" i="2"/>
  <c r="FR62" i="2"/>
  <c r="FU49" i="2"/>
  <c r="FT49" i="2"/>
  <c r="GA41" i="2"/>
  <c r="FZ41" i="2"/>
  <c r="IJ82" i="2"/>
  <c r="II82" i="2"/>
  <c r="FT76" i="2"/>
  <c r="FU76" i="2"/>
  <c r="IO64" i="2"/>
  <c r="IP64" i="2"/>
  <c r="IF30" i="2"/>
  <c r="IG30" i="2"/>
  <c r="IF76" i="2"/>
  <c r="IG76" i="2"/>
  <c r="IF72" i="2"/>
  <c r="IG72" i="2"/>
  <c r="II27" i="2"/>
  <c r="IJ27" i="2"/>
  <c r="FR18" i="2"/>
  <c r="FQ18" i="2"/>
  <c r="FW77" i="2"/>
  <c r="FX77" i="2"/>
  <c r="AD37" i="2"/>
  <c r="L38" i="2"/>
  <c r="FU21" i="2"/>
  <c r="FT21" i="2"/>
  <c r="IG80" i="2"/>
  <c r="IF80" i="2"/>
  <c r="IJ33" i="2"/>
  <c r="II33" i="2"/>
  <c r="FW12" i="2"/>
  <c r="FX12" i="2"/>
  <c r="IJ49" i="2"/>
  <c r="II49" i="2"/>
  <c r="FQ51" i="2"/>
  <c r="FR51" i="2"/>
  <c r="IF75" i="2"/>
  <c r="IG75" i="2"/>
  <c r="IM85" i="2"/>
  <c r="IL85" i="2"/>
  <c r="IS23" i="2"/>
  <c r="IR23" i="2"/>
  <c r="FR72" i="2"/>
  <c r="FQ72" i="2"/>
  <c r="IM54" i="2"/>
  <c r="IL54" i="2"/>
  <c r="IF7" i="2"/>
  <c r="IG7" i="2"/>
  <c r="FU84" i="2"/>
  <c r="FT84" i="2"/>
  <c r="IF84" i="2"/>
  <c r="IG84" i="2"/>
  <c r="IM60" i="2"/>
  <c r="IL60" i="2"/>
  <c r="FR26" i="2"/>
  <c r="FQ26" i="2"/>
  <c r="IG70" i="2"/>
  <c r="IF70" i="2"/>
  <c r="IL34" i="2"/>
  <c r="IM34" i="2"/>
  <c r="II37" i="2"/>
  <c r="IJ37" i="2"/>
  <c r="II62" i="2"/>
  <c r="IJ62" i="2"/>
  <c r="FQ34" i="2"/>
  <c r="FR34" i="2"/>
  <c r="FR25" i="2"/>
  <c r="FQ25" i="2"/>
  <c r="II57" i="2"/>
  <c r="IJ57" i="2"/>
  <c r="IF32" i="2"/>
  <c r="IG32" i="2"/>
  <c r="IF11" i="2"/>
  <c r="IG11" i="2"/>
  <c r="AM8" i="2"/>
  <c r="FU22" i="2"/>
  <c r="FT22" i="2"/>
  <c r="IJ13" i="2"/>
  <c r="II13" i="2"/>
  <c r="FQ48" i="2"/>
  <c r="FR48" i="2"/>
  <c r="IM58" i="2"/>
  <c r="IL58" i="2"/>
  <c r="FQ82" i="2"/>
  <c r="FR82" i="2"/>
  <c r="FT64" i="2"/>
  <c r="FU64" i="2"/>
  <c r="FR45" i="2"/>
  <c r="FQ45" i="2"/>
  <c r="IJ16" i="2"/>
  <c r="II16" i="2"/>
  <c r="FX5" i="2"/>
  <c r="FW5" i="2"/>
  <c r="IG26" i="2"/>
  <c r="IF26" i="2"/>
  <c r="FT43" i="2"/>
  <c r="FU43" i="2"/>
  <c r="IG40" i="2"/>
  <c r="IF40" i="2"/>
  <c r="GA27" i="2"/>
  <c r="FZ27" i="2"/>
  <c r="IF46" i="2"/>
  <c r="IG46" i="2"/>
  <c r="IG73" i="2"/>
  <c r="IF73" i="2"/>
  <c r="FT30" i="2"/>
  <c r="FU30" i="2"/>
  <c r="IG15" i="2"/>
  <c r="IF15" i="2"/>
  <c r="FW7" i="2"/>
  <c r="FX7" i="2"/>
  <c r="IL89" i="2"/>
  <c r="IM89" i="2"/>
  <c r="FX87" i="2"/>
  <c r="FW87" i="2"/>
  <c r="FQ63" i="2"/>
  <c r="FR63" i="2"/>
  <c r="IJ51" i="2"/>
  <c r="II51" i="2"/>
  <c r="IG19" i="2"/>
  <c r="IF19" i="2"/>
  <c r="IP39" i="2"/>
  <c r="IO39" i="2"/>
  <c r="FT74" i="2"/>
  <c r="FU74" i="2"/>
  <c r="IX20" i="2"/>
  <c r="IY20" i="2"/>
  <c r="FR24" i="2"/>
  <c r="FQ24" i="2"/>
  <c r="FT89" i="2"/>
  <c r="FU89" i="2"/>
  <c r="IJ69" i="2"/>
  <c r="II69" i="2"/>
  <c r="FQ58" i="2"/>
  <c r="FR58" i="2"/>
  <c r="FQ40" i="2"/>
  <c r="FR40" i="2"/>
  <c r="IF14" i="2"/>
  <c r="IG14" i="2"/>
  <c r="LH3" i="2"/>
  <c r="GA9" i="2"/>
  <c r="FZ9" i="2"/>
  <c r="IJ22" i="2"/>
  <c r="II22" i="2"/>
  <c r="IM86" i="2"/>
  <c r="IL86" i="2"/>
  <c r="FU52" i="2"/>
  <c r="FT52" i="2"/>
  <c r="FQ56" i="2"/>
  <c r="FR56" i="2"/>
  <c r="FW73" i="2"/>
  <c r="FX73" i="2"/>
  <c r="FX32" i="2"/>
  <c r="FW32" i="2"/>
  <c r="IF31" i="2"/>
  <c r="IG31" i="2"/>
  <c r="IU17" i="2"/>
  <c r="IV17" i="2"/>
  <c r="FQ66" i="2"/>
  <c r="FR66" i="2"/>
  <c r="FQ29" i="2"/>
  <c r="FR29" i="2"/>
  <c r="FX79" i="2"/>
  <c r="FW79" i="2"/>
  <c r="II12" i="2"/>
  <c r="IJ12" i="2"/>
  <c r="IO78" i="2"/>
  <c r="IP78" i="2"/>
  <c r="FX69" i="2"/>
  <c r="FW69" i="2"/>
  <c r="FQ28" i="2"/>
  <c r="FR28" i="2"/>
  <c r="FR17" i="2"/>
  <c r="FQ17" i="2"/>
  <c r="KS5" i="2"/>
  <c r="KS2" i="2" s="1"/>
  <c r="KT4" i="2"/>
  <c r="KS42" i="2"/>
  <c r="KS47" i="2"/>
  <c r="KS49" i="2"/>
  <c r="KS43" i="2"/>
  <c r="KS45" i="2"/>
  <c r="KS44" i="2"/>
  <c r="KS41" i="2"/>
  <c r="KS51" i="2"/>
  <c r="KS53" i="2"/>
  <c r="KS55" i="2"/>
  <c r="KS57" i="2"/>
  <c r="KS46" i="2"/>
  <c r="KS52" i="2"/>
  <c r="KS48" i="2"/>
  <c r="KS54" i="2"/>
  <c r="KS61" i="2"/>
  <c r="KS62" i="2"/>
  <c r="KS63" i="2"/>
  <c r="KS64" i="2"/>
  <c r="KS56" i="2"/>
  <c r="KS59" i="2"/>
  <c r="KS50" i="2"/>
  <c r="KS58" i="2"/>
  <c r="KS60" i="2"/>
  <c r="KS69" i="2"/>
  <c r="KS65" i="2"/>
  <c r="KS66" i="2"/>
  <c r="KS70" i="2"/>
  <c r="KS67" i="2"/>
  <c r="KS68" i="2"/>
  <c r="KS74" i="2"/>
  <c r="KS76" i="2"/>
  <c r="KS77" i="2"/>
  <c r="KS72" i="2"/>
  <c r="KS75" i="2"/>
  <c r="KS71" i="2"/>
  <c r="KS73" i="2"/>
  <c r="KS79" i="2"/>
  <c r="KS80" i="2"/>
  <c r="KS83" i="2"/>
  <c r="KS78" i="2"/>
  <c r="KS84" i="2"/>
  <c r="KS81" i="2"/>
  <c r="KS85" i="2"/>
  <c r="KS82" i="2"/>
  <c r="KS87" i="2"/>
  <c r="KS88" i="2"/>
  <c r="KS86" i="2"/>
  <c r="KS89" i="2"/>
  <c r="KS6" i="2"/>
  <c r="IG43" i="2"/>
  <c r="IF43" i="2"/>
  <c r="IJ5" i="2"/>
  <c r="II5" i="2"/>
  <c r="FT67" i="2"/>
  <c r="FU67" i="2"/>
  <c r="IF66" i="2"/>
  <c r="IG66" i="2"/>
  <c r="IJ53" i="2"/>
  <c r="II53" i="2"/>
  <c r="IL48" i="2"/>
  <c r="IM48" i="2"/>
  <c r="FR54" i="2"/>
  <c r="FQ54" i="2"/>
  <c r="KS7" i="2"/>
  <c r="FQ75" i="2"/>
  <c r="FR75" i="2"/>
  <c r="FR10" i="2"/>
  <c r="FQ10" i="2"/>
  <c r="IL9" i="2"/>
  <c r="IM9" i="2"/>
  <c r="FT71" i="2"/>
  <c r="FU71" i="2"/>
  <c r="II63" i="2"/>
  <c r="IJ63" i="2"/>
  <c r="II61" i="2"/>
  <c r="IJ61" i="2"/>
  <c r="IF50" i="2"/>
  <c r="IG50" i="2"/>
  <c r="IF74" i="2"/>
  <c r="IG74" i="2"/>
  <c r="FT6" i="2"/>
  <c r="FU6" i="2"/>
  <c r="II65" i="2"/>
  <c r="IJ65" i="2"/>
  <c r="FR38" i="2"/>
  <c r="FQ38" i="2"/>
  <c r="IF28" i="2"/>
  <c r="IG28" i="2"/>
  <c r="II79" i="2"/>
  <c r="IJ79" i="2"/>
  <c r="FT83" i="2"/>
  <c r="FU83" i="2"/>
  <c r="FX36" i="2"/>
  <c r="FW36" i="2"/>
  <c r="FX42" i="2"/>
  <c r="FW42" i="2"/>
  <c r="FT19" i="2"/>
  <c r="FU19" i="2"/>
  <c r="IF47" i="2"/>
  <c r="IG47" i="2"/>
  <c r="FQ46" i="2"/>
  <c r="FR46" i="2"/>
  <c r="FT61" i="2"/>
  <c r="FU61" i="2"/>
  <c r="FQ55" i="2"/>
  <c r="FR55" i="2"/>
  <c r="IG83" i="2"/>
  <c r="IF83" i="2"/>
  <c r="FQ33" i="2"/>
  <c r="FR33" i="2"/>
  <c r="IF29" i="2"/>
  <c r="IG29" i="2"/>
  <c r="GC20" i="2"/>
  <c r="GD20" i="2"/>
  <c r="KK8" i="2"/>
  <c r="KS8" i="2"/>
  <c r="KG8" i="2"/>
  <c r="KO8" i="2"/>
  <c r="KL8" i="2"/>
  <c r="KN8" i="2"/>
  <c r="KQ8" i="2"/>
  <c r="KH8" i="2"/>
  <c r="KR8" i="2"/>
  <c r="KI8" i="2"/>
  <c r="KJ8" i="2"/>
  <c r="KP8" i="2"/>
  <c r="AG9" i="2"/>
  <c r="KM8" i="2"/>
  <c r="IJ87" i="2"/>
  <c r="II87" i="2"/>
  <c r="FQ57" i="2"/>
  <c r="FR57" i="2"/>
  <c r="FQ50" i="2"/>
  <c r="FR50" i="2"/>
  <c r="IJ38" i="2"/>
  <c r="II38" i="2"/>
  <c r="FR81" i="2"/>
  <c r="FQ81" i="2"/>
  <c r="FR68" i="2"/>
  <c r="FQ68" i="2"/>
  <c r="FT65" i="2"/>
  <c r="FU65" i="2"/>
  <c r="IL56" i="2"/>
  <c r="IM56" i="2"/>
  <c r="FR44" i="2"/>
  <c r="FQ44" i="2"/>
  <c r="FQ39" i="2"/>
  <c r="FR39" i="2"/>
  <c r="FX86" i="2"/>
  <c r="FW86" i="2"/>
  <c r="II44" i="2"/>
  <c r="IJ44" i="2"/>
  <c r="FQ8" i="2"/>
  <c r="FR8" i="2"/>
  <c r="IG77" i="2"/>
  <c r="IF77" i="2"/>
  <c r="IF42" i="2"/>
  <c r="IG42" i="2"/>
  <c r="II6" i="2"/>
  <c r="IJ6" i="2"/>
  <c r="FU59" i="2"/>
  <c r="FT59" i="2"/>
  <c r="FR23" i="2"/>
  <c r="FQ23" i="2"/>
  <c r="IG18" i="2"/>
  <c r="IF18" i="2"/>
  <c r="IG10" i="2"/>
  <c r="IF10" i="2"/>
  <c r="II71" i="2"/>
  <c r="IJ71" i="2"/>
  <c r="IG24" i="2"/>
  <c r="IF24" i="2"/>
  <c r="FR60" i="2"/>
  <c r="FQ60" i="2"/>
  <c r="FZ13" i="2"/>
  <c r="GA13" i="2"/>
  <c r="FX88" i="2"/>
  <c r="FW88" i="2"/>
  <c r="IF59" i="2"/>
  <c r="IG59" i="2"/>
  <c r="IG45" i="2"/>
  <c r="IF45" i="2"/>
  <c r="GC11" i="2"/>
  <c r="GD11" i="2"/>
  <c r="EW9" i="2"/>
  <c r="EJ10" i="2"/>
  <c r="ES9" i="2"/>
  <c r="AM9" i="2" s="1"/>
  <c r="EU9" i="2"/>
  <c r="FQ14" i="2"/>
  <c r="FR14" i="2"/>
  <c r="IG25" i="2"/>
  <c r="IF25" i="2"/>
  <c r="FT31" i="2"/>
  <c r="FU31" i="2"/>
  <c r="FZ70" i="2"/>
  <c r="GA70" i="2"/>
  <c r="IF35" i="2"/>
  <c r="IG35" i="2"/>
  <c r="IM81" i="2"/>
  <c r="IL81" i="2"/>
  <c r="IP52" i="2"/>
  <c r="IO52" i="2"/>
  <c r="FU35" i="2"/>
  <c r="FT35" i="2"/>
  <c r="IG36" i="2"/>
  <c r="IF36" i="2"/>
  <c r="IJ8" i="2"/>
  <c r="II8" i="2"/>
  <c r="IR52" i="2" l="1"/>
  <c r="IS52" i="2"/>
  <c r="FW31" i="2"/>
  <c r="FX31" i="2"/>
  <c r="II59" i="2"/>
  <c r="IJ59" i="2"/>
  <c r="FU75" i="2"/>
  <c r="FT75" i="2"/>
  <c r="IS78" i="2"/>
  <c r="IR78" i="2"/>
  <c r="FT48" i="2"/>
  <c r="FU48" i="2"/>
  <c r="IL57" i="2"/>
  <c r="IM57" i="2"/>
  <c r="IL62" i="2"/>
  <c r="IM62" i="2"/>
  <c r="IO85" i="2"/>
  <c r="IP85" i="2"/>
  <c r="GA12" i="2"/>
  <c r="FZ12" i="2"/>
  <c r="IM27" i="2"/>
  <c r="IL27" i="2"/>
  <c r="IR67" i="2"/>
  <c r="IS67" i="2"/>
  <c r="EU10" i="2"/>
  <c r="ES10" i="2"/>
  <c r="AM10" i="2" s="1"/>
  <c r="EJ11" i="2"/>
  <c r="EW10" i="2"/>
  <c r="IL71" i="2"/>
  <c r="IM71" i="2"/>
  <c r="FT23" i="2"/>
  <c r="FU23" i="2"/>
  <c r="FT44" i="2"/>
  <c r="FU44" i="2"/>
  <c r="FT68" i="2"/>
  <c r="FU68" i="2"/>
  <c r="FT50" i="2"/>
  <c r="FU50" i="2"/>
  <c r="FT33" i="2"/>
  <c r="FU33" i="2"/>
  <c r="FT55" i="2"/>
  <c r="FU55" i="2"/>
  <c r="IM79" i="2"/>
  <c r="IL79" i="2"/>
  <c r="IL53" i="2"/>
  <c r="IM53" i="2"/>
  <c r="FT17" i="2"/>
  <c r="FU17" i="2"/>
  <c r="FZ79" i="2"/>
  <c r="GA79" i="2"/>
  <c r="II31" i="2"/>
  <c r="IJ31" i="2"/>
  <c r="IO86" i="2"/>
  <c r="IP86" i="2"/>
  <c r="IL69" i="2"/>
  <c r="IM69" i="2"/>
  <c r="FZ87" i="2"/>
  <c r="GA87" i="2"/>
  <c r="II26" i="2"/>
  <c r="IJ26" i="2"/>
  <c r="FW64" i="2"/>
  <c r="FX64" i="2"/>
  <c r="IJ70" i="2"/>
  <c r="II70" i="2"/>
  <c r="IO54" i="2"/>
  <c r="IP54" i="2"/>
  <c r="FW21" i="2"/>
  <c r="FX21" i="2"/>
  <c r="IS64" i="2"/>
  <c r="IR64" i="2"/>
  <c r="GC41" i="2"/>
  <c r="GD41" i="2"/>
  <c r="IL21" i="2"/>
  <c r="IM21" i="2"/>
  <c r="FT85" i="2"/>
  <c r="FU85" i="2"/>
  <c r="FT60" i="2"/>
  <c r="FU60" i="2"/>
  <c r="FX6" i="2"/>
  <c r="FW6" i="2"/>
  <c r="IL61" i="2"/>
  <c r="IM61" i="2"/>
  <c r="II66" i="2"/>
  <c r="IJ66" i="2"/>
  <c r="II43" i="2"/>
  <c r="IJ43" i="2"/>
  <c r="FT28" i="2"/>
  <c r="FU28" i="2"/>
  <c r="FT29" i="2"/>
  <c r="FU29" i="2"/>
  <c r="FT56" i="2"/>
  <c r="FU56" i="2"/>
  <c r="FT40" i="2"/>
  <c r="FU40" i="2"/>
  <c r="FW89" i="2"/>
  <c r="FX89" i="2"/>
  <c r="FX74" i="2"/>
  <c r="FW74" i="2"/>
  <c r="IO89" i="2"/>
  <c r="IP89" i="2"/>
  <c r="FW30" i="2"/>
  <c r="FX30" i="2"/>
  <c r="GD27" i="2"/>
  <c r="GC27" i="2"/>
  <c r="II75" i="2"/>
  <c r="IJ75" i="2"/>
  <c r="AD38" i="2"/>
  <c r="L39" i="2"/>
  <c r="II72" i="2"/>
  <c r="IJ72" i="2"/>
  <c r="IL88" i="2"/>
  <c r="IM88" i="2"/>
  <c r="FZ53" i="2"/>
  <c r="GA53" i="2"/>
  <c r="IO81" i="2"/>
  <c r="IP81" i="2"/>
  <c r="FZ86" i="2"/>
  <c r="GA86" i="2"/>
  <c r="IO56" i="2"/>
  <c r="IP56" i="2"/>
  <c r="FT81" i="2"/>
  <c r="FU81" i="2"/>
  <c r="FT57" i="2"/>
  <c r="FU57" i="2"/>
  <c r="KJ9" i="2"/>
  <c r="KR9" i="2"/>
  <c r="KL9" i="2"/>
  <c r="KT9" i="2"/>
  <c r="KN9" i="2"/>
  <c r="KG9" i="2"/>
  <c r="KO9" i="2"/>
  <c r="KH9" i="2"/>
  <c r="KP9" i="2"/>
  <c r="KI9" i="2"/>
  <c r="KQ9" i="2"/>
  <c r="KK9" i="2"/>
  <c r="KS9" i="2"/>
  <c r="AG10" i="2"/>
  <c r="KM9" i="2"/>
  <c r="KU9" i="2"/>
  <c r="FT46" i="2"/>
  <c r="FU46" i="2"/>
  <c r="FZ42" i="2"/>
  <c r="GA42" i="2"/>
  <c r="II28" i="2"/>
  <c r="IJ28" i="2"/>
  <c r="IO9" i="2"/>
  <c r="IP9" i="2"/>
  <c r="IL22" i="2"/>
  <c r="IM22" i="2"/>
  <c r="IL51" i="2"/>
  <c r="IM51" i="2"/>
  <c r="FZ5" i="2"/>
  <c r="GA5" i="2"/>
  <c r="FT82" i="2"/>
  <c r="FU82" i="2"/>
  <c r="IJ11" i="2"/>
  <c r="II11" i="2"/>
  <c r="IL37" i="2"/>
  <c r="IM37" i="2"/>
  <c r="FT26" i="2"/>
  <c r="FU26" i="2"/>
  <c r="FW84" i="2"/>
  <c r="FX84" i="2"/>
  <c r="FU72" i="2"/>
  <c r="FT72" i="2"/>
  <c r="IL33" i="2"/>
  <c r="IM33" i="2"/>
  <c r="FX76" i="2"/>
  <c r="FW76" i="2"/>
  <c r="FW15" i="2"/>
  <c r="FX15" i="2"/>
  <c r="KU4" i="2"/>
  <c r="KT2" i="2"/>
  <c r="KT5" i="2"/>
  <c r="KT41" i="2"/>
  <c r="KT42" i="2"/>
  <c r="KT47" i="2"/>
  <c r="KT49" i="2"/>
  <c r="KT43" i="2"/>
  <c r="KT46" i="2"/>
  <c r="KT48" i="2"/>
  <c r="KT44" i="2"/>
  <c r="KT50" i="2"/>
  <c r="KT45" i="2"/>
  <c r="KT51" i="2"/>
  <c r="KT53" i="2"/>
  <c r="KT55" i="2"/>
  <c r="KT52" i="2"/>
  <c r="KT54" i="2"/>
  <c r="KT61" i="2"/>
  <c r="KT62" i="2"/>
  <c r="KT56" i="2"/>
  <c r="KT59" i="2"/>
  <c r="KT57" i="2"/>
  <c r="KT58" i="2"/>
  <c r="KT69" i="2"/>
  <c r="KT64" i="2"/>
  <c r="KT65" i="2"/>
  <c r="KT66" i="2"/>
  <c r="KT67" i="2"/>
  <c r="KT60" i="2"/>
  <c r="KT63" i="2"/>
  <c r="KT68" i="2"/>
  <c r="KT70" i="2"/>
  <c r="KT74" i="2"/>
  <c r="KT76" i="2"/>
  <c r="KT77" i="2"/>
  <c r="KT72" i="2"/>
  <c r="KT75" i="2"/>
  <c r="KT71" i="2"/>
  <c r="KT73" i="2"/>
  <c r="KT78" i="2"/>
  <c r="KT79" i="2"/>
  <c r="KT82" i="2"/>
  <c r="KT87" i="2"/>
  <c r="KT80" i="2"/>
  <c r="KT83" i="2"/>
  <c r="KT84" i="2"/>
  <c r="KT86" i="2"/>
  <c r="KT89" i="2"/>
  <c r="KT81" i="2"/>
  <c r="KT85" i="2"/>
  <c r="KT88" i="2"/>
  <c r="KT6" i="2"/>
  <c r="KT7" i="2"/>
  <c r="IM12" i="2"/>
  <c r="IL12" i="2"/>
  <c r="FU66" i="2"/>
  <c r="FT66" i="2"/>
  <c r="GC9" i="2"/>
  <c r="GD9" i="2"/>
  <c r="FT58" i="2"/>
  <c r="FU58" i="2"/>
  <c r="FT24" i="2"/>
  <c r="FU24" i="2"/>
  <c r="IR39" i="2"/>
  <c r="IS39" i="2"/>
  <c r="FT63" i="2"/>
  <c r="FU63" i="2"/>
  <c r="FZ7" i="2"/>
  <c r="GA7" i="2"/>
  <c r="II40" i="2"/>
  <c r="IJ40" i="2"/>
  <c r="IL16" i="2"/>
  <c r="IM16" i="2"/>
  <c r="IM13" i="2"/>
  <c r="IL13" i="2"/>
  <c r="II32" i="2"/>
  <c r="IJ32" i="2"/>
  <c r="IO34" i="2"/>
  <c r="IP34" i="2"/>
  <c r="II7" i="2"/>
  <c r="IJ7" i="2"/>
  <c r="II80" i="2"/>
  <c r="IJ80" i="2"/>
  <c r="II76" i="2"/>
  <c r="IJ76" i="2"/>
  <c r="FZ47" i="2"/>
  <c r="GA47" i="2"/>
  <c r="FU16" i="2"/>
  <c r="FT16" i="2"/>
  <c r="II36" i="2"/>
  <c r="IJ36" i="2"/>
  <c r="II25" i="2"/>
  <c r="IJ25" i="2"/>
  <c r="GF11" i="2"/>
  <c r="GG11" i="2"/>
  <c r="GA88" i="2"/>
  <c r="FZ88" i="2"/>
  <c r="II10" i="2"/>
  <c r="IJ10" i="2"/>
  <c r="FW59" i="2"/>
  <c r="FX59" i="2"/>
  <c r="IJ77" i="2"/>
  <c r="II77" i="2"/>
  <c r="FT54" i="2"/>
  <c r="FU54" i="2"/>
  <c r="FZ32" i="2"/>
  <c r="GA32" i="2"/>
  <c r="II83" i="2"/>
  <c r="IJ83" i="2"/>
  <c r="II47" i="2"/>
  <c r="IJ47" i="2"/>
  <c r="FZ36" i="2"/>
  <c r="GA36" i="2"/>
  <c r="II74" i="2"/>
  <c r="IJ74" i="2"/>
  <c r="IL63" i="2"/>
  <c r="IM63" i="2"/>
  <c r="FW35" i="2"/>
  <c r="FX35" i="2"/>
  <c r="GC70" i="2"/>
  <c r="GD70" i="2"/>
  <c r="GD13" i="2"/>
  <c r="GC13" i="2"/>
  <c r="IL6" i="2"/>
  <c r="IM6" i="2"/>
  <c r="FX65" i="2"/>
  <c r="FW65" i="2"/>
  <c r="FW83" i="2"/>
  <c r="FX83" i="2"/>
  <c r="FT38" i="2"/>
  <c r="FU38" i="2"/>
  <c r="IO48" i="2"/>
  <c r="IP48" i="2"/>
  <c r="FZ69" i="2"/>
  <c r="GA69" i="2"/>
  <c r="FZ73" i="2"/>
  <c r="GA73" i="2"/>
  <c r="FW52" i="2"/>
  <c r="FX52" i="2"/>
  <c r="II73" i="2"/>
  <c r="IJ73" i="2"/>
  <c r="FW43" i="2"/>
  <c r="FX43" i="2"/>
  <c r="FT34" i="2"/>
  <c r="FU34" i="2"/>
  <c r="IO60" i="2"/>
  <c r="IP60" i="2"/>
  <c r="IU23" i="2"/>
  <c r="IV23" i="2"/>
  <c r="IL82" i="2"/>
  <c r="IM82" i="2"/>
  <c r="FT62" i="2"/>
  <c r="FU62" i="2"/>
  <c r="IO55" i="2"/>
  <c r="IP55" i="2"/>
  <c r="FW78" i="2"/>
  <c r="FX78" i="2"/>
  <c r="II24" i="2"/>
  <c r="IJ24" i="2"/>
  <c r="II42" i="2"/>
  <c r="IJ42" i="2"/>
  <c r="IM44" i="2"/>
  <c r="IL44" i="2"/>
  <c r="IL65" i="2"/>
  <c r="IM65" i="2"/>
  <c r="FW71" i="2"/>
  <c r="FX71" i="2"/>
  <c r="IL5" i="2"/>
  <c r="IM5" i="2"/>
  <c r="II19" i="2"/>
  <c r="IJ19" i="2"/>
  <c r="II15" i="2"/>
  <c r="IJ15" i="2"/>
  <c r="FW22" i="2"/>
  <c r="FX22" i="2"/>
  <c r="IM68" i="2"/>
  <c r="IL68" i="2"/>
  <c r="II35" i="2"/>
  <c r="IJ35" i="2"/>
  <c r="FW61" i="2"/>
  <c r="FX61" i="2"/>
  <c r="FT25" i="2"/>
  <c r="FU25" i="2"/>
  <c r="FT51" i="2"/>
  <c r="FU51" i="2"/>
  <c r="FZ77" i="2"/>
  <c r="GA77" i="2"/>
  <c r="FW49" i="2"/>
  <c r="FX49" i="2"/>
  <c r="FT80" i="2"/>
  <c r="FU80" i="2"/>
  <c r="IO41" i="2"/>
  <c r="IP41" i="2"/>
  <c r="FU14" i="2"/>
  <c r="FT14" i="2"/>
  <c r="FT8" i="2"/>
  <c r="FU8" i="2"/>
  <c r="FU39" i="2"/>
  <c r="FT39" i="2"/>
  <c r="GG20" i="2"/>
  <c r="GF20" i="2"/>
  <c r="FW67" i="2"/>
  <c r="FX67" i="2"/>
  <c r="IM8" i="2"/>
  <c r="IL8" i="2"/>
  <c r="II45" i="2"/>
  <c r="IJ45" i="2"/>
  <c r="II18" i="2"/>
  <c r="IJ18" i="2"/>
  <c r="IM38" i="2"/>
  <c r="IL38" i="2"/>
  <c r="IL87" i="2"/>
  <c r="IM87" i="2"/>
  <c r="KT8" i="2"/>
  <c r="II29" i="2"/>
  <c r="IJ29" i="2"/>
  <c r="FX19" i="2"/>
  <c r="FW19" i="2"/>
  <c r="II50" i="2"/>
  <c r="IJ50" i="2"/>
  <c r="FT10" i="2"/>
  <c r="FU10" i="2"/>
  <c r="IY17" i="2"/>
  <c r="IX17" i="2"/>
  <c r="IJ14" i="2"/>
  <c r="II14" i="2"/>
  <c r="JB20" i="2"/>
  <c r="JA20" i="2"/>
  <c r="II46" i="2"/>
  <c r="IJ46" i="2"/>
  <c r="FT45" i="2"/>
  <c r="FU45" i="2"/>
  <c r="IO58" i="2"/>
  <c r="IP58" i="2"/>
  <c r="II84" i="2"/>
  <c r="IJ84" i="2"/>
  <c r="IL49" i="2"/>
  <c r="IM49" i="2"/>
  <c r="FT18" i="2"/>
  <c r="FU18" i="2"/>
  <c r="II30" i="2"/>
  <c r="IJ30" i="2"/>
  <c r="FT37" i="2"/>
  <c r="FU37" i="2"/>
  <c r="GA15" i="2" l="1"/>
  <c r="FZ15" i="2"/>
  <c r="IM11" i="2"/>
  <c r="IL11" i="2"/>
  <c r="GD42" i="2"/>
  <c r="GC42" i="2"/>
  <c r="FX40" i="2"/>
  <c r="FW40" i="2"/>
  <c r="IO53" i="2"/>
  <c r="IP53" i="2"/>
  <c r="FZ61" i="2"/>
  <c r="GA61" i="2"/>
  <c r="IY23" i="2"/>
  <c r="IX23" i="2"/>
  <c r="GA84" i="2"/>
  <c r="FZ84" i="2"/>
  <c r="FW48" i="2"/>
  <c r="FX48" i="2"/>
  <c r="IR58" i="2"/>
  <c r="IS58" i="2"/>
  <c r="IP87" i="2"/>
  <c r="IO87" i="2"/>
  <c r="GC77" i="2"/>
  <c r="GD77" i="2"/>
  <c r="IL42" i="2"/>
  <c r="IM42" i="2"/>
  <c r="FZ65" i="2"/>
  <c r="GA65" i="2"/>
  <c r="FX57" i="2"/>
  <c r="FW57" i="2"/>
  <c r="IL31" i="2"/>
  <c r="IM31" i="2"/>
  <c r="IR85" i="2"/>
  <c r="IS85" i="2"/>
  <c r="IP49" i="2"/>
  <c r="IO49" i="2"/>
  <c r="JD20" i="2"/>
  <c r="JE20" i="2"/>
  <c r="IM45" i="2"/>
  <c r="IL45" i="2"/>
  <c r="GS20" i="2"/>
  <c r="GU20" i="2" s="1"/>
  <c r="GM20" i="2"/>
  <c r="GO20" i="2" s="1"/>
  <c r="HK20" i="2"/>
  <c r="HM20" i="2" s="1"/>
  <c r="HE20" i="2"/>
  <c r="HG20" i="2" s="1"/>
  <c r="GP20" i="2"/>
  <c r="GR20" i="2" s="1"/>
  <c r="HB20" i="2"/>
  <c r="HD20" i="2" s="1"/>
  <c r="GI20" i="2"/>
  <c r="GV20" i="2"/>
  <c r="GX20" i="2" s="1"/>
  <c r="HH20" i="2"/>
  <c r="HJ20" i="2" s="1"/>
  <c r="GJ20" i="2"/>
  <c r="GY20" i="2"/>
  <c r="HA20" i="2" s="1"/>
  <c r="GA71" i="2"/>
  <c r="FZ71" i="2"/>
  <c r="IS55" i="2"/>
  <c r="IR55" i="2"/>
  <c r="IR60" i="2"/>
  <c r="IS60" i="2"/>
  <c r="FZ52" i="2"/>
  <c r="GA52" i="2"/>
  <c r="IO6" i="2"/>
  <c r="IP6" i="2"/>
  <c r="FZ35" i="2"/>
  <c r="GA35" i="2"/>
  <c r="GD47" i="2"/>
  <c r="GC47" i="2"/>
  <c r="IR34" i="2"/>
  <c r="IS34" i="2"/>
  <c r="FZ76" i="2"/>
  <c r="GA76" i="2"/>
  <c r="FX26" i="2"/>
  <c r="FW26" i="2"/>
  <c r="IR9" i="2"/>
  <c r="IS9" i="2"/>
  <c r="IL66" i="2"/>
  <c r="IM66" i="2"/>
  <c r="FW60" i="2"/>
  <c r="FX60" i="2"/>
  <c r="GF41" i="2"/>
  <c r="GG41" i="2"/>
  <c r="IR54" i="2"/>
  <c r="IS54" i="2"/>
  <c r="GC87" i="2"/>
  <c r="GD87" i="2"/>
  <c r="IO79" i="2"/>
  <c r="IP79" i="2"/>
  <c r="GF70" i="2"/>
  <c r="GG70" i="2"/>
  <c r="IL77" i="2"/>
  <c r="IM77" i="2"/>
  <c r="IO68" i="2"/>
  <c r="IP68" i="2"/>
  <c r="IO5" i="2"/>
  <c r="IP5" i="2"/>
  <c r="FZ78" i="2"/>
  <c r="GA78" i="2"/>
  <c r="IR48" i="2"/>
  <c r="IS48" i="2"/>
  <c r="FZ59" i="2"/>
  <c r="GA59" i="2"/>
  <c r="FZ6" i="2"/>
  <c r="GA6" i="2"/>
  <c r="IR41" i="2"/>
  <c r="IS41" i="2"/>
  <c r="GA22" i="2"/>
  <c r="FZ22" i="2"/>
  <c r="GC32" i="2"/>
  <c r="GD32" i="2"/>
  <c r="IM25" i="2"/>
  <c r="IL25" i="2"/>
  <c r="IU39" i="2"/>
  <c r="IV39" i="2"/>
  <c r="GG9" i="2"/>
  <c r="GF9" i="2"/>
  <c r="FW46" i="2"/>
  <c r="FX46" i="2"/>
  <c r="IO88" i="2"/>
  <c r="IP88" i="2"/>
  <c r="IL75" i="2"/>
  <c r="IM75" i="2"/>
  <c r="FW56" i="2"/>
  <c r="FX56" i="2"/>
  <c r="FZ19" i="2"/>
  <c r="GA19" i="2"/>
  <c r="FW38" i="2"/>
  <c r="FX38" i="2"/>
  <c r="IL47" i="2"/>
  <c r="IM47" i="2"/>
  <c r="FW54" i="2"/>
  <c r="FX54" i="2"/>
  <c r="IM10" i="2"/>
  <c r="IL10" i="2"/>
  <c r="IL40" i="2"/>
  <c r="IM40" i="2"/>
  <c r="IR81" i="2"/>
  <c r="IS81" i="2"/>
  <c r="FZ74" i="2"/>
  <c r="GA74" i="2"/>
  <c r="GC79" i="2"/>
  <c r="GD79" i="2"/>
  <c r="FX55" i="2"/>
  <c r="FW55" i="2"/>
  <c r="FW68" i="2"/>
  <c r="FX68" i="2"/>
  <c r="IO71" i="2"/>
  <c r="IP71" i="2"/>
  <c r="IO62" i="2"/>
  <c r="IP62" i="2"/>
  <c r="IU78" i="2"/>
  <c r="IV78" i="2"/>
  <c r="FZ31" i="2"/>
  <c r="GA31" i="2"/>
  <c r="FX50" i="2"/>
  <c r="FW50" i="2"/>
  <c r="IL59" i="2"/>
  <c r="IM59" i="2"/>
  <c r="JA17" i="2"/>
  <c r="JB17" i="2"/>
  <c r="IV67" i="2"/>
  <c r="IU67" i="2"/>
  <c r="IL30" i="2"/>
  <c r="IM30" i="2"/>
  <c r="FX10" i="2"/>
  <c r="FW10" i="2"/>
  <c r="IO38" i="2"/>
  <c r="IP38" i="2"/>
  <c r="FX39" i="2"/>
  <c r="FW39" i="2"/>
  <c r="FW80" i="2"/>
  <c r="FX80" i="2"/>
  <c r="FW51" i="2"/>
  <c r="FX51" i="2"/>
  <c r="IL35" i="2"/>
  <c r="IM35" i="2"/>
  <c r="IM15" i="2"/>
  <c r="IL15" i="2"/>
  <c r="IO65" i="2"/>
  <c r="IP65" i="2"/>
  <c r="IM24" i="2"/>
  <c r="IL24" i="2"/>
  <c r="FW62" i="2"/>
  <c r="FX62" i="2"/>
  <c r="FW34" i="2"/>
  <c r="FX34" i="2"/>
  <c r="GC73" i="2"/>
  <c r="GD73" i="2"/>
  <c r="IO63" i="2"/>
  <c r="IP63" i="2"/>
  <c r="IL36" i="2"/>
  <c r="IM36" i="2"/>
  <c r="IL76" i="2"/>
  <c r="IM76" i="2"/>
  <c r="FX24" i="2"/>
  <c r="FW24" i="2"/>
  <c r="FW66" i="2"/>
  <c r="FX66" i="2"/>
  <c r="KV4" i="2"/>
  <c r="KU5" i="2"/>
  <c r="KU2" i="2" s="1"/>
  <c r="KU44" i="2"/>
  <c r="KU41" i="2"/>
  <c r="KU42" i="2"/>
  <c r="KU47" i="2"/>
  <c r="KU49" i="2"/>
  <c r="KU43" i="2"/>
  <c r="KU45" i="2"/>
  <c r="KU46" i="2"/>
  <c r="KU48" i="2"/>
  <c r="KU54" i="2"/>
  <c r="KU50" i="2"/>
  <c r="KU51" i="2"/>
  <c r="KU53" i="2"/>
  <c r="KU52" i="2"/>
  <c r="KU58" i="2"/>
  <c r="KU60" i="2"/>
  <c r="KU55" i="2"/>
  <c r="KU61" i="2"/>
  <c r="KU56" i="2"/>
  <c r="KU59" i="2"/>
  <c r="KU57" i="2"/>
  <c r="KU69" i="2"/>
  <c r="KU62" i="2"/>
  <c r="KU64" i="2"/>
  <c r="KU65" i="2"/>
  <c r="KU66" i="2"/>
  <c r="KU63" i="2"/>
  <c r="KU68" i="2"/>
  <c r="KU79" i="2"/>
  <c r="KU70" i="2"/>
  <c r="KU74" i="2"/>
  <c r="KU76" i="2"/>
  <c r="KU77" i="2"/>
  <c r="KU72" i="2"/>
  <c r="KU75" i="2"/>
  <c r="KU67" i="2"/>
  <c r="KU71" i="2"/>
  <c r="KU73" i="2"/>
  <c r="KU78" i="2"/>
  <c r="KU86" i="2"/>
  <c r="KU82" i="2"/>
  <c r="KU87" i="2"/>
  <c r="KU80" i="2"/>
  <c r="KU83" i="2"/>
  <c r="KU81" i="2"/>
  <c r="KU85" i="2"/>
  <c r="KU89" i="2"/>
  <c r="KU84" i="2"/>
  <c r="KU88" i="2"/>
  <c r="KU6" i="2"/>
  <c r="KU7" i="2"/>
  <c r="KU8" i="2"/>
  <c r="IO33" i="2"/>
  <c r="IP33" i="2"/>
  <c r="IO37" i="2"/>
  <c r="IP37" i="2"/>
  <c r="GC5" i="2"/>
  <c r="GD5" i="2"/>
  <c r="FW81" i="2"/>
  <c r="FX81" i="2"/>
  <c r="IL72" i="2"/>
  <c r="IM72" i="2"/>
  <c r="GG27" i="2"/>
  <c r="GF27" i="2"/>
  <c r="FW29" i="2"/>
  <c r="FX29" i="2"/>
  <c r="IO61" i="2"/>
  <c r="IP61" i="2"/>
  <c r="IP69" i="2"/>
  <c r="IO69" i="2"/>
  <c r="FW45" i="2"/>
  <c r="FX45" i="2"/>
  <c r="IL84" i="2"/>
  <c r="IM84" i="2"/>
  <c r="IO8" i="2"/>
  <c r="IP8" i="2"/>
  <c r="FX8" i="2"/>
  <c r="FW8" i="2"/>
  <c r="FZ83" i="2"/>
  <c r="GA83" i="2"/>
  <c r="GF13" i="2"/>
  <c r="GG13" i="2"/>
  <c r="IL83" i="2"/>
  <c r="IM83" i="2"/>
  <c r="IL32" i="2"/>
  <c r="IM32" i="2"/>
  <c r="GC7" i="2"/>
  <c r="GD7" i="2"/>
  <c r="IL28" i="2"/>
  <c r="IM28" i="2"/>
  <c r="KI10" i="2"/>
  <c r="KQ10" i="2"/>
  <c r="KK10" i="2"/>
  <c r="KS10" i="2"/>
  <c r="AG11" i="2"/>
  <c r="KM10" i="2"/>
  <c r="KU10" i="2"/>
  <c r="KG10" i="2"/>
  <c r="KO10" i="2"/>
  <c r="KH10" i="2"/>
  <c r="KP10" i="2"/>
  <c r="KR10" i="2"/>
  <c r="KV10" i="2"/>
  <c r="KJ10" i="2"/>
  <c r="KL10" i="2"/>
  <c r="KN10" i="2"/>
  <c r="KT10" i="2"/>
  <c r="GA30" i="2"/>
  <c r="FZ30" i="2"/>
  <c r="FZ89" i="2"/>
  <c r="GA89" i="2"/>
  <c r="IV64" i="2"/>
  <c r="IU64" i="2"/>
  <c r="IM70" i="2"/>
  <c r="IL70" i="2"/>
  <c r="FX17" i="2"/>
  <c r="FW17" i="2"/>
  <c r="FX44" i="2"/>
  <c r="FW44" i="2"/>
  <c r="IO27" i="2"/>
  <c r="IP27" i="2"/>
  <c r="IO57" i="2"/>
  <c r="IP57" i="2"/>
  <c r="IU52" i="2"/>
  <c r="IV52" i="2"/>
  <c r="IL50" i="2"/>
  <c r="IM50" i="2"/>
  <c r="IM18" i="2"/>
  <c r="IL18" i="2"/>
  <c r="IO44" i="2"/>
  <c r="IP44" i="2"/>
  <c r="GM11" i="2"/>
  <c r="GO11" i="2" s="1"/>
  <c r="HK11" i="2"/>
  <c r="HM11" i="2" s="1"/>
  <c r="GJ11" i="2"/>
  <c r="GL11" i="2" s="1"/>
  <c r="GS11" i="2"/>
  <c r="GU11" i="2" s="1"/>
  <c r="HB11" i="2"/>
  <c r="HD11" i="2" s="1"/>
  <c r="GV11" i="2"/>
  <c r="GX11" i="2" s="1"/>
  <c r="HE11" i="2"/>
  <c r="HG11" i="2" s="1"/>
  <c r="GY11" i="2"/>
  <c r="HA11" i="2" s="1"/>
  <c r="GI11" i="2"/>
  <c r="GP11" i="2"/>
  <c r="GR11" i="2" s="1"/>
  <c r="HH11" i="2"/>
  <c r="HJ11" i="2" s="1"/>
  <c r="FW63" i="2"/>
  <c r="FX63" i="2"/>
  <c r="FW72" i="2"/>
  <c r="FX72" i="2"/>
  <c r="GA21" i="2"/>
  <c r="FZ21" i="2"/>
  <c r="FW14" i="2"/>
  <c r="FX14" i="2"/>
  <c r="IL73" i="2"/>
  <c r="IM73" i="2"/>
  <c r="IL7" i="2"/>
  <c r="IM7" i="2"/>
  <c r="IP13" i="2"/>
  <c r="IO13" i="2"/>
  <c r="IP22" i="2"/>
  <c r="IO22" i="2"/>
  <c r="IR89" i="2"/>
  <c r="IS89" i="2"/>
  <c r="IL43" i="2"/>
  <c r="IM43" i="2"/>
  <c r="IP21" i="2"/>
  <c r="IO21" i="2"/>
  <c r="IM26" i="2"/>
  <c r="IL26" i="2"/>
  <c r="FX23" i="2"/>
  <c r="FW23" i="2"/>
  <c r="GC12" i="2"/>
  <c r="GD12" i="2"/>
  <c r="FX37" i="2"/>
  <c r="FW37" i="2"/>
  <c r="GC36" i="2"/>
  <c r="GD36" i="2"/>
  <c r="FW16" i="2"/>
  <c r="FX16" i="2"/>
  <c r="IP16" i="2"/>
  <c r="IO16" i="2"/>
  <c r="FW82" i="2"/>
  <c r="FX82" i="2"/>
  <c r="GD86" i="2"/>
  <c r="GC86" i="2"/>
  <c r="FX18" i="2"/>
  <c r="FW18" i="2"/>
  <c r="IL46" i="2"/>
  <c r="IM46" i="2"/>
  <c r="IL14" i="2"/>
  <c r="IM14" i="2"/>
  <c r="IL29" i="2"/>
  <c r="IM29" i="2"/>
  <c r="FZ67" i="2"/>
  <c r="GA67" i="2"/>
  <c r="FZ49" i="2"/>
  <c r="GA49" i="2"/>
  <c r="FX25" i="2"/>
  <c r="FW25" i="2"/>
  <c r="IM19" i="2"/>
  <c r="IL19" i="2"/>
  <c r="IO82" i="2"/>
  <c r="IP82" i="2"/>
  <c r="FZ43" i="2"/>
  <c r="GA43" i="2"/>
  <c r="GC69" i="2"/>
  <c r="GD69" i="2"/>
  <c r="IL74" i="2"/>
  <c r="IM74" i="2"/>
  <c r="GC88" i="2"/>
  <c r="GD88" i="2"/>
  <c r="IL80" i="2"/>
  <c r="IM80" i="2"/>
  <c r="FW58" i="2"/>
  <c r="FX58" i="2"/>
  <c r="IO12" i="2"/>
  <c r="IP12" i="2"/>
  <c r="IO51" i="2"/>
  <c r="IP51" i="2"/>
  <c r="IR56" i="2"/>
  <c r="IS56" i="2"/>
  <c r="GC53" i="2"/>
  <c r="GD53" i="2"/>
  <c r="AD39" i="2"/>
  <c r="L40" i="2"/>
  <c r="AD40" i="2" s="1"/>
  <c r="FW28" i="2"/>
  <c r="FX28" i="2"/>
  <c r="FW85" i="2"/>
  <c r="FX85" i="2"/>
  <c r="GA64" i="2"/>
  <c r="FZ64" i="2"/>
  <c r="IS86" i="2"/>
  <c r="IR86" i="2"/>
  <c r="FW33" i="2"/>
  <c r="FX33" i="2"/>
  <c r="EU11" i="2"/>
  <c r="EW11" i="2"/>
  <c r="ES11" i="2"/>
  <c r="EJ12" i="2"/>
  <c r="FW75" i="2"/>
  <c r="FX75" i="2"/>
  <c r="X11" i="2"/>
  <c r="GC49" i="2" l="1"/>
  <c r="GD49" i="2"/>
  <c r="IR16" i="2"/>
  <c r="IS16" i="2"/>
  <c r="GA37" i="2"/>
  <c r="FZ37" i="2"/>
  <c r="IR21" i="2"/>
  <c r="IS21" i="2"/>
  <c r="GA14" i="2"/>
  <c r="FZ14" i="2"/>
  <c r="FZ17" i="2"/>
  <c r="GA17" i="2"/>
  <c r="IO83" i="2"/>
  <c r="IP83" i="2"/>
  <c r="IR61" i="2"/>
  <c r="IS61" i="2"/>
  <c r="FZ81" i="2"/>
  <c r="GA81" i="2"/>
  <c r="IO36" i="2"/>
  <c r="IP36" i="2"/>
  <c r="IO15" i="2"/>
  <c r="IP15" i="2"/>
  <c r="IP59" i="2"/>
  <c r="IO59" i="2"/>
  <c r="IO10" i="2"/>
  <c r="IP10" i="2"/>
  <c r="GD19" i="2"/>
  <c r="GC19" i="2"/>
  <c r="GC78" i="2"/>
  <c r="GD78" i="2"/>
  <c r="GS70" i="2"/>
  <c r="GU70" i="2" s="1"/>
  <c r="GM70" i="2"/>
  <c r="GO70" i="2" s="1"/>
  <c r="HK70" i="2"/>
  <c r="HM70" i="2" s="1"/>
  <c r="GV70" i="2"/>
  <c r="GX70" i="2" s="1"/>
  <c r="GJ70" i="2"/>
  <c r="GL70" i="2" s="1"/>
  <c r="HH70" i="2"/>
  <c r="HJ70" i="2" s="1"/>
  <c r="HB70" i="2"/>
  <c r="HD70" i="2" s="1"/>
  <c r="HE70" i="2"/>
  <c r="HG70" i="2" s="1"/>
  <c r="GP70" i="2"/>
  <c r="GR70" i="2" s="1"/>
  <c r="GI70" i="2"/>
  <c r="GY70" i="2"/>
  <c r="HA70" i="2" s="1"/>
  <c r="GI41" i="2"/>
  <c r="GY41" i="2"/>
  <c r="HA41" i="2" s="1"/>
  <c r="GM41" i="2"/>
  <c r="GO41" i="2" s="1"/>
  <c r="HK41" i="2"/>
  <c r="HM41" i="2" s="1"/>
  <c r="GP41" i="2"/>
  <c r="GR41" i="2" s="1"/>
  <c r="GS41" i="2"/>
  <c r="GU41" i="2" s="1"/>
  <c r="HE41" i="2"/>
  <c r="HG41" i="2" s="1"/>
  <c r="HH41" i="2"/>
  <c r="HJ41" i="2" s="1"/>
  <c r="GJ41" i="2"/>
  <c r="GL41" i="2" s="1"/>
  <c r="GV41" i="2"/>
  <c r="GX41" i="2" s="1"/>
  <c r="HB41" i="2"/>
  <c r="HD41" i="2" s="1"/>
  <c r="IU60" i="2"/>
  <c r="IV60" i="2"/>
  <c r="GL20" i="2"/>
  <c r="X20" i="2"/>
  <c r="IR49" i="2"/>
  <c r="IS49" i="2"/>
  <c r="GC84" i="2"/>
  <c r="GD84" i="2"/>
  <c r="IO11" i="2"/>
  <c r="IP11" i="2"/>
  <c r="FZ33" i="2"/>
  <c r="GA33" i="2"/>
  <c r="FZ85" i="2"/>
  <c r="GA85" i="2"/>
  <c r="X70" i="2"/>
  <c r="IP14" i="2"/>
  <c r="IO14" i="2"/>
  <c r="GG12" i="2"/>
  <c r="GF12" i="2"/>
  <c r="IO43" i="2"/>
  <c r="IP43" i="2"/>
  <c r="IR13" i="2"/>
  <c r="IS13" i="2"/>
  <c r="GA63" i="2"/>
  <c r="FZ63" i="2"/>
  <c r="IS57" i="2"/>
  <c r="IR57" i="2"/>
  <c r="GC30" i="2"/>
  <c r="GD30" i="2"/>
  <c r="KK11" i="2"/>
  <c r="KS11" i="2"/>
  <c r="AG12" i="2"/>
  <c r="KM11" i="2"/>
  <c r="KU11" i="2"/>
  <c r="KG11" i="2"/>
  <c r="KO11" i="2"/>
  <c r="KW11" i="2"/>
  <c r="KH11" i="2"/>
  <c r="KP11" i="2"/>
  <c r="KI11" i="2"/>
  <c r="KQ11" i="2"/>
  <c r="KL11" i="2"/>
  <c r="KR11" i="2"/>
  <c r="KT11" i="2"/>
  <c r="KV11" i="2"/>
  <c r="KN11" i="2"/>
  <c r="KJ11" i="2"/>
  <c r="FZ66" i="2"/>
  <c r="GA66" i="2"/>
  <c r="GA62" i="2"/>
  <c r="FZ62" i="2"/>
  <c r="IP35" i="2"/>
  <c r="IO35" i="2"/>
  <c r="FZ39" i="2"/>
  <c r="GA39" i="2"/>
  <c r="IO30" i="2"/>
  <c r="IP30" i="2"/>
  <c r="IX78" i="2"/>
  <c r="IY78" i="2"/>
  <c r="FZ54" i="2"/>
  <c r="GA54" i="2"/>
  <c r="GC6" i="2"/>
  <c r="GD6" i="2"/>
  <c r="IV9" i="2"/>
  <c r="IU9" i="2"/>
  <c r="GD65" i="2"/>
  <c r="GC65" i="2"/>
  <c r="IS87" i="2"/>
  <c r="IR87" i="2"/>
  <c r="IR51" i="2"/>
  <c r="IS51" i="2"/>
  <c r="GF53" i="2"/>
  <c r="GG53" i="2"/>
  <c r="FZ16" i="2"/>
  <c r="GA16" i="2"/>
  <c r="IP70" i="2"/>
  <c r="IO70" i="2"/>
  <c r="GA29" i="2"/>
  <c r="FZ29" i="2"/>
  <c r="IU81" i="2"/>
  <c r="IV81" i="2"/>
  <c r="IO25" i="2"/>
  <c r="IP25" i="2"/>
  <c r="IR5" i="2"/>
  <c r="IS5" i="2"/>
  <c r="IU34" i="2"/>
  <c r="IV34" i="2"/>
  <c r="IU58" i="2"/>
  <c r="IV58" i="2"/>
  <c r="GC67" i="2"/>
  <c r="GD67" i="2"/>
  <c r="IU89" i="2"/>
  <c r="IV89" i="2"/>
  <c r="GG7" i="2"/>
  <c r="GF7" i="2"/>
  <c r="HB13" i="2"/>
  <c r="HD13" i="2" s="1"/>
  <c r="GV13" i="2"/>
  <c r="GX13" i="2" s="1"/>
  <c r="GY13" i="2"/>
  <c r="HA13" i="2" s="1"/>
  <c r="GI13" i="2"/>
  <c r="GS13" i="2"/>
  <c r="GU13" i="2" s="1"/>
  <c r="HE13" i="2"/>
  <c r="HG13" i="2" s="1"/>
  <c r="GJ13" i="2"/>
  <c r="HK13" i="2"/>
  <c r="HM13" i="2" s="1"/>
  <c r="GP13" i="2"/>
  <c r="GR13" i="2" s="1"/>
  <c r="HH13" i="2"/>
  <c r="HJ13" i="2" s="1"/>
  <c r="GM13" i="2"/>
  <c r="GO13" i="2" s="1"/>
  <c r="IR63" i="2"/>
  <c r="IS63" i="2"/>
  <c r="FZ51" i="2"/>
  <c r="GA51" i="2"/>
  <c r="IR38" i="2"/>
  <c r="IS38" i="2"/>
  <c r="IR62" i="2"/>
  <c r="IS62" i="2"/>
  <c r="GA55" i="2"/>
  <c r="FZ55" i="2"/>
  <c r="IO47" i="2"/>
  <c r="IP47" i="2"/>
  <c r="GA56" i="2"/>
  <c r="FZ56" i="2"/>
  <c r="GF32" i="2"/>
  <c r="GG32" i="2"/>
  <c r="GC59" i="2"/>
  <c r="GD59" i="2"/>
  <c r="FZ60" i="2"/>
  <c r="GA60" i="2"/>
  <c r="IO45" i="2"/>
  <c r="IP45" i="2"/>
  <c r="IO42" i="2"/>
  <c r="IP42" i="2"/>
  <c r="JA23" i="2"/>
  <c r="JB23" i="2"/>
  <c r="FZ8" i="2"/>
  <c r="GA8" i="2"/>
  <c r="IU86" i="2"/>
  <c r="IV86" i="2"/>
  <c r="IS12" i="2"/>
  <c r="IR12" i="2"/>
  <c r="GF88" i="2"/>
  <c r="GG88" i="2"/>
  <c r="IO19" i="2"/>
  <c r="IP19" i="2"/>
  <c r="FZ82" i="2"/>
  <c r="GA82" i="2"/>
  <c r="GF36" i="2"/>
  <c r="GG36" i="2"/>
  <c r="FZ23" i="2"/>
  <c r="GA23" i="2"/>
  <c r="GC21" i="2"/>
  <c r="GD21" i="2"/>
  <c r="IO50" i="2"/>
  <c r="IP50" i="2"/>
  <c r="IY64" i="2"/>
  <c r="IX64" i="2"/>
  <c r="IS8" i="2"/>
  <c r="IR8" i="2"/>
  <c r="FZ24" i="2"/>
  <c r="GA24" i="2"/>
  <c r="IO24" i="2"/>
  <c r="IP24" i="2"/>
  <c r="IX67" i="2"/>
  <c r="IY67" i="2"/>
  <c r="FZ50" i="2"/>
  <c r="GA50" i="2"/>
  <c r="GF79" i="2"/>
  <c r="GG79" i="2"/>
  <c r="IS68" i="2"/>
  <c r="IR68" i="2"/>
  <c r="GG87" i="2"/>
  <c r="GF87" i="2"/>
  <c r="FZ26" i="2"/>
  <c r="GA26" i="2"/>
  <c r="IV55" i="2"/>
  <c r="IU55" i="2"/>
  <c r="IP31" i="2"/>
  <c r="IO31" i="2"/>
  <c r="GA48" i="2"/>
  <c r="FZ48" i="2"/>
  <c r="GD61" i="2"/>
  <c r="GC61" i="2"/>
  <c r="IR82" i="2"/>
  <c r="IS82" i="2"/>
  <c r="FZ75" i="2"/>
  <c r="GA75" i="2"/>
  <c r="IO80" i="2"/>
  <c r="IP80" i="2"/>
  <c r="FZ45" i="2"/>
  <c r="GA45" i="2"/>
  <c r="IS79" i="2"/>
  <c r="IR79" i="2"/>
  <c r="FZ40" i="2"/>
  <c r="GA40" i="2"/>
  <c r="GF69" i="2"/>
  <c r="GG69" i="2"/>
  <c r="GF86" i="2"/>
  <c r="GG86" i="2"/>
  <c r="EW12" i="2"/>
  <c r="EJ13" i="2"/>
  <c r="ES12" i="2"/>
  <c r="EU12" i="2"/>
  <c r="GA28" i="2"/>
  <c r="FZ28" i="2"/>
  <c r="IV56" i="2"/>
  <c r="IU56" i="2"/>
  <c r="GD43" i="2"/>
  <c r="GC43" i="2"/>
  <c r="GC89" i="2"/>
  <c r="GD89" i="2"/>
  <c r="IO32" i="2"/>
  <c r="IP32" i="2"/>
  <c r="HE27" i="2"/>
  <c r="HG27" i="2" s="1"/>
  <c r="GI27" i="2"/>
  <c r="GY27" i="2"/>
  <c r="HA27" i="2" s="1"/>
  <c r="GP27" i="2"/>
  <c r="GR27" i="2" s="1"/>
  <c r="HK27" i="2"/>
  <c r="HM27" i="2" s="1"/>
  <c r="HB27" i="2"/>
  <c r="HD27" i="2" s="1"/>
  <c r="GS27" i="2"/>
  <c r="GU27" i="2" s="1"/>
  <c r="GJ27" i="2"/>
  <c r="GL27" i="2" s="1"/>
  <c r="GV27" i="2"/>
  <c r="GX27" i="2" s="1"/>
  <c r="HH27" i="2"/>
  <c r="HJ27" i="2" s="1"/>
  <c r="GM27" i="2"/>
  <c r="GO27" i="2" s="1"/>
  <c r="IS37" i="2"/>
  <c r="IR37" i="2"/>
  <c r="GF73" i="2"/>
  <c r="GG73" i="2"/>
  <c r="IS65" i="2"/>
  <c r="IR65" i="2"/>
  <c r="FZ80" i="2"/>
  <c r="GA80" i="2"/>
  <c r="IR71" i="2"/>
  <c r="IS71" i="2"/>
  <c r="IO40" i="2"/>
  <c r="IP40" i="2"/>
  <c r="FZ38" i="2"/>
  <c r="GA38" i="2"/>
  <c r="IP75" i="2"/>
  <c r="IO75" i="2"/>
  <c r="GM9" i="2"/>
  <c r="GO9" i="2" s="1"/>
  <c r="HK9" i="2"/>
  <c r="HM9" i="2" s="1"/>
  <c r="HE9" i="2"/>
  <c r="HG9" i="2" s="1"/>
  <c r="GI9" i="2"/>
  <c r="GY9" i="2"/>
  <c r="HA9" i="2" s="1"/>
  <c r="GJ9" i="2"/>
  <c r="GL9" i="2" s="1"/>
  <c r="HH9" i="2"/>
  <c r="HJ9" i="2" s="1"/>
  <c r="GS9" i="2"/>
  <c r="GU9" i="2" s="1"/>
  <c r="HB9" i="2"/>
  <c r="HD9" i="2" s="1"/>
  <c r="GP9" i="2"/>
  <c r="GR9" i="2" s="1"/>
  <c r="GV9" i="2"/>
  <c r="GX9" i="2" s="1"/>
  <c r="GC52" i="2"/>
  <c r="GD52" i="2"/>
  <c r="JH20" i="2"/>
  <c r="JG20" i="2"/>
  <c r="GF77" i="2"/>
  <c r="GG77" i="2"/>
  <c r="GF42" i="2"/>
  <c r="GG42" i="2"/>
  <c r="IO18" i="2"/>
  <c r="IP18" i="2"/>
  <c r="IS6" i="2"/>
  <c r="IR6" i="2"/>
  <c r="IO46" i="2"/>
  <c r="IP46" i="2"/>
  <c r="IP7" i="2"/>
  <c r="IO7" i="2"/>
  <c r="AM11" i="2"/>
  <c r="IO26" i="2"/>
  <c r="IP26" i="2"/>
  <c r="IR22" i="2"/>
  <c r="IS22" i="2"/>
  <c r="IO73" i="2"/>
  <c r="IP73" i="2"/>
  <c r="FZ72" i="2"/>
  <c r="GA72" i="2"/>
  <c r="IS44" i="2"/>
  <c r="IR44" i="2"/>
  <c r="FZ44" i="2"/>
  <c r="GA44" i="2"/>
  <c r="GD83" i="2"/>
  <c r="GC83" i="2"/>
  <c r="IS69" i="2"/>
  <c r="IR69" i="2"/>
  <c r="IO72" i="2"/>
  <c r="IP72" i="2"/>
  <c r="IO76" i="2"/>
  <c r="IP76" i="2"/>
  <c r="JE17" i="2"/>
  <c r="JD17" i="2"/>
  <c r="GC22" i="2"/>
  <c r="GD22" i="2"/>
  <c r="IV48" i="2"/>
  <c r="IU48" i="2"/>
  <c r="IO77" i="2"/>
  <c r="IP77" i="2"/>
  <c r="IU54" i="2"/>
  <c r="IV54" i="2"/>
  <c r="IP66" i="2"/>
  <c r="IO66" i="2"/>
  <c r="GC76" i="2"/>
  <c r="GD76" i="2"/>
  <c r="GF47" i="2"/>
  <c r="GG47" i="2"/>
  <c r="GD71" i="2"/>
  <c r="GC71" i="2"/>
  <c r="IR53" i="2"/>
  <c r="IS53" i="2"/>
  <c r="GF5" i="2"/>
  <c r="GG5" i="2"/>
  <c r="GA46" i="2"/>
  <c r="FZ46" i="2"/>
  <c r="IU85" i="2"/>
  <c r="IV85" i="2"/>
  <c r="GC15" i="2"/>
  <c r="GD15" i="2"/>
  <c r="IS27" i="2"/>
  <c r="IR27" i="2"/>
  <c r="GD64" i="2"/>
  <c r="GC64" i="2"/>
  <c r="FZ58" i="2"/>
  <c r="GA58" i="2"/>
  <c r="IO74" i="2"/>
  <c r="IP74" i="2"/>
  <c r="FZ25" i="2"/>
  <c r="GA25" i="2"/>
  <c r="IO29" i="2"/>
  <c r="IP29" i="2"/>
  <c r="FZ18" i="2"/>
  <c r="GA18" i="2"/>
  <c r="IX52" i="2"/>
  <c r="IY52" i="2"/>
  <c r="IO28" i="2"/>
  <c r="IP28" i="2"/>
  <c r="IP84" i="2"/>
  <c r="IO84" i="2"/>
  <c r="IR33" i="2"/>
  <c r="IS33" i="2"/>
  <c r="KW4" i="2"/>
  <c r="KV2" i="2"/>
  <c r="KV5" i="2"/>
  <c r="KV41" i="2"/>
  <c r="KV46" i="2"/>
  <c r="KV48" i="2"/>
  <c r="KV44" i="2"/>
  <c r="KV42" i="2"/>
  <c r="KV47" i="2"/>
  <c r="KV49" i="2"/>
  <c r="KV45" i="2"/>
  <c r="KV54" i="2"/>
  <c r="KV50" i="2"/>
  <c r="KV56" i="2"/>
  <c r="KV51" i="2"/>
  <c r="KV53" i="2"/>
  <c r="KV55" i="2"/>
  <c r="KV57" i="2"/>
  <c r="KV52" i="2"/>
  <c r="KV58" i="2"/>
  <c r="KV60" i="2"/>
  <c r="KV61" i="2"/>
  <c r="KV62" i="2"/>
  <c r="KV63" i="2"/>
  <c r="KV64" i="2"/>
  <c r="KV43" i="2"/>
  <c r="KV59" i="2"/>
  <c r="KV68" i="2"/>
  <c r="KV71" i="2"/>
  <c r="KV69" i="2"/>
  <c r="KV65" i="2"/>
  <c r="KV66" i="2"/>
  <c r="KV67" i="2"/>
  <c r="KV70" i="2"/>
  <c r="KV74" i="2"/>
  <c r="KV76" i="2"/>
  <c r="KV72" i="2"/>
  <c r="KV75" i="2"/>
  <c r="KV73" i="2"/>
  <c r="KV78" i="2"/>
  <c r="KV77" i="2"/>
  <c r="KV86" i="2"/>
  <c r="KV82" i="2"/>
  <c r="KV84" i="2"/>
  <c r="KV79" i="2"/>
  <c r="KV81" i="2"/>
  <c r="KV85" i="2"/>
  <c r="KV89" i="2"/>
  <c r="KV87" i="2"/>
  <c r="KV80" i="2"/>
  <c r="KV88" i="2"/>
  <c r="KV83" i="2"/>
  <c r="KV6" i="2"/>
  <c r="KV7" i="2"/>
  <c r="KV8" i="2"/>
  <c r="KV9" i="2"/>
  <c r="FZ34" i="2"/>
  <c r="GA34" i="2"/>
  <c r="FZ10" i="2"/>
  <c r="GA10" i="2"/>
  <c r="GD31" i="2"/>
  <c r="GC31" i="2"/>
  <c r="GA68" i="2"/>
  <c r="FZ68" i="2"/>
  <c r="GC74" i="2"/>
  <c r="GD74" i="2"/>
  <c r="IR88" i="2"/>
  <c r="IS88" i="2"/>
  <c r="IX39" i="2"/>
  <c r="IY39" i="2"/>
  <c r="IV41" i="2"/>
  <c r="IU41" i="2"/>
  <c r="GC35" i="2"/>
  <c r="GD35" i="2"/>
  <c r="GA57" i="2"/>
  <c r="FZ57" i="2"/>
  <c r="IV88" i="2" l="1"/>
  <c r="IU88" i="2"/>
  <c r="GF31" i="2"/>
  <c r="GG31" i="2"/>
  <c r="IU33" i="2"/>
  <c r="IV33" i="2"/>
  <c r="GF64" i="2"/>
  <c r="GG64" i="2"/>
  <c r="IU53" i="2"/>
  <c r="IV53" i="2"/>
  <c r="GF76" i="2"/>
  <c r="GG76" i="2"/>
  <c r="IS76" i="2"/>
  <c r="IR76" i="2"/>
  <c r="IU6" i="2"/>
  <c r="IV6" i="2"/>
  <c r="IV71" i="2"/>
  <c r="IU71" i="2"/>
  <c r="IU65" i="2"/>
  <c r="IV65" i="2"/>
  <c r="GF43" i="2"/>
  <c r="GG43" i="2"/>
  <c r="GC75" i="2"/>
  <c r="GD75" i="2"/>
  <c r="GC48" i="2"/>
  <c r="GD48" i="2"/>
  <c r="GD50" i="2"/>
  <c r="GC50" i="2"/>
  <c r="GD24" i="2"/>
  <c r="GC24" i="2"/>
  <c r="IV62" i="2"/>
  <c r="IU62" i="2"/>
  <c r="IV5" i="2"/>
  <c r="IU5" i="2"/>
  <c r="GC29" i="2"/>
  <c r="GD29" i="2"/>
  <c r="IU51" i="2"/>
  <c r="IV51" i="2"/>
  <c r="IX9" i="2"/>
  <c r="IY9" i="2"/>
  <c r="GD63" i="2"/>
  <c r="GC63" i="2"/>
  <c r="IS36" i="2"/>
  <c r="IR36" i="2"/>
  <c r="IR83" i="2"/>
  <c r="IS83" i="2"/>
  <c r="IV21" i="2"/>
  <c r="IU21" i="2"/>
  <c r="GF35" i="2"/>
  <c r="GG35" i="2"/>
  <c r="GD10" i="2"/>
  <c r="GC10" i="2"/>
  <c r="JA52" i="2"/>
  <c r="JB52" i="2"/>
  <c r="GC46" i="2"/>
  <c r="GD46" i="2"/>
  <c r="GF83" i="2"/>
  <c r="GG83" i="2"/>
  <c r="IR73" i="2"/>
  <c r="IS73" i="2"/>
  <c r="IS18" i="2"/>
  <c r="IR18" i="2"/>
  <c r="GJ73" i="2"/>
  <c r="GL73" i="2" s="1"/>
  <c r="HH73" i="2"/>
  <c r="HJ73" i="2" s="1"/>
  <c r="GS73" i="2"/>
  <c r="GU73" i="2" s="1"/>
  <c r="HB73" i="2"/>
  <c r="HD73" i="2" s="1"/>
  <c r="GM73" i="2"/>
  <c r="GO73" i="2" s="1"/>
  <c r="HK73" i="2"/>
  <c r="HM73" i="2" s="1"/>
  <c r="GV73" i="2"/>
  <c r="GX73" i="2" s="1"/>
  <c r="HE73" i="2"/>
  <c r="HG73" i="2" s="1"/>
  <c r="GP73" i="2"/>
  <c r="GR73" i="2" s="1"/>
  <c r="GI73" i="2"/>
  <c r="GY73" i="2"/>
  <c r="HA73" i="2" s="1"/>
  <c r="X73" i="2"/>
  <c r="IS32" i="2"/>
  <c r="IR32" i="2"/>
  <c r="GF21" i="2"/>
  <c r="GG21" i="2"/>
  <c r="JE23" i="2"/>
  <c r="JD23" i="2"/>
  <c r="GC60" i="2"/>
  <c r="GD60" i="2"/>
  <c r="GD56" i="2"/>
  <c r="GC56" i="2"/>
  <c r="GF67" i="2"/>
  <c r="GG67" i="2"/>
  <c r="GF6" i="2"/>
  <c r="GG6" i="2"/>
  <c r="IR30" i="2"/>
  <c r="IS30" i="2"/>
  <c r="IU13" i="2"/>
  <c r="IV13" i="2"/>
  <c r="IR14" i="2"/>
  <c r="IS14" i="2"/>
  <c r="IR11" i="2"/>
  <c r="IS11" i="2"/>
  <c r="IS74" i="2"/>
  <c r="IR74" i="2"/>
  <c r="IX48" i="2"/>
  <c r="IY48" i="2"/>
  <c r="JJ20" i="2"/>
  <c r="JK20" i="2"/>
  <c r="IY56" i="2"/>
  <c r="IX56" i="2"/>
  <c r="GP86" i="2"/>
  <c r="GR86" i="2" s="1"/>
  <c r="GI86" i="2"/>
  <c r="GY86" i="2"/>
  <c r="HA86" i="2" s="1"/>
  <c r="GJ86" i="2"/>
  <c r="GL86" i="2" s="1"/>
  <c r="HH86" i="2"/>
  <c r="HJ86" i="2" s="1"/>
  <c r="HB86" i="2"/>
  <c r="HD86" i="2" s="1"/>
  <c r="GV86" i="2"/>
  <c r="GX86" i="2" s="1"/>
  <c r="HE86" i="2"/>
  <c r="HG86" i="2" s="1"/>
  <c r="GM86" i="2"/>
  <c r="GO86" i="2" s="1"/>
  <c r="GS86" i="2"/>
  <c r="GU86" i="2" s="1"/>
  <c r="HK86" i="2"/>
  <c r="HM86" i="2" s="1"/>
  <c r="IU79" i="2"/>
  <c r="IV79" i="2"/>
  <c r="IU82" i="2"/>
  <c r="IV82" i="2"/>
  <c r="JA67" i="2"/>
  <c r="JB67" i="2"/>
  <c r="GC82" i="2"/>
  <c r="GD82" i="2"/>
  <c r="IU12" i="2"/>
  <c r="IV12" i="2"/>
  <c r="IU38" i="2"/>
  <c r="IV38" i="2"/>
  <c r="IS25" i="2"/>
  <c r="IR25" i="2"/>
  <c r="GD62" i="2"/>
  <c r="GC62" i="2"/>
  <c r="GG30" i="2"/>
  <c r="GF30" i="2"/>
  <c r="IX60" i="2"/>
  <c r="IY60" i="2"/>
  <c r="GF74" i="2"/>
  <c r="GG74" i="2"/>
  <c r="GD18" i="2"/>
  <c r="GC18" i="2"/>
  <c r="IV27" i="2"/>
  <c r="IU27" i="2"/>
  <c r="GV5" i="2"/>
  <c r="GX5" i="2" s="1"/>
  <c r="HE5" i="2"/>
  <c r="HG5" i="2" s="1"/>
  <c r="GP5" i="2"/>
  <c r="GR5" i="2" s="1"/>
  <c r="GJ5" i="2"/>
  <c r="HH5" i="2"/>
  <c r="HJ5" i="2" s="1"/>
  <c r="GS5" i="2"/>
  <c r="GU5" i="2" s="1"/>
  <c r="GY5" i="2"/>
  <c r="HA5" i="2" s="1"/>
  <c r="HB5" i="2"/>
  <c r="HD5" i="2" s="1"/>
  <c r="GI5" i="2"/>
  <c r="GM5" i="2"/>
  <c r="GO5" i="2" s="1"/>
  <c r="HK5" i="2"/>
  <c r="HM5" i="2" s="1"/>
  <c r="IR66" i="2"/>
  <c r="IS66" i="2"/>
  <c r="GF22" i="2"/>
  <c r="GG22" i="2"/>
  <c r="IR72" i="2"/>
  <c r="IS72" i="2"/>
  <c r="GC44" i="2"/>
  <c r="GD44" i="2"/>
  <c r="IV22" i="2"/>
  <c r="IU22" i="2"/>
  <c r="IR7" i="2"/>
  <c r="IS7" i="2"/>
  <c r="GF52" i="2"/>
  <c r="GG52" i="2"/>
  <c r="IR75" i="2"/>
  <c r="IS75" i="2"/>
  <c r="GC45" i="2"/>
  <c r="GD45" i="2"/>
  <c r="IR31" i="2"/>
  <c r="IS31" i="2"/>
  <c r="HE87" i="2"/>
  <c r="HG87" i="2" s="1"/>
  <c r="GP87" i="2"/>
  <c r="GR87" i="2" s="1"/>
  <c r="GS87" i="2"/>
  <c r="GU87" i="2" s="1"/>
  <c r="GV87" i="2"/>
  <c r="GX87" i="2" s="1"/>
  <c r="GI87" i="2"/>
  <c r="GY87" i="2"/>
  <c r="HA87" i="2" s="1"/>
  <c r="GJ87" i="2"/>
  <c r="HB87" i="2"/>
  <c r="HD87" i="2" s="1"/>
  <c r="HH87" i="2"/>
  <c r="HJ87" i="2" s="1"/>
  <c r="GM87" i="2"/>
  <c r="GO87" i="2" s="1"/>
  <c r="HK87" i="2"/>
  <c r="HM87" i="2" s="1"/>
  <c r="IV8" i="2"/>
  <c r="IU8" i="2"/>
  <c r="GF59" i="2"/>
  <c r="GG59" i="2"/>
  <c r="IS47" i="2"/>
  <c r="IR47" i="2"/>
  <c r="IR70" i="2"/>
  <c r="IS70" i="2"/>
  <c r="GD39" i="2"/>
  <c r="GC39" i="2"/>
  <c r="GC66" i="2"/>
  <c r="GD66" i="2"/>
  <c r="IR43" i="2"/>
  <c r="IS43" i="2"/>
  <c r="GF84" i="2"/>
  <c r="GG84" i="2"/>
  <c r="GG78" i="2"/>
  <c r="GF78" i="2"/>
  <c r="IR59" i="2"/>
  <c r="IS59" i="2"/>
  <c r="GC81" i="2"/>
  <c r="GD81" i="2"/>
  <c r="GD17" i="2"/>
  <c r="GC17" i="2"/>
  <c r="GC37" i="2"/>
  <c r="GD37" i="2"/>
  <c r="IX41" i="2"/>
  <c r="IY41" i="2"/>
  <c r="IR84" i="2"/>
  <c r="IS84" i="2"/>
  <c r="GD58" i="2"/>
  <c r="GC58" i="2"/>
  <c r="GF15" i="2"/>
  <c r="GG15" i="2"/>
  <c r="GV42" i="2"/>
  <c r="GX42" i="2" s="1"/>
  <c r="HE42" i="2"/>
  <c r="HG42" i="2" s="1"/>
  <c r="GP42" i="2"/>
  <c r="GR42" i="2" s="1"/>
  <c r="GI42" i="2"/>
  <c r="GY42" i="2"/>
  <c r="HA42" i="2" s="1"/>
  <c r="GJ42" i="2"/>
  <c r="GL42" i="2" s="1"/>
  <c r="HH42" i="2"/>
  <c r="HJ42" i="2" s="1"/>
  <c r="HB42" i="2"/>
  <c r="HD42" i="2" s="1"/>
  <c r="GM42" i="2"/>
  <c r="GO42" i="2" s="1"/>
  <c r="HK42" i="2"/>
  <c r="HM42" i="2" s="1"/>
  <c r="GS42" i="2"/>
  <c r="GU42" i="2" s="1"/>
  <c r="GC38" i="2"/>
  <c r="GD38" i="2"/>
  <c r="GD80" i="2"/>
  <c r="GC80" i="2"/>
  <c r="IV37" i="2"/>
  <c r="IU37" i="2"/>
  <c r="GG89" i="2"/>
  <c r="GF89" i="2"/>
  <c r="GC28" i="2"/>
  <c r="GD28" i="2"/>
  <c r="GV69" i="2"/>
  <c r="GX69" i="2" s="1"/>
  <c r="HE69" i="2"/>
  <c r="HG69" i="2" s="1"/>
  <c r="GP69" i="2"/>
  <c r="GR69" i="2" s="1"/>
  <c r="GI69" i="2"/>
  <c r="GY69" i="2"/>
  <c r="HA69" i="2" s="1"/>
  <c r="GS69" i="2"/>
  <c r="GU69" i="2" s="1"/>
  <c r="GM69" i="2"/>
  <c r="GO69" i="2" s="1"/>
  <c r="HK69" i="2"/>
  <c r="HM69" i="2" s="1"/>
  <c r="HB69" i="2"/>
  <c r="HD69" i="2" s="1"/>
  <c r="HH69" i="2"/>
  <c r="HJ69" i="2" s="1"/>
  <c r="GJ69" i="2"/>
  <c r="GL69" i="2" s="1"/>
  <c r="GD23" i="2"/>
  <c r="GC23" i="2"/>
  <c r="IY86" i="2"/>
  <c r="IX86" i="2"/>
  <c r="IS42" i="2"/>
  <c r="IR42" i="2"/>
  <c r="IX58" i="2"/>
  <c r="IY58" i="2"/>
  <c r="IX81" i="2"/>
  <c r="IY81" i="2"/>
  <c r="GD16" i="2"/>
  <c r="GC16" i="2"/>
  <c r="IU87" i="2"/>
  <c r="IV87" i="2"/>
  <c r="GC54" i="2"/>
  <c r="GD54" i="2"/>
  <c r="GC85" i="2"/>
  <c r="GD85" i="2"/>
  <c r="X41" i="2"/>
  <c r="IU16" i="2"/>
  <c r="IV16" i="2"/>
  <c r="JB39" i="2"/>
  <c r="JA39" i="2"/>
  <c r="GD34" i="2"/>
  <c r="GC34" i="2"/>
  <c r="IR29" i="2"/>
  <c r="IS29" i="2"/>
  <c r="GF71" i="2"/>
  <c r="GG71" i="2"/>
  <c r="IX54" i="2"/>
  <c r="IY54" i="2"/>
  <c r="IS26" i="2"/>
  <c r="IR26" i="2"/>
  <c r="IR46" i="2"/>
  <c r="IS46" i="2"/>
  <c r="X9" i="2"/>
  <c r="IR80" i="2"/>
  <c r="IS80" i="2"/>
  <c r="GF61" i="2"/>
  <c r="GG61" i="2"/>
  <c r="IY55" i="2"/>
  <c r="IX55" i="2"/>
  <c r="IV68" i="2"/>
  <c r="IU68" i="2"/>
  <c r="IS24" i="2"/>
  <c r="IR24" i="2"/>
  <c r="IS19" i="2"/>
  <c r="IR19" i="2"/>
  <c r="GC51" i="2"/>
  <c r="GD51" i="2"/>
  <c r="GL13" i="2"/>
  <c r="X13" i="2"/>
  <c r="X27" i="2" s="1"/>
  <c r="HE7" i="2"/>
  <c r="HG7" i="2" s="1"/>
  <c r="GP7" i="2"/>
  <c r="GR7" i="2" s="1"/>
  <c r="GS7" i="2"/>
  <c r="GU7" i="2" s="1"/>
  <c r="HB7" i="2"/>
  <c r="HD7" i="2" s="1"/>
  <c r="GM7" i="2"/>
  <c r="GO7" i="2" s="1"/>
  <c r="HK7" i="2"/>
  <c r="HM7" i="2" s="1"/>
  <c r="GV7" i="2"/>
  <c r="GX7" i="2" s="1"/>
  <c r="GI7" i="2"/>
  <c r="GY7" i="2"/>
  <c r="HA7" i="2" s="1"/>
  <c r="GJ7" i="2"/>
  <c r="GL7" i="2" s="1"/>
  <c r="HH7" i="2"/>
  <c r="HJ7" i="2" s="1"/>
  <c r="X7" i="2"/>
  <c r="IR15" i="2"/>
  <c r="IS15" i="2"/>
  <c r="IU61" i="2"/>
  <c r="IV61" i="2"/>
  <c r="GC57" i="2"/>
  <c r="GD57" i="2"/>
  <c r="GC68" i="2"/>
  <c r="GD68" i="2"/>
  <c r="KX4" i="2"/>
  <c r="KW5" i="2"/>
  <c r="KW2" i="2" s="1"/>
  <c r="KW45" i="2"/>
  <c r="KW46" i="2"/>
  <c r="KW48" i="2"/>
  <c r="KW41" i="2"/>
  <c r="KW44" i="2"/>
  <c r="KW42" i="2"/>
  <c r="KW47" i="2"/>
  <c r="KW43" i="2"/>
  <c r="KW54" i="2"/>
  <c r="KW49" i="2"/>
  <c r="KW50" i="2"/>
  <c r="KW56" i="2"/>
  <c r="KW51" i="2"/>
  <c r="KW53" i="2"/>
  <c r="KW55" i="2"/>
  <c r="KW57" i="2"/>
  <c r="KW58" i="2"/>
  <c r="KW60" i="2"/>
  <c r="KW52" i="2"/>
  <c r="KW61" i="2"/>
  <c r="KW62" i="2"/>
  <c r="KW63" i="2"/>
  <c r="KW67" i="2"/>
  <c r="KW59" i="2"/>
  <c r="KW68" i="2"/>
  <c r="KW64" i="2"/>
  <c r="KW65" i="2"/>
  <c r="KW66" i="2"/>
  <c r="KW70" i="2"/>
  <c r="KW69" i="2"/>
  <c r="KW73" i="2"/>
  <c r="KW78" i="2"/>
  <c r="KW74" i="2"/>
  <c r="KW76" i="2"/>
  <c r="KW77" i="2"/>
  <c r="KW72" i="2"/>
  <c r="KW71" i="2"/>
  <c r="KW75" i="2"/>
  <c r="KW79" i="2"/>
  <c r="KW81" i="2"/>
  <c r="KW85" i="2"/>
  <c r="KW82" i="2"/>
  <c r="KW80" i="2"/>
  <c r="KW83" i="2"/>
  <c r="KW84" i="2"/>
  <c r="KW86" i="2"/>
  <c r="KW87" i="2"/>
  <c r="KW89" i="2"/>
  <c r="KW88" i="2"/>
  <c r="KW6" i="2"/>
  <c r="KW7" i="2"/>
  <c r="KW8" i="2"/>
  <c r="KW9" i="2"/>
  <c r="KW10" i="2"/>
  <c r="IR28" i="2"/>
  <c r="IS28" i="2"/>
  <c r="IX85" i="2"/>
  <c r="IY85" i="2"/>
  <c r="GV47" i="2"/>
  <c r="GX47" i="2" s="1"/>
  <c r="HE47" i="2"/>
  <c r="HG47" i="2" s="1"/>
  <c r="GP47" i="2"/>
  <c r="GR47" i="2" s="1"/>
  <c r="GI47" i="2"/>
  <c r="GY47" i="2"/>
  <c r="HA47" i="2" s="1"/>
  <c r="GJ47" i="2"/>
  <c r="GL47" i="2" s="1"/>
  <c r="HH47" i="2"/>
  <c r="HJ47" i="2" s="1"/>
  <c r="HB47" i="2"/>
  <c r="HD47" i="2" s="1"/>
  <c r="GM47" i="2"/>
  <c r="GO47" i="2" s="1"/>
  <c r="HK47" i="2"/>
  <c r="HM47" i="2" s="1"/>
  <c r="GS47" i="2"/>
  <c r="GU47" i="2" s="1"/>
  <c r="IU44" i="2"/>
  <c r="IV44" i="2"/>
  <c r="IS40" i="2"/>
  <c r="IR40" i="2"/>
  <c r="AM12" i="2"/>
  <c r="GD40" i="2"/>
  <c r="GC40" i="2"/>
  <c r="GP79" i="2"/>
  <c r="GR79" i="2" s="1"/>
  <c r="GJ79" i="2"/>
  <c r="GL79" i="2" s="1"/>
  <c r="HH79" i="2"/>
  <c r="HJ79" i="2" s="1"/>
  <c r="GV79" i="2"/>
  <c r="GX79" i="2" s="1"/>
  <c r="HE79" i="2"/>
  <c r="HG79" i="2" s="1"/>
  <c r="GS79" i="2"/>
  <c r="GU79" i="2" s="1"/>
  <c r="HK79" i="2"/>
  <c r="HM79" i="2" s="1"/>
  <c r="GI79" i="2"/>
  <c r="GY79" i="2"/>
  <c r="HA79" i="2" s="1"/>
  <c r="GM79" i="2"/>
  <c r="GO79" i="2" s="1"/>
  <c r="HB79" i="2"/>
  <c r="HD79" i="2" s="1"/>
  <c r="JA64" i="2"/>
  <c r="JB64" i="2"/>
  <c r="GC8" i="2"/>
  <c r="GD8" i="2"/>
  <c r="GV32" i="2"/>
  <c r="GX32" i="2" s="1"/>
  <c r="HE32" i="2"/>
  <c r="HG32" i="2" s="1"/>
  <c r="GP32" i="2"/>
  <c r="GR32" i="2" s="1"/>
  <c r="GI32" i="2"/>
  <c r="GY32" i="2"/>
  <c r="HA32" i="2" s="1"/>
  <c r="GJ32" i="2"/>
  <c r="HH32" i="2"/>
  <c r="HJ32" i="2" s="1"/>
  <c r="GS32" i="2"/>
  <c r="GU32" i="2" s="1"/>
  <c r="HB32" i="2"/>
  <c r="HD32" i="2" s="1"/>
  <c r="GM32" i="2"/>
  <c r="GO32" i="2" s="1"/>
  <c r="HK32" i="2"/>
  <c r="HM32" i="2" s="1"/>
  <c r="GD55" i="2"/>
  <c r="GC55" i="2"/>
  <c r="IY34" i="2"/>
  <c r="IX34" i="2"/>
  <c r="GM53" i="2"/>
  <c r="GO53" i="2" s="1"/>
  <c r="HK53" i="2"/>
  <c r="HM53" i="2" s="1"/>
  <c r="GV53" i="2"/>
  <c r="GX53" i="2" s="1"/>
  <c r="HE53" i="2"/>
  <c r="HG53" i="2" s="1"/>
  <c r="GP53" i="2"/>
  <c r="GR53" i="2" s="1"/>
  <c r="GI53" i="2"/>
  <c r="GY53" i="2"/>
  <c r="HA53" i="2" s="1"/>
  <c r="GJ53" i="2"/>
  <c r="GL53" i="2" s="1"/>
  <c r="HH53" i="2"/>
  <c r="HJ53" i="2" s="1"/>
  <c r="GS53" i="2"/>
  <c r="GU53" i="2" s="1"/>
  <c r="HB53" i="2"/>
  <c r="HD53" i="2" s="1"/>
  <c r="GF65" i="2"/>
  <c r="GG65" i="2"/>
  <c r="IV57" i="2"/>
  <c r="IU57" i="2"/>
  <c r="GM12" i="2"/>
  <c r="GO12" i="2" s="1"/>
  <c r="HK12" i="2"/>
  <c r="HM12" i="2" s="1"/>
  <c r="HE12" i="2"/>
  <c r="HG12" i="2" s="1"/>
  <c r="GI12" i="2"/>
  <c r="GY12" i="2"/>
  <c r="HA12" i="2" s="1"/>
  <c r="GJ12" i="2"/>
  <c r="GL12" i="2" s="1"/>
  <c r="HH12" i="2"/>
  <c r="HJ12" i="2" s="1"/>
  <c r="GS12" i="2"/>
  <c r="GU12" i="2" s="1"/>
  <c r="HB12" i="2"/>
  <c r="HD12" i="2" s="1"/>
  <c r="GV12" i="2"/>
  <c r="GX12" i="2" s="1"/>
  <c r="GP12" i="2"/>
  <c r="GR12" i="2" s="1"/>
  <c r="IU49" i="2"/>
  <c r="IV49" i="2"/>
  <c r="GF19" i="2"/>
  <c r="GG19" i="2"/>
  <c r="GF49" i="2"/>
  <c r="GG49" i="2"/>
  <c r="GD25" i="2"/>
  <c r="GC25" i="2"/>
  <c r="IR77" i="2"/>
  <c r="IS77" i="2"/>
  <c r="JG17" i="2"/>
  <c r="JH17" i="2"/>
  <c r="IU69" i="2"/>
  <c r="IV69" i="2"/>
  <c r="GC72" i="2"/>
  <c r="GD72" i="2"/>
  <c r="GM77" i="2"/>
  <c r="GO77" i="2" s="1"/>
  <c r="HK77" i="2"/>
  <c r="HM77" i="2" s="1"/>
  <c r="GV77" i="2"/>
  <c r="GX77" i="2" s="1"/>
  <c r="HE77" i="2"/>
  <c r="HG77" i="2" s="1"/>
  <c r="GP77" i="2"/>
  <c r="GR77" i="2" s="1"/>
  <c r="GJ77" i="2"/>
  <c r="HH77" i="2"/>
  <c r="HJ77" i="2" s="1"/>
  <c r="GS77" i="2"/>
  <c r="GU77" i="2" s="1"/>
  <c r="HB77" i="2"/>
  <c r="HD77" i="2" s="1"/>
  <c r="GY77" i="2"/>
  <c r="HA77" i="2" s="1"/>
  <c r="GI77" i="2"/>
  <c r="ES13" i="2"/>
  <c r="EU13" i="2"/>
  <c r="EW13" i="2"/>
  <c r="EJ15" i="2"/>
  <c r="GD26" i="2"/>
  <c r="GC26" i="2"/>
  <c r="IR50" i="2"/>
  <c r="IS50" i="2"/>
  <c r="GJ36" i="2"/>
  <c r="HH36" i="2"/>
  <c r="HJ36" i="2" s="1"/>
  <c r="GS36" i="2"/>
  <c r="GU36" i="2" s="1"/>
  <c r="HB36" i="2"/>
  <c r="HD36" i="2" s="1"/>
  <c r="GV36" i="2"/>
  <c r="GX36" i="2" s="1"/>
  <c r="HE36" i="2"/>
  <c r="HG36" i="2" s="1"/>
  <c r="GM36" i="2"/>
  <c r="GO36" i="2" s="1"/>
  <c r="GP36" i="2"/>
  <c r="GR36" i="2" s="1"/>
  <c r="HK36" i="2"/>
  <c r="HM36" i="2" s="1"/>
  <c r="GI36" i="2"/>
  <c r="GY36" i="2"/>
  <c r="HA36" i="2" s="1"/>
  <c r="GV88" i="2"/>
  <c r="GX88" i="2" s="1"/>
  <c r="GI88" i="2"/>
  <c r="GY88" i="2"/>
  <c r="HA88" i="2" s="1"/>
  <c r="HH88" i="2"/>
  <c r="HJ88" i="2" s="1"/>
  <c r="GM88" i="2"/>
  <c r="GO88" i="2" s="1"/>
  <c r="GP88" i="2"/>
  <c r="GR88" i="2" s="1"/>
  <c r="HK88" i="2"/>
  <c r="HM88" i="2" s="1"/>
  <c r="GS88" i="2"/>
  <c r="GU88" i="2" s="1"/>
  <c r="HB88" i="2"/>
  <c r="HD88" i="2" s="1"/>
  <c r="GJ88" i="2"/>
  <c r="HE88" i="2"/>
  <c r="HG88" i="2" s="1"/>
  <c r="IR45" i="2"/>
  <c r="IS45" i="2"/>
  <c r="IV63" i="2"/>
  <c r="IU63" i="2"/>
  <c r="IX89" i="2"/>
  <c r="IY89" i="2"/>
  <c r="JB78" i="2"/>
  <c r="JA78" i="2"/>
  <c r="IR35" i="2"/>
  <c r="IS35" i="2"/>
  <c r="KI12" i="2"/>
  <c r="KQ12" i="2"/>
  <c r="KK12" i="2"/>
  <c r="KS12" i="2"/>
  <c r="AG13" i="2"/>
  <c r="KM12" i="2"/>
  <c r="KU12" i="2"/>
  <c r="KN12" i="2"/>
  <c r="KV12" i="2"/>
  <c r="KG12" i="2"/>
  <c r="KO12" i="2"/>
  <c r="KW12" i="2"/>
  <c r="KT12" i="2"/>
  <c r="KJ12" i="2"/>
  <c r="KL12" i="2"/>
  <c r="KP12" i="2"/>
  <c r="KH12" i="2"/>
  <c r="KR12" i="2"/>
  <c r="KX12" i="2"/>
  <c r="GC33" i="2"/>
  <c r="GD33" i="2"/>
  <c r="IS10" i="2"/>
  <c r="IR10" i="2"/>
  <c r="GC14" i="2"/>
  <c r="GD14" i="2"/>
  <c r="GF16" i="2" l="1"/>
  <c r="GG16" i="2"/>
  <c r="JA86" i="2"/>
  <c r="JB86" i="2"/>
  <c r="GF38" i="2"/>
  <c r="GG38" i="2"/>
  <c r="IU47" i="2"/>
  <c r="IV47" i="2"/>
  <c r="IX13" i="2"/>
  <c r="IY13" i="2"/>
  <c r="IU73" i="2"/>
  <c r="IV73" i="2"/>
  <c r="IU83" i="2"/>
  <c r="IV83" i="2"/>
  <c r="JB9" i="2"/>
  <c r="JA9" i="2"/>
  <c r="IY71" i="2"/>
  <c r="IX71" i="2"/>
  <c r="GL36" i="2"/>
  <c r="X36" i="2"/>
  <c r="IU77" i="2"/>
  <c r="IV77" i="2"/>
  <c r="GG14" i="2"/>
  <c r="GF14" i="2"/>
  <c r="KH13" i="2"/>
  <c r="KP13" i="2"/>
  <c r="KX13" i="2"/>
  <c r="KJ13" i="2"/>
  <c r="KR13" i="2"/>
  <c r="KO13" i="2"/>
  <c r="KG13" i="2"/>
  <c r="KS13" i="2"/>
  <c r="KK13" i="2"/>
  <c r="KU13" i="2"/>
  <c r="AG15" i="2"/>
  <c r="KL13" i="2"/>
  <c r="KV13" i="2"/>
  <c r="KM13" i="2"/>
  <c r="KW13" i="2"/>
  <c r="KQ13" i="2"/>
  <c r="KI13" i="2"/>
  <c r="KN13" i="2"/>
  <c r="KT13" i="2"/>
  <c r="IU45" i="2"/>
  <c r="IV45" i="2"/>
  <c r="GL77" i="2"/>
  <c r="X77" i="2"/>
  <c r="X12" i="2"/>
  <c r="GF55" i="2"/>
  <c r="GG55" i="2"/>
  <c r="X79" i="2"/>
  <c r="X47" i="2"/>
  <c r="IU19" i="2"/>
  <c r="IV19" i="2"/>
  <c r="JA55" i="2"/>
  <c r="JB55" i="2"/>
  <c r="IV29" i="2"/>
  <c r="IU29" i="2"/>
  <c r="GF85" i="2"/>
  <c r="GG85" i="2"/>
  <c r="JA81" i="2"/>
  <c r="JB81" i="2"/>
  <c r="GF37" i="2"/>
  <c r="GG37" i="2"/>
  <c r="GF66" i="2"/>
  <c r="GG66" i="2"/>
  <c r="GS52" i="2"/>
  <c r="GU52" i="2" s="1"/>
  <c r="HB52" i="2"/>
  <c r="HD52" i="2" s="1"/>
  <c r="GM52" i="2"/>
  <c r="GO52" i="2" s="1"/>
  <c r="HK52" i="2"/>
  <c r="HM52" i="2" s="1"/>
  <c r="GV52" i="2"/>
  <c r="GX52" i="2" s="1"/>
  <c r="HE52" i="2"/>
  <c r="HG52" i="2" s="1"/>
  <c r="GP52" i="2"/>
  <c r="GR52" i="2" s="1"/>
  <c r="GI52" i="2"/>
  <c r="GY52" i="2"/>
  <c r="HA52" i="2" s="1"/>
  <c r="GJ52" i="2"/>
  <c r="HH52" i="2"/>
  <c r="HJ52" i="2" s="1"/>
  <c r="GF44" i="2"/>
  <c r="GG44" i="2"/>
  <c r="IU66" i="2"/>
  <c r="IV66" i="2"/>
  <c r="GI30" i="2"/>
  <c r="GY30" i="2"/>
  <c r="HA30" i="2" s="1"/>
  <c r="GJ30" i="2"/>
  <c r="GL30" i="2" s="1"/>
  <c r="HH30" i="2"/>
  <c r="HJ30" i="2" s="1"/>
  <c r="GS30" i="2"/>
  <c r="GU30" i="2" s="1"/>
  <c r="HB30" i="2"/>
  <c r="HD30" i="2" s="1"/>
  <c r="GM30" i="2"/>
  <c r="GO30" i="2" s="1"/>
  <c r="HK30" i="2"/>
  <c r="HM30" i="2" s="1"/>
  <c r="HE30" i="2"/>
  <c r="HG30" i="2" s="1"/>
  <c r="GP30" i="2"/>
  <c r="GR30" i="2" s="1"/>
  <c r="GV30" i="2"/>
  <c r="GX30" i="2" s="1"/>
  <c r="IX82" i="2"/>
  <c r="IY82" i="2"/>
  <c r="JB56" i="2"/>
  <c r="JA56" i="2"/>
  <c r="IU74" i="2"/>
  <c r="IV74" i="2"/>
  <c r="GJ67" i="2"/>
  <c r="HH67" i="2"/>
  <c r="HJ67" i="2" s="1"/>
  <c r="GS67" i="2"/>
  <c r="GU67" i="2" s="1"/>
  <c r="HB67" i="2"/>
  <c r="HD67" i="2" s="1"/>
  <c r="GM67" i="2"/>
  <c r="GO67" i="2" s="1"/>
  <c r="HK67" i="2"/>
  <c r="HM67" i="2" s="1"/>
  <c r="GV67" i="2"/>
  <c r="GX67" i="2" s="1"/>
  <c r="HE67" i="2"/>
  <c r="HG67" i="2" s="1"/>
  <c r="GP67" i="2"/>
  <c r="GR67" i="2" s="1"/>
  <c r="GI67" i="2"/>
  <c r="GY67" i="2"/>
  <c r="HA67" i="2" s="1"/>
  <c r="IY62" i="2"/>
  <c r="IX62" i="2"/>
  <c r="GF75" i="2"/>
  <c r="GG75" i="2"/>
  <c r="IX6" i="2"/>
  <c r="IY6" i="2"/>
  <c r="HB31" i="2"/>
  <c r="HD31" i="2" s="1"/>
  <c r="GM31" i="2"/>
  <c r="GO31" i="2" s="1"/>
  <c r="HK31" i="2"/>
  <c r="HM31" i="2" s="1"/>
  <c r="GV31" i="2"/>
  <c r="GX31" i="2" s="1"/>
  <c r="GP31" i="2"/>
  <c r="GR31" i="2" s="1"/>
  <c r="HH31" i="2"/>
  <c r="HJ31" i="2" s="1"/>
  <c r="GS31" i="2"/>
  <c r="GU31" i="2" s="1"/>
  <c r="GI31" i="2"/>
  <c r="GY31" i="2"/>
  <c r="HA31" i="2" s="1"/>
  <c r="GJ31" i="2"/>
  <c r="GL31" i="2" s="1"/>
  <c r="HE31" i="2"/>
  <c r="HG31" i="2" s="1"/>
  <c r="JE78" i="2"/>
  <c r="JD78" i="2"/>
  <c r="IU50" i="2"/>
  <c r="IV50" i="2"/>
  <c r="IX69" i="2"/>
  <c r="IY69" i="2"/>
  <c r="KY4" i="2"/>
  <c r="KX5" i="2"/>
  <c r="KX2" i="2" s="1"/>
  <c r="KX6" i="2"/>
  <c r="KX45" i="2"/>
  <c r="KX46" i="2"/>
  <c r="KX48" i="2"/>
  <c r="KX41" i="2"/>
  <c r="KX44" i="2"/>
  <c r="KX43" i="2"/>
  <c r="KX42" i="2"/>
  <c r="KX47" i="2"/>
  <c r="KX52" i="2"/>
  <c r="KX54" i="2"/>
  <c r="KX49" i="2"/>
  <c r="KX50" i="2"/>
  <c r="KX51" i="2"/>
  <c r="KX53" i="2"/>
  <c r="KX59" i="2"/>
  <c r="KX55" i="2"/>
  <c r="KX58" i="2"/>
  <c r="KX60" i="2"/>
  <c r="KX56" i="2"/>
  <c r="KX63" i="2"/>
  <c r="KX65" i="2"/>
  <c r="KX66" i="2"/>
  <c r="KX70" i="2"/>
  <c r="KX67" i="2"/>
  <c r="KX68" i="2"/>
  <c r="KX62" i="2"/>
  <c r="KX57" i="2"/>
  <c r="KX69" i="2"/>
  <c r="KX64" i="2"/>
  <c r="KX61" i="2"/>
  <c r="KX71" i="2"/>
  <c r="KX75" i="2"/>
  <c r="KX73" i="2"/>
  <c r="KX78" i="2"/>
  <c r="KX74" i="2"/>
  <c r="KX76" i="2"/>
  <c r="KX77" i="2"/>
  <c r="KX72" i="2"/>
  <c r="KX84" i="2"/>
  <c r="KX79" i="2"/>
  <c r="KX81" i="2"/>
  <c r="KX85" i="2"/>
  <c r="KX82" i="2"/>
  <c r="KX87" i="2"/>
  <c r="KX80" i="2"/>
  <c r="KX83" i="2"/>
  <c r="KX86" i="2"/>
  <c r="KX89" i="2"/>
  <c r="KX88" i="2"/>
  <c r="KX7" i="2"/>
  <c r="KX8" i="2"/>
  <c r="KX9" i="2"/>
  <c r="KX10" i="2"/>
  <c r="KX11" i="2"/>
  <c r="GF23" i="2"/>
  <c r="GG23" i="2"/>
  <c r="HE89" i="2"/>
  <c r="HG89" i="2" s="1"/>
  <c r="GP89" i="2"/>
  <c r="GR89" i="2" s="1"/>
  <c r="GI89" i="2"/>
  <c r="GY89" i="2"/>
  <c r="HA89" i="2" s="1"/>
  <c r="GJ89" i="2"/>
  <c r="GL89" i="2" s="1"/>
  <c r="HH89" i="2"/>
  <c r="HJ89" i="2" s="1"/>
  <c r="HB89" i="2"/>
  <c r="HD89" i="2" s="1"/>
  <c r="GS89" i="2"/>
  <c r="GU89" i="2" s="1"/>
  <c r="GM89" i="2"/>
  <c r="GO89" i="2" s="1"/>
  <c r="HK89" i="2"/>
  <c r="HM89" i="2" s="1"/>
  <c r="GV89" i="2"/>
  <c r="GX89" i="2" s="1"/>
  <c r="X42" i="2"/>
  <c r="GF58" i="2"/>
  <c r="GG58" i="2"/>
  <c r="GJ78" i="2"/>
  <c r="GL78" i="2" s="1"/>
  <c r="HH78" i="2"/>
  <c r="HJ78" i="2" s="1"/>
  <c r="GS78" i="2"/>
  <c r="GU78" i="2" s="1"/>
  <c r="HB78" i="2"/>
  <c r="HD78" i="2" s="1"/>
  <c r="HE78" i="2"/>
  <c r="HG78" i="2" s="1"/>
  <c r="GP78" i="2"/>
  <c r="GR78" i="2" s="1"/>
  <c r="GI78" i="2"/>
  <c r="GY78" i="2"/>
  <c r="HA78" i="2" s="1"/>
  <c r="HK78" i="2"/>
  <c r="HM78" i="2" s="1"/>
  <c r="GM78" i="2"/>
  <c r="GO78" i="2" s="1"/>
  <c r="GV78" i="2"/>
  <c r="GX78" i="2" s="1"/>
  <c r="GS59" i="2"/>
  <c r="GU59" i="2" s="1"/>
  <c r="HB59" i="2"/>
  <c r="HD59" i="2" s="1"/>
  <c r="GM59" i="2"/>
  <c r="GO59" i="2" s="1"/>
  <c r="HK59" i="2"/>
  <c r="HM59" i="2" s="1"/>
  <c r="GV59" i="2"/>
  <c r="GX59" i="2" s="1"/>
  <c r="HE59" i="2"/>
  <c r="HG59" i="2" s="1"/>
  <c r="GP59" i="2"/>
  <c r="GR59" i="2" s="1"/>
  <c r="GI59" i="2"/>
  <c r="GY59" i="2"/>
  <c r="HA59" i="2" s="1"/>
  <c r="GJ59" i="2"/>
  <c r="HH59" i="2"/>
  <c r="HJ59" i="2" s="1"/>
  <c r="IU31" i="2"/>
  <c r="IV31" i="2"/>
  <c r="GL5" i="2"/>
  <c r="X5" i="2"/>
  <c r="GF18" i="2"/>
  <c r="GG18" i="2"/>
  <c r="IY12" i="2"/>
  <c r="IX12" i="2"/>
  <c r="JG23" i="2"/>
  <c r="JH23" i="2"/>
  <c r="IX51" i="2"/>
  <c r="IY51" i="2"/>
  <c r="IX53" i="2"/>
  <c r="IY53" i="2"/>
  <c r="IX22" i="2"/>
  <c r="IY22" i="2"/>
  <c r="JB89" i="2"/>
  <c r="JA89" i="2"/>
  <c r="AM13" i="2"/>
  <c r="AM27" i="2" s="1"/>
  <c r="GM49" i="2"/>
  <c r="GO49" i="2" s="1"/>
  <c r="HK49" i="2"/>
  <c r="HM49" i="2" s="1"/>
  <c r="GV49" i="2"/>
  <c r="GX49" i="2" s="1"/>
  <c r="HE49" i="2"/>
  <c r="HG49" i="2" s="1"/>
  <c r="GP49" i="2"/>
  <c r="GR49" i="2" s="1"/>
  <c r="GI49" i="2"/>
  <c r="GY49" i="2"/>
  <c r="HA49" i="2" s="1"/>
  <c r="GS49" i="2"/>
  <c r="GU49" i="2" s="1"/>
  <c r="HB49" i="2"/>
  <c r="HD49" i="2" s="1"/>
  <c r="GJ49" i="2"/>
  <c r="GL49" i="2" s="1"/>
  <c r="HH49" i="2"/>
  <c r="HJ49" i="2" s="1"/>
  <c r="X49" i="2"/>
  <c r="GF68" i="2"/>
  <c r="GG68" i="2"/>
  <c r="IU24" i="2"/>
  <c r="IV24" i="2"/>
  <c r="HB61" i="2"/>
  <c r="HD61" i="2" s="1"/>
  <c r="GM61" i="2"/>
  <c r="GO61" i="2" s="1"/>
  <c r="HK61" i="2"/>
  <c r="HM61" i="2" s="1"/>
  <c r="GV61" i="2"/>
  <c r="GX61" i="2" s="1"/>
  <c r="HE61" i="2"/>
  <c r="HG61" i="2" s="1"/>
  <c r="GP61" i="2"/>
  <c r="GR61" i="2" s="1"/>
  <c r="GI61" i="2"/>
  <c r="GY61" i="2"/>
  <c r="HA61" i="2" s="1"/>
  <c r="GJ61" i="2"/>
  <c r="HH61" i="2"/>
  <c r="HJ61" i="2" s="1"/>
  <c r="GS61" i="2"/>
  <c r="GU61" i="2" s="1"/>
  <c r="GF54" i="2"/>
  <c r="GG54" i="2"/>
  <c r="JA58" i="2"/>
  <c r="JB58" i="2"/>
  <c r="X69" i="2"/>
  <c r="IV84" i="2"/>
  <c r="IU84" i="2"/>
  <c r="GS84" i="2"/>
  <c r="GU84" i="2" s="1"/>
  <c r="HB84" i="2"/>
  <c r="HD84" i="2" s="1"/>
  <c r="GM84" i="2"/>
  <c r="GO84" i="2" s="1"/>
  <c r="HK84" i="2"/>
  <c r="HM84" i="2" s="1"/>
  <c r="GV84" i="2"/>
  <c r="GX84" i="2" s="1"/>
  <c r="HE84" i="2"/>
  <c r="HG84" i="2" s="1"/>
  <c r="GI84" i="2"/>
  <c r="GY84" i="2"/>
  <c r="HA84" i="2" s="1"/>
  <c r="GJ84" i="2"/>
  <c r="GL84" i="2" s="1"/>
  <c r="HH84" i="2"/>
  <c r="HJ84" i="2" s="1"/>
  <c r="GP84" i="2"/>
  <c r="GR84" i="2" s="1"/>
  <c r="GL87" i="2"/>
  <c r="X87" i="2"/>
  <c r="IU72" i="2"/>
  <c r="IV72" i="2"/>
  <c r="GV74" i="2"/>
  <c r="GX74" i="2" s="1"/>
  <c r="HE74" i="2"/>
  <c r="HG74" i="2" s="1"/>
  <c r="GP74" i="2"/>
  <c r="GR74" i="2" s="1"/>
  <c r="GI74" i="2"/>
  <c r="GY74" i="2"/>
  <c r="HA74" i="2" s="1"/>
  <c r="GJ74" i="2"/>
  <c r="GL74" i="2" s="1"/>
  <c r="HH74" i="2"/>
  <c r="HJ74" i="2" s="1"/>
  <c r="GS74" i="2"/>
  <c r="GU74" i="2" s="1"/>
  <c r="HB74" i="2"/>
  <c r="HD74" i="2" s="1"/>
  <c r="GM74" i="2"/>
  <c r="GO74" i="2" s="1"/>
  <c r="HK74" i="2"/>
  <c r="HM74" i="2" s="1"/>
  <c r="GF62" i="2"/>
  <c r="GG62" i="2"/>
  <c r="IX79" i="2"/>
  <c r="IY79" i="2"/>
  <c r="JN20" i="2"/>
  <c r="JM20" i="2"/>
  <c r="IV11" i="2"/>
  <c r="IU11" i="2"/>
  <c r="IV30" i="2"/>
  <c r="IU30" i="2"/>
  <c r="HB83" i="2"/>
  <c r="HD83" i="2" s="1"/>
  <c r="GM83" i="2"/>
  <c r="GO83" i="2" s="1"/>
  <c r="HK83" i="2"/>
  <c r="HM83" i="2" s="1"/>
  <c r="GV83" i="2"/>
  <c r="GX83" i="2" s="1"/>
  <c r="HE83" i="2"/>
  <c r="HG83" i="2" s="1"/>
  <c r="GP83" i="2"/>
  <c r="GR83" i="2" s="1"/>
  <c r="GJ83" i="2"/>
  <c r="HH83" i="2"/>
  <c r="HJ83" i="2" s="1"/>
  <c r="GS83" i="2"/>
  <c r="GU83" i="2" s="1"/>
  <c r="GY83" i="2"/>
  <c r="HA83" i="2" s="1"/>
  <c r="GI83" i="2"/>
  <c r="GF10" i="2"/>
  <c r="GG10" i="2"/>
  <c r="IU36" i="2"/>
  <c r="IV36" i="2"/>
  <c r="GF24" i="2"/>
  <c r="GG24" i="2"/>
  <c r="HB43" i="2"/>
  <c r="HD43" i="2" s="1"/>
  <c r="GM43" i="2"/>
  <c r="GO43" i="2" s="1"/>
  <c r="HK43" i="2"/>
  <c r="HM43" i="2" s="1"/>
  <c r="GV43" i="2"/>
  <c r="GX43" i="2" s="1"/>
  <c r="HE43" i="2"/>
  <c r="HG43" i="2" s="1"/>
  <c r="GP43" i="2"/>
  <c r="GR43" i="2" s="1"/>
  <c r="GJ43" i="2"/>
  <c r="HH43" i="2"/>
  <c r="HJ43" i="2" s="1"/>
  <c r="GS43" i="2"/>
  <c r="GU43" i="2" s="1"/>
  <c r="GY43" i="2"/>
  <c r="HA43" i="2" s="1"/>
  <c r="GI43" i="2"/>
  <c r="GL88" i="2"/>
  <c r="X88" i="2"/>
  <c r="GF25" i="2"/>
  <c r="GG25" i="2"/>
  <c r="IY61" i="2"/>
  <c r="IX61" i="2"/>
  <c r="IU26" i="2"/>
  <c r="IV26" i="2"/>
  <c r="GF34" i="2"/>
  <c r="GG34" i="2"/>
  <c r="GF17" i="2"/>
  <c r="GG17" i="2"/>
  <c r="GG39" i="2"/>
  <c r="GF39" i="2"/>
  <c r="GF45" i="2"/>
  <c r="GG45" i="2"/>
  <c r="IU7" i="2"/>
  <c r="IV7" i="2"/>
  <c r="GG82" i="2"/>
  <c r="GF82" i="2"/>
  <c r="GI21" i="2"/>
  <c r="GY21" i="2"/>
  <c r="HA21" i="2" s="1"/>
  <c r="GS21" i="2"/>
  <c r="GU21" i="2" s="1"/>
  <c r="GM21" i="2"/>
  <c r="GO21" i="2" s="1"/>
  <c r="HK21" i="2"/>
  <c r="HM21" i="2" s="1"/>
  <c r="GV21" i="2"/>
  <c r="GX21" i="2" s="1"/>
  <c r="HE21" i="2"/>
  <c r="HG21" i="2" s="1"/>
  <c r="GJ21" i="2"/>
  <c r="HH21" i="2"/>
  <c r="HJ21" i="2" s="1"/>
  <c r="GP21" i="2"/>
  <c r="GR21" i="2" s="1"/>
  <c r="HB21" i="2"/>
  <c r="HD21" i="2" s="1"/>
  <c r="GS35" i="2"/>
  <c r="GU35" i="2" s="1"/>
  <c r="HB35" i="2"/>
  <c r="HD35" i="2" s="1"/>
  <c r="GM35" i="2"/>
  <c r="GO35" i="2" s="1"/>
  <c r="HK35" i="2"/>
  <c r="HM35" i="2" s="1"/>
  <c r="GV35" i="2"/>
  <c r="GX35" i="2" s="1"/>
  <c r="HE35" i="2"/>
  <c r="HG35" i="2" s="1"/>
  <c r="GP35" i="2"/>
  <c r="GR35" i="2" s="1"/>
  <c r="GI35" i="2"/>
  <c r="GY35" i="2"/>
  <c r="HA35" i="2" s="1"/>
  <c r="GJ35" i="2"/>
  <c r="GL35" i="2" s="1"/>
  <c r="HH35" i="2"/>
  <c r="HJ35" i="2" s="1"/>
  <c r="GF29" i="2"/>
  <c r="GG29" i="2"/>
  <c r="IY88" i="2"/>
  <c r="IX88" i="2"/>
  <c r="JK17" i="2"/>
  <c r="JJ17" i="2"/>
  <c r="HB19" i="2"/>
  <c r="HD19" i="2" s="1"/>
  <c r="GV19" i="2"/>
  <c r="GX19" i="2" s="1"/>
  <c r="GP19" i="2"/>
  <c r="GR19" i="2" s="1"/>
  <c r="GJ19" i="2"/>
  <c r="GL19" i="2" s="1"/>
  <c r="HH19" i="2"/>
  <c r="HJ19" i="2" s="1"/>
  <c r="GI19" i="2"/>
  <c r="GY19" i="2"/>
  <c r="HA19" i="2" s="1"/>
  <c r="HE19" i="2"/>
  <c r="HG19" i="2" s="1"/>
  <c r="GS19" i="2"/>
  <c r="GU19" i="2" s="1"/>
  <c r="HK19" i="2"/>
  <c r="HM19" i="2" s="1"/>
  <c r="GM19" i="2"/>
  <c r="GO19" i="2" s="1"/>
  <c r="GF8" i="2"/>
  <c r="GG8" i="2"/>
  <c r="IU40" i="2"/>
  <c r="IV40" i="2"/>
  <c r="JA85" i="2"/>
  <c r="JB85" i="2"/>
  <c r="GF57" i="2"/>
  <c r="GG57" i="2"/>
  <c r="IU80" i="2"/>
  <c r="IV80" i="2"/>
  <c r="JA54" i="2"/>
  <c r="JB54" i="2"/>
  <c r="X31" i="2"/>
  <c r="IX87" i="2"/>
  <c r="IY87" i="2"/>
  <c r="IX37" i="2"/>
  <c r="IY37" i="2"/>
  <c r="GF81" i="2"/>
  <c r="GG81" i="2"/>
  <c r="IU70" i="2"/>
  <c r="IV70" i="2"/>
  <c r="JA60" i="2"/>
  <c r="JB60" i="2"/>
  <c r="IU25" i="2"/>
  <c r="IV25" i="2"/>
  <c r="IV14" i="2"/>
  <c r="IU14" i="2"/>
  <c r="GG56" i="2"/>
  <c r="GF56" i="2"/>
  <c r="GG46" i="2"/>
  <c r="GF46" i="2"/>
  <c r="IY65" i="2"/>
  <c r="IX65" i="2"/>
  <c r="IU76" i="2"/>
  <c r="IV76" i="2"/>
  <c r="HB64" i="2"/>
  <c r="HD64" i="2" s="1"/>
  <c r="GM64" i="2"/>
  <c r="GO64" i="2" s="1"/>
  <c r="GV64" i="2"/>
  <c r="GX64" i="2" s="1"/>
  <c r="GI64" i="2"/>
  <c r="GY64" i="2"/>
  <c r="HA64" i="2" s="1"/>
  <c r="HK64" i="2"/>
  <c r="HM64" i="2" s="1"/>
  <c r="GJ64" i="2"/>
  <c r="GL64" i="2" s="1"/>
  <c r="GP64" i="2"/>
  <c r="GR64" i="2" s="1"/>
  <c r="HE64" i="2"/>
  <c r="HG64" i="2" s="1"/>
  <c r="GS64" i="2"/>
  <c r="GU64" i="2" s="1"/>
  <c r="HH64" i="2"/>
  <c r="HJ64" i="2" s="1"/>
  <c r="ES15" i="2"/>
  <c r="EU15" i="2"/>
  <c r="EW15" i="2"/>
  <c r="EJ16" i="2"/>
  <c r="GF72" i="2"/>
  <c r="GG72" i="2"/>
  <c r="IV28" i="2"/>
  <c r="IU28" i="2"/>
  <c r="IU10" i="2"/>
  <c r="IV10" i="2"/>
  <c r="GF26" i="2"/>
  <c r="GG26" i="2"/>
  <c r="IX57" i="2"/>
  <c r="IY57" i="2"/>
  <c r="IU15" i="2"/>
  <c r="IV15" i="2"/>
  <c r="GF51" i="2"/>
  <c r="GG51" i="2"/>
  <c r="IX68" i="2"/>
  <c r="IY68" i="2"/>
  <c r="JD39" i="2"/>
  <c r="JE39" i="2"/>
  <c r="IY16" i="2"/>
  <c r="IX16" i="2"/>
  <c r="IU42" i="2"/>
  <c r="IV42" i="2"/>
  <c r="JA41" i="2"/>
  <c r="JB41" i="2"/>
  <c r="IU43" i="2"/>
  <c r="IV43" i="2"/>
  <c r="IX8" i="2"/>
  <c r="IY8" i="2"/>
  <c r="IU75" i="2"/>
  <c r="IV75" i="2"/>
  <c r="GI22" i="2"/>
  <c r="GY22" i="2"/>
  <c r="HA22" i="2" s="1"/>
  <c r="GS22" i="2"/>
  <c r="GU22" i="2" s="1"/>
  <c r="GM22" i="2"/>
  <c r="GO22" i="2" s="1"/>
  <c r="HK22" i="2"/>
  <c r="HM22" i="2" s="1"/>
  <c r="GV22" i="2"/>
  <c r="GX22" i="2" s="1"/>
  <c r="HE22" i="2"/>
  <c r="HG22" i="2" s="1"/>
  <c r="GJ22" i="2"/>
  <c r="HH22" i="2"/>
  <c r="HJ22" i="2" s="1"/>
  <c r="GP22" i="2"/>
  <c r="GR22" i="2" s="1"/>
  <c r="HB22" i="2"/>
  <c r="HD22" i="2" s="1"/>
  <c r="JB48" i="2"/>
  <c r="JA48" i="2"/>
  <c r="GV6" i="2"/>
  <c r="GX6" i="2" s="1"/>
  <c r="HE6" i="2"/>
  <c r="HG6" i="2" s="1"/>
  <c r="GP6" i="2"/>
  <c r="GR6" i="2" s="1"/>
  <c r="GJ6" i="2"/>
  <c r="HH6" i="2"/>
  <c r="HJ6" i="2" s="1"/>
  <c r="GS6" i="2"/>
  <c r="GU6" i="2" s="1"/>
  <c r="GY6" i="2"/>
  <c r="HA6" i="2" s="1"/>
  <c r="HB6" i="2"/>
  <c r="HD6" i="2" s="1"/>
  <c r="GI6" i="2"/>
  <c r="GM6" i="2"/>
  <c r="GO6" i="2" s="1"/>
  <c r="HK6" i="2"/>
  <c r="HM6" i="2" s="1"/>
  <c r="IU18" i="2"/>
  <c r="IV18" i="2"/>
  <c r="GF63" i="2"/>
  <c r="GG63" i="2"/>
  <c r="GF50" i="2"/>
  <c r="GG50" i="2"/>
  <c r="X89" i="2"/>
  <c r="HB65" i="2"/>
  <c r="HD65" i="2" s="1"/>
  <c r="GV65" i="2"/>
  <c r="GX65" i="2" s="1"/>
  <c r="GI65" i="2"/>
  <c r="GS65" i="2"/>
  <c r="GU65" i="2" s="1"/>
  <c r="HE65" i="2"/>
  <c r="HG65" i="2" s="1"/>
  <c r="GJ65" i="2"/>
  <c r="GL65" i="2" s="1"/>
  <c r="GM65" i="2"/>
  <c r="GO65" i="2" s="1"/>
  <c r="HH65" i="2"/>
  <c r="HJ65" i="2" s="1"/>
  <c r="GY65" i="2"/>
  <c r="HA65" i="2" s="1"/>
  <c r="GP65" i="2"/>
  <c r="GR65" i="2" s="1"/>
  <c r="HK65" i="2"/>
  <c r="HM65" i="2" s="1"/>
  <c r="IV46" i="2"/>
  <c r="IU46" i="2"/>
  <c r="GF33" i="2"/>
  <c r="GG33" i="2"/>
  <c r="IU35" i="2"/>
  <c r="IV35" i="2"/>
  <c r="IY63" i="2"/>
  <c r="IX63" i="2"/>
  <c r="IX49" i="2"/>
  <c r="IY49" i="2"/>
  <c r="JA34" i="2"/>
  <c r="JB34" i="2"/>
  <c r="GL32" i="2"/>
  <c r="X32" i="2"/>
  <c r="JD64" i="2"/>
  <c r="JE64" i="2"/>
  <c r="GF40" i="2"/>
  <c r="GG40" i="2"/>
  <c r="IX44" i="2"/>
  <c r="IY44" i="2"/>
  <c r="GI71" i="2"/>
  <c r="GY71" i="2"/>
  <c r="HA71" i="2" s="1"/>
  <c r="HB71" i="2"/>
  <c r="HD71" i="2" s="1"/>
  <c r="HK71" i="2"/>
  <c r="HM71" i="2" s="1"/>
  <c r="GP71" i="2"/>
  <c r="GR71" i="2" s="1"/>
  <c r="GS71" i="2"/>
  <c r="GU71" i="2" s="1"/>
  <c r="GJ71" i="2"/>
  <c r="GL71" i="2" s="1"/>
  <c r="HE71" i="2"/>
  <c r="HG71" i="2" s="1"/>
  <c r="GV71" i="2"/>
  <c r="GX71" i="2" s="1"/>
  <c r="GM71" i="2"/>
  <c r="GO71" i="2" s="1"/>
  <c r="HH71" i="2"/>
  <c r="HJ71" i="2" s="1"/>
  <c r="GF28" i="2"/>
  <c r="GG28" i="2"/>
  <c r="GF80" i="2"/>
  <c r="GG80" i="2"/>
  <c r="GI15" i="2"/>
  <c r="GY15" i="2"/>
  <c r="HA15" i="2" s="1"/>
  <c r="GS15" i="2"/>
  <c r="GU15" i="2" s="1"/>
  <c r="GM15" i="2"/>
  <c r="GO15" i="2" s="1"/>
  <c r="HK15" i="2"/>
  <c r="HM15" i="2" s="1"/>
  <c r="GV15" i="2"/>
  <c r="GX15" i="2" s="1"/>
  <c r="HE15" i="2"/>
  <c r="HG15" i="2" s="1"/>
  <c r="GJ15" i="2"/>
  <c r="GP15" i="2"/>
  <c r="GR15" i="2" s="1"/>
  <c r="HH15" i="2"/>
  <c r="HJ15" i="2" s="1"/>
  <c r="HB15" i="2"/>
  <c r="HD15" i="2" s="1"/>
  <c r="IU59" i="2"/>
  <c r="IV59" i="2"/>
  <c r="IX27" i="2"/>
  <c r="IY27" i="2"/>
  <c r="X30" i="2"/>
  <c r="IX38" i="2"/>
  <c r="IY38" i="2"/>
  <c r="JE67" i="2"/>
  <c r="JD67" i="2"/>
  <c r="GF60" i="2"/>
  <c r="GG60" i="2"/>
  <c r="IU32" i="2"/>
  <c r="IV32" i="2"/>
  <c r="JD52" i="2"/>
  <c r="JE52" i="2"/>
  <c r="IX21" i="2"/>
  <c r="IY21" i="2"/>
  <c r="IX5" i="2"/>
  <c r="IY5" i="2"/>
  <c r="GG48" i="2"/>
  <c r="GF48" i="2"/>
  <c r="GV76" i="2"/>
  <c r="GX76" i="2" s="1"/>
  <c r="HE76" i="2"/>
  <c r="HG76" i="2" s="1"/>
  <c r="GP76" i="2"/>
  <c r="GR76" i="2" s="1"/>
  <c r="GI76" i="2"/>
  <c r="GY76" i="2"/>
  <c r="HA76" i="2" s="1"/>
  <c r="GJ76" i="2"/>
  <c r="HH76" i="2"/>
  <c r="HJ76" i="2" s="1"/>
  <c r="GS76" i="2"/>
  <c r="GU76" i="2" s="1"/>
  <c r="HB76" i="2"/>
  <c r="HD76" i="2" s="1"/>
  <c r="GM76" i="2"/>
  <c r="GO76" i="2" s="1"/>
  <c r="HK76" i="2"/>
  <c r="HM76" i="2" s="1"/>
  <c r="IX33" i="2"/>
  <c r="IY33" i="2"/>
  <c r="X86" i="2"/>
  <c r="X53" i="2"/>
  <c r="IX50" i="2" l="1"/>
  <c r="IY50" i="2"/>
  <c r="JE81" i="2"/>
  <c r="JD81" i="2"/>
  <c r="IY19" i="2"/>
  <c r="IX19" i="2"/>
  <c r="X65" i="2"/>
  <c r="GL22" i="2"/>
  <c r="X22" i="2"/>
  <c r="JD41" i="2"/>
  <c r="JE41" i="2"/>
  <c r="JA57" i="2"/>
  <c r="JB57" i="2"/>
  <c r="IX14" i="2"/>
  <c r="IY14" i="2"/>
  <c r="X19" i="2"/>
  <c r="GJ45" i="2"/>
  <c r="HH45" i="2"/>
  <c r="HJ45" i="2" s="1"/>
  <c r="GS45" i="2"/>
  <c r="GU45" i="2" s="1"/>
  <c r="HB45" i="2"/>
  <c r="HD45" i="2" s="1"/>
  <c r="GM45" i="2"/>
  <c r="GO45" i="2" s="1"/>
  <c r="HK45" i="2"/>
  <c r="HM45" i="2" s="1"/>
  <c r="GV45" i="2"/>
  <c r="GX45" i="2" s="1"/>
  <c r="GP45" i="2"/>
  <c r="GR45" i="2" s="1"/>
  <c r="GI45" i="2"/>
  <c r="GY45" i="2"/>
  <c r="HA45" i="2" s="1"/>
  <c r="HE45" i="2"/>
  <c r="HG45" i="2" s="1"/>
  <c r="HB34" i="2"/>
  <c r="HD34" i="2" s="1"/>
  <c r="GM34" i="2"/>
  <c r="GO34" i="2" s="1"/>
  <c r="HK34" i="2"/>
  <c r="HM34" i="2" s="1"/>
  <c r="GV34" i="2"/>
  <c r="GX34" i="2" s="1"/>
  <c r="HE34" i="2"/>
  <c r="HG34" i="2" s="1"/>
  <c r="GP34" i="2"/>
  <c r="GR34" i="2" s="1"/>
  <c r="GI34" i="2"/>
  <c r="GY34" i="2"/>
  <c r="HA34" i="2" s="1"/>
  <c r="GJ34" i="2"/>
  <c r="GL34" i="2" s="1"/>
  <c r="HH34" i="2"/>
  <c r="HJ34" i="2" s="1"/>
  <c r="GS34" i="2"/>
  <c r="GU34" i="2" s="1"/>
  <c r="GL43" i="2"/>
  <c r="X43" i="2"/>
  <c r="HB62" i="2"/>
  <c r="HD62" i="2" s="1"/>
  <c r="GM62" i="2"/>
  <c r="GO62" i="2" s="1"/>
  <c r="HK62" i="2"/>
  <c r="HM62" i="2" s="1"/>
  <c r="GV62" i="2"/>
  <c r="GX62" i="2" s="1"/>
  <c r="HE62" i="2"/>
  <c r="HG62" i="2" s="1"/>
  <c r="GI62" i="2"/>
  <c r="GY62" i="2"/>
  <c r="HA62" i="2" s="1"/>
  <c r="GJ62" i="2"/>
  <c r="GL62" i="2" s="1"/>
  <c r="HH62" i="2"/>
  <c r="HJ62" i="2" s="1"/>
  <c r="GP62" i="2"/>
  <c r="GR62" i="2" s="1"/>
  <c r="GS62" i="2"/>
  <c r="GU62" i="2" s="1"/>
  <c r="JA22" i="2"/>
  <c r="JB22" i="2"/>
  <c r="JK23" i="2"/>
  <c r="JJ23" i="2"/>
  <c r="GP23" i="2"/>
  <c r="GR23" i="2" s="1"/>
  <c r="GJ23" i="2"/>
  <c r="HH23" i="2"/>
  <c r="HJ23" i="2" s="1"/>
  <c r="HB23" i="2"/>
  <c r="HD23" i="2" s="1"/>
  <c r="GV23" i="2"/>
  <c r="GX23" i="2" s="1"/>
  <c r="GS23" i="2"/>
  <c r="GU23" i="2" s="1"/>
  <c r="HK23" i="2"/>
  <c r="HM23" i="2" s="1"/>
  <c r="GM23" i="2"/>
  <c r="GO23" i="2" s="1"/>
  <c r="GI23" i="2"/>
  <c r="GY23" i="2"/>
  <c r="HA23" i="2" s="1"/>
  <c r="HE23" i="2"/>
  <c r="HG23" i="2" s="1"/>
  <c r="JA6" i="2"/>
  <c r="JB6" i="2"/>
  <c r="GL67" i="2"/>
  <c r="X67" i="2"/>
  <c r="GL52" i="2"/>
  <c r="X52" i="2"/>
  <c r="JA13" i="2"/>
  <c r="JB13" i="2"/>
  <c r="JD86" i="2"/>
  <c r="JE86" i="2"/>
  <c r="IX32" i="2"/>
  <c r="IY32" i="2"/>
  <c r="GL6" i="2"/>
  <c r="X6" i="2"/>
  <c r="JH39" i="2"/>
  <c r="JG39" i="2"/>
  <c r="GP60" i="2"/>
  <c r="GR60" i="2" s="1"/>
  <c r="GI60" i="2"/>
  <c r="GY60" i="2"/>
  <c r="HA60" i="2" s="1"/>
  <c r="GJ60" i="2"/>
  <c r="GL60" i="2" s="1"/>
  <c r="HH60" i="2"/>
  <c r="HJ60" i="2" s="1"/>
  <c r="GS60" i="2"/>
  <c r="GU60" i="2" s="1"/>
  <c r="HB60" i="2"/>
  <c r="HD60" i="2" s="1"/>
  <c r="GM60" i="2"/>
  <c r="GO60" i="2" s="1"/>
  <c r="HK60" i="2"/>
  <c r="HM60" i="2" s="1"/>
  <c r="GV60" i="2"/>
  <c r="GX60" i="2" s="1"/>
  <c r="HE60" i="2"/>
  <c r="HG60" i="2" s="1"/>
  <c r="GL61" i="2"/>
  <c r="X61" i="2"/>
  <c r="IX74" i="2"/>
  <c r="IY74" i="2"/>
  <c r="JA27" i="2"/>
  <c r="JB27" i="2"/>
  <c r="GL15" i="2"/>
  <c r="X15" i="2"/>
  <c r="HB80" i="2"/>
  <c r="HD80" i="2" s="1"/>
  <c r="GM80" i="2"/>
  <c r="GO80" i="2" s="1"/>
  <c r="HK80" i="2"/>
  <c r="HM80" i="2" s="1"/>
  <c r="GV80" i="2"/>
  <c r="GX80" i="2" s="1"/>
  <c r="HE80" i="2"/>
  <c r="HG80" i="2" s="1"/>
  <c r="GP80" i="2"/>
  <c r="GR80" i="2" s="1"/>
  <c r="GJ80" i="2"/>
  <c r="GL80" i="2" s="1"/>
  <c r="HH80" i="2"/>
  <c r="HJ80" i="2" s="1"/>
  <c r="GS80" i="2"/>
  <c r="GU80" i="2" s="1"/>
  <c r="GI80" i="2"/>
  <c r="GY80" i="2"/>
  <c r="HA80" i="2" s="1"/>
  <c r="JA49" i="2"/>
  <c r="JB49" i="2"/>
  <c r="IX46" i="2"/>
  <c r="IY46" i="2"/>
  <c r="GV50" i="2"/>
  <c r="GX50" i="2" s="1"/>
  <c r="GJ50" i="2"/>
  <c r="GL50" i="2" s="1"/>
  <c r="GS50" i="2"/>
  <c r="GU50" i="2" s="1"/>
  <c r="HB50" i="2"/>
  <c r="HD50" i="2" s="1"/>
  <c r="HK50" i="2"/>
  <c r="HM50" i="2" s="1"/>
  <c r="HE50" i="2"/>
  <c r="HG50" i="2" s="1"/>
  <c r="GM50" i="2"/>
  <c r="GO50" i="2" s="1"/>
  <c r="GP50" i="2"/>
  <c r="GR50" i="2" s="1"/>
  <c r="GY50" i="2"/>
  <c r="HA50" i="2" s="1"/>
  <c r="HH50" i="2"/>
  <c r="HJ50" i="2" s="1"/>
  <c r="GI50" i="2"/>
  <c r="IX75" i="2"/>
  <c r="IY75" i="2"/>
  <c r="IY42" i="2"/>
  <c r="IX42" i="2"/>
  <c r="JA65" i="2"/>
  <c r="JB65" i="2"/>
  <c r="IY25" i="2"/>
  <c r="IX25" i="2"/>
  <c r="GJ81" i="2"/>
  <c r="HH81" i="2"/>
  <c r="HJ81" i="2" s="1"/>
  <c r="GS81" i="2"/>
  <c r="GU81" i="2" s="1"/>
  <c r="HB81" i="2"/>
  <c r="HD81" i="2" s="1"/>
  <c r="GM81" i="2"/>
  <c r="GO81" i="2" s="1"/>
  <c r="HK81" i="2"/>
  <c r="HM81" i="2" s="1"/>
  <c r="GV81" i="2"/>
  <c r="GX81" i="2" s="1"/>
  <c r="GP81" i="2"/>
  <c r="GR81" i="2" s="1"/>
  <c r="GI81" i="2"/>
  <c r="GY81" i="2"/>
  <c r="HA81" i="2" s="1"/>
  <c r="HE81" i="2"/>
  <c r="HG81" i="2" s="1"/>
  <c r="JD54" i="2"/>
  <c r="JE54" i="2"/>
  <c r="GI29" i="2"/>
  <c r="GY29" i="2"/>
  <c r="HA29" i="2" s="1"/>
  <c r="GJ29" i="2"/>
  <c r="GL29" i="2" s="1"/>
  <c r="HH29" i="2"/>
  <c r="HJ29" i="2" s="1"/>
  <c r="GS29" i="2"/>
  <c r="GU29" i="2" s="1"/>
  <c r="HB29" i="2"/>
  <c r="HD29" i="2" s="1"/>
  <c r="GM29" i="2"/>
  <c r="GO29" i="2" s="1"/>
  <c r="HK29" i="2"/>
  <c r="HM29" i="2" s="1"/>
  <c r="GV29" i="2"/>
  <c r="GX29" i="2" s="1"/>
  <c r="HE29" i="2"/>
  <c r="HG29" i="2" s="1"/>
  <c r="GP29" i="2"/>
  <c r="GR29" i="2" s="1"/>
  <c r="IX26" i="2"/>
  <c r="IY26" i="2"/>
  <c r="X74" i="2"/>
  <c r="IY24" i="2"/>
  <c r="IX24" i="2"/>
  <c r="GP58" i="2"/>
  <c r="GR58" i="2" s="1"/>
  <c r="GY58" i="2"/>
  <c r="HA58" i="2" s="1"/>
  <c r="HH58" i="2"/>
  <c r="HJ58" i="2" s="1"/>
  <c r="GI58" i="2"/>
  <c r="GJ58" i="2"/>
  <c r="GS58" i="2"/>
  <c r="GU58" i="2" s="1"/>
  <c r="HB58" i="2"/>
  <c r="HD58" i="2" s="1"/>
  <c r="HK58" i="2"/>
  <c r="HM58" i="2" s="1"/>
  <c r="GM58" i="2"/>
  <c r="GO58" i="2" s="1"/>
  <c r="GV58" i="2"/>
  <c r="GX58" i="2" s="1"/>
  <c r="HE58" i="2"/>
  <c r="HG58" i="2" s="1"/>
  <c r="GS75" i="2"/>
  <c r="GU75" i="2" s="1"/>
  <c r="HB75" i="2"/>
  <c r="HD75" i="2" s="1"/>
  <c r="GM75" i="2"/>
  <c r="GO75" i="2" s="1"/>
  <c r="HK75" i="2"/>
  <c r="HM75" i="2" s="1"/>
  <c r="GV75" i="2"/>
  <c r="GX75" i="2" s="1"/>
  <c r="HE75" i="2"/>
  <c r="HG75" i="2" s="1"/>
  <c r="GP75" i="2"/>
  <c r="GR75" i="2" s="1"/>
  <c r="GI75" i="2"/>
  <c r="GY75" i="2"/>
  <c r="HA75" i="2" s="1"/>
  <c r="GJ75" i="2"/>
  <c r="HH75" i="2"/>
  <c r="HJ75" i="2" s="1"/>
  <c r="IX66" i="2"/>
  <c r="IY66" i="2"/>
  <c r="GS66" i="2"/>
  <c r="GU66" i="2" s="1"/>
  <c r="HB66" i="2"/>
  <c r="HD66" i="2" s="1"/>
  <c r="GM66" i="2"/>
  <c r="GO66" i="2" s="1"/>
  <c r="HK66" i="2"/>
  <c r="HM66" i="2" s="1"/>
  <c r="GV66" i="2"/>
  <c r="GX66" i="2" s="1"/>
  <c r="HE66" i="2"/>
  <c r="HG66" i="2" s="1"/>
  <c r="GP66" i="2"/>
  <c r="GR66" i="2" s="1"/>
  <c r="GI66" i="2"/>
  <c r="GY66" i="2"/>
  <c r="HA66" i="2" s="1"/>
  <c r="GJ66" i="2"/>
  <c r="GL66" i="2" s="1"/>
  <c r="HH66" i="2"/>
  <c r="HJ66" i="2" s="1"/>
  <c r="GS14" i="2"/>
  <c r="GU14" i="2" s="1"/>
  <c r="GM14" i="2"/>
  <c r="GO14" i="2" s="1"/>
  <c r="HK14" i="2"/>
  <c r="HM14" i="2" s="1"/>
  <c r="GY14" i="2"/>
  <c r="HA14" i="2" s="1"/>
  <c r="HB14" i="2"/>
  <c r="HD14" i="2" s="1"/>
  <c r="GI14" i="2"/>
  <c r="HE14" i="2"/>
  <c r="HG14" i="2" s="1"/>
  <c r="HH14" i="2"/>
  <c r="HJ14" i="2" s="1"/>
  <c r="GP14" i="2"/>
  <c r="GR14" i="2" s="1"/>
  <c r="GV14" i="2"/>
  <c r="GX14" i="2" s="1"/>
  <c r="GJ14" i="2"/>
  <c r="X64" i="2"/>
  <c r="IX70" i="2"/>
  <c r="IY70" i="2"/>
  <c r="JB87" i="2"/>
  <c r="JA87" i="2"/>
  <c r="GP24" i="2"/>
  <c r="GR24" i="2" s="1"/>
  <c r="GJ24" i="2"/>
  <c r="GL24" i="2" s="1"/>
  <c r="HH24" i="2"/>
  <c r="HJ24" i="2" s="1"/>
  <c r="HB24" i="2"/>
  <c r="HD24" i="2" s="1"/>
  <c r="GV24" i="2"/>
  <c r="GX24" i="2" s="1"/>
  <c r="GM24" i="2"/>
  <c r="GO24" i="2" s="1"/>
  <c r="HE24" i="2"/>
  <c r="HG24" i="2" s="1"/>
  <c r="GS24" i="2"/>
  <c r="GU24" i="2" s="1"/>
  <c r="GI24" i="2"/>
  <c r="GY24" i="2"/>
  <c r="HA24" i="2" s="1"/>
  <c r="HK24" i="2"/>
  <c r="HM24" i="2" s="1"/>
  <c r="JG64" i="2"/>
  <c r="JH64" i="2"/>
  <c r="JA63" i="2"/>
  <c r="JB63" i="2"/>
  <c r="JA68" i="2"/>
  <c r="JB68" i="2"/>
  <c r="GL83" i="2"/>
  <c r="X83" i="2"/>
  <c r="IX84" i="2"/>
  <c r="IY84" i="2"/>
  <c r="IY40" i="2"/>
  <c r="IX40" i="2"/>
  <c r="JA12" i="2"/>
  <c r="JB12" i="2"/>
  <c r="KY5" i="2"/>
  <c r="KZ4" i="2"/>
  <c r="KY2" i="2"/>
  <c r="KY6" i="2"/>
  <c r="KY43" i="2"/>
  <c r="KY45" i="2"/>
  <c r="KY46" i="2"/>
  <c r="KY48" i="2"/>
  <c r="KY41" i="2"/>
  <c r="KY44" i="2"/>
  <c r="KY42" i="2"/>
  <c r="KY47" i="2"/>
  <c r="KY55" i="2"/>
  <c r="KY52" i="2"/>
  <c r="KY54" i="2"/>
  <c r="KY49" i="2"/>
  <c r="KY50" i="2"/>
  <c r="KY56" i="2"/>
  <c r="KY57" i="2"/>
  <c r="KY61" i="2"/>
  <c r="KY62" i="2"/>
  <c r="KY63" i="2"/>
  <c r="KY64" i="2"/>
  <c r="KY59" i="2"/>
  <c r="KY58" i="2"/>
  <c r="KY60" i="2"/>
  <c r="KY53" i="2"/>
  <c r="KY51" i="2"/>
  <c r="KY65" i="2"/>
  <c r="KY66" i="2"/>
  <c r="KY67" i="2"/>
  <c r="KY68" i="2"/>
  <c r="KY71" i="2"/>
  <c r="KY72" i="2"/>
  <c r="KY69" i="2"/>
  <c r="KY75" i="2"/>
  <c r="KY73" i="2"/>
  <c r="KY78" i="2"/>
  <c r="KY70" i="2"/>
  <c r="KY74" i="2"/>
  <c r="KY76" i="2"/>
  <c r="KY77" i="2"/>
  <c r="KY80" i="2"/>
  <c r="KY83" i="2"/>
  <c r="KY84" i="2"/>
  <c r="KY79" i="2"/>
  <c r="KY81" i="2"/>
  <c r="KY85" i="2"/>
  <c r="KY86" i="2"/>
  <c r="KY88" i="2"/>
  <c r="KY89" i="2"/>
  <c r="KY82" i="2"/>
  <c r="KY87" i="2"/>
  <c r="KY7" i="2"/>
  <c r="KY8" i="2"/>
  <c r="KY9" i="2"/>
  <c r="KY10" i="2"/>
  <c r="KY11" i="2"/>
  <c r="KY12" i="2"/>
  <c r="JG78" i="2"/>
  <c r="JH78" i="2"/>
  <c r="HB55" i="2"/>
  <c r="HD55" i="2" s="1"/>
  <c r="GV55" i="2"/>
  <c r="GX55" i="2" s="1"/>
  <c r="HE55" i="2"/>
  <c r="HG55" i="2" s="1"/>
  <c r="GI55" i="2"/>
  <c r="GY55" i="2"/>
  <c r="HA55" i="2" s="1"/>
  <c r="GJ55" i="2"/>
  <c r="HH55" i="2"/>
  <c r="HJ55" i="2" s="1"/>
  <c r="GM55" i="2"/>
  <c r="GO55" i="2" s="1"/>
  <c r="GP55" i="2"/>
  <c r="GR55" i="2" s="1"/>
  <c r="HK55" i="2"/>
  <c r="HM55" i="2" s="1"/>
  <c r="GS55" i="2"/>
  <c r="GU55" i="2" s="1"/>
  <c r="IX77" i="2"/>
  <c r="IY77" i="2"/>
  <c r="JD9" i="2"/>
  <c r="JE9" i="2"/>
  <c r="IY47" i="2"/>
  <c r="IX47" i="2"/>
  <c r="GM16" i="2"/>
  <c r="GO16" i="2" s="1"/>
  <c r="HK16" i="2"/>
  <c r="HM16" i="2" s="1"/>
  <c r="GI16" i="2"/>
  <c r="GP16" i="2"/>
  <c r="GR16" i="2" s="1"/>
  <c r="GY16" i="2"/>
  <c r="HA16" i="2" s="1"/>
  <c r="HH16" i="2"/>
  <c r="HJ16" i="2" s="1"/>
  <c r="HE16" i="2"/>
  <c r="HG16" i="2" s="1"/>
  <c r="GJ16" i="2"/>
  <c r="GL16" i="2" s="1"/>
  <c r="GS16" i="2"/>
  <c r="GU16" i="2" s="1"/>
  <c r="GV16" i="2"/>
  <c r="GX16" i="2" s="1"/>
  <c r="HB16" i="2"/>
  <c r="HD16" i="2" s="1"/>
  <c r="GI48" i="2"/>
  <c r="GY48" i="2"/>
  <c r="HA48" i="2" s="1"/>
  <c r="GJ48" i="2"/>
  <c r="GL48" i="2" s="1"/>
  <c r="HH48" i="2"/>
  <c r="HJ48" i="2" s="1"/>
  <c r="GS48" i="2"/>
  <c r="GU48" i="2" s="1"/>
  <c r="HB48" i="2"/>
  <c r="HD48" i="2" s="1"/>
  <c r="GM48" i="2"/>
  <c r="GO48" i="2" s="1"/>
  <c r="HK48" i="2"/>
  <c r="HM48" i="2" s="1"/>
  <c r="HE48" i="2"/>
  <c r="HG48" i="2" s="1"/>
  <c r="GP48" i="2"/>
  <c r="GR48" i="2" s="1"/>
  <c r="GV48" i="2"/>
  <c r="GX48" i="2" s="1"/>
  <c r="X48" i="2"/>
  <c r="JG52" i="2"/>
  <c r="JH52" i="2"/>
  <c r="GV26" i="2"/>
  <c r="GX26" i="2" s="1"/>
  <c r="GP26" i="2"/>
  <c r="GR26" i="2" s="1"/>
  <c r="GJ26" i="2"/>
  <c r="GL26" i="2" s="1"/>
  <c r="HH26" i="2"/>
  <c r="HJ26" i="2" s="1"/>
  <c r="GS26" i="2"/>
  <c r="GU26" i="2" s="1"/>
  <c r="HE26" i="2"/>
  <c r="HG26" i="2" s="1"/>
  <c r="GY26" i="2"/>
  <c r="HA26" i="2" s="1"/>
  <c r="HB26" i="2"/>
  <c r="HD26" i="2" s="1"/>
  <c r="GI26" i="2"/>
  <c r="GM26" i="2"/>
  <c r="GO26" i="2" s="1"/>
  <c r="HK26" i="2"/>
  <c r="HM26" i="2" s="1"/>
  <c r="IX28" i="2"/>
  <c r="IY28" i="2"/>
  <c r="GL21" i="2"/>
  <c r="X21" i="2"/>
  <c r="HB10" i="2"/>
  <c r="HD10" i="2" s="1"/>
  <c r="GV10" i="2"/>
  <c r="GX10" i="2" s="1"/>
  <c r="GP10" i="2"/>
  <c r="GR10" i="2" s="1"/>
  <c r="GJ10" i="2"/>
  <c r="GL10" i="2" s="1"/>
  <c r="HH10" i="2"/>
  <c r="HJ10" i="2" s="1"/>
  <c r="GS10" i="2"/>
  <c r="GU10" i="2" s="1"/>
  <c r="GM10" i="2"/>
  <c r="GO10" i="2" s="1"/>
  <c r="GI10" i="2"/>
  <c r="GY10" i="2"/>
  <c r="HA10" i="2" s="1"/>
  <c r="HE10" i="2"/>
  <c r="HG10" i="2" s="1"/>
  <c r="HK10" i="2"/>
  <c r="HM10" i="2" s="1"/>
  <c r="IX11" i="2"/>
  <c r="IY11" i="2"/>
  <c r="GL76" i="2"/>
  <c r="X76" i="2"/>
  <c r="JA5" i="2"/>
  <c r="JB5" i="2"/>
  <c r="JA44" i="2"/>
  <c r="JB44" i="2"/>
  <c r="HB63" i="2"/>
  <c r="HD63" i="2" s="1"/>
  <c r="GM63" i="2"/>
  <c r="GO63" i="2" s="1"/>
  <c r="HK63" i="2"/>
  <c r="HM63" i="2" s="1"/>
  <c r="GV63" i="2"/>
  <c r="GX63" i="2" s="1"/>
  <c r="GI63" i="2"/>
  <c r="GY63" i="2"/>
  <c r="HA63" i="2" s="1"/>
  <c r="GJ63" i="2"/>
  <c r="GL63" i="2" s="1"/>
  <c r="HH63" i="2"/>
  <c r="HJ63" i="2" s="1"/>
  <c r="GP63" i="2"/>
  <c r="GR63" i="2" s="1"/>
  <c r="GS63" i="2"/>
  <c r="GU63" i="2" s="1"/>
  <c r="HE63" i="2"/>
  <c r="HG63" i="2" s="1"/>
  <c r="JD48" i="2"/>
  <c r="JE48" i="2"/>
  <c r="JA8" i="2"/>
  <c r="JB8" i="2"/>
  <c r="GP72" i="2"/>
  <c r="GR72" i="2" s="1"/>
  <c r="GS72" i="2"/>
  <c r="GU72" i="2" s="1"/>
  <c r="HB72" i="2"/>
  <c r="HD72" i="2" s="1"/>
  <c r="HK72" i="2"/>
  <c r="HM72" i="2" s="1"/>
  <c r="GI72" i="2"/>
  <c r="GJ72" i="2"/>
  <c r="HE72" i="2"/>
  <c r="HG72" i="2" s="1"/>
  <c r="GV72" i="2"/>
  <c r="GX72" i="2" s="1"/>
  <c r="GM72" i="2"/>
  <c r="GO72" i="2" s="1"/>
  <c r="HH72" i="2"/>
  <c r="HJ72" i="2" s="1"/>
  <c r="GY72" i="2"/>
  <c r="HA72" i="2" s="1"/>
  <c r="GI46" i="2"/>
  <c r="GY46" i="2"/>
  <c r="HA46" i="2" s="1"/>
  <c r="GJ46" i="2"/>
  <c r="GL46" i="2" s="1"/>
  <c r="HH46" i="2"/>
  <c r="HJ46" i="2" s="1"/>
  <c r="GS46" i="2"/>
  <c r="GU46" i="2" s="1"/>
  <c r="HB46" i="2"/>
  <c r="HD46" i="2" s="1"/>
  <c r="GM46" i="2"/>
  <c r="GO46" i="2" s="1"/>
  <c r="HK46" i="2"/>
  <c r="HM46" i="2" s="1"/>
  <c r="HE46" i="2"/>
  <c r="HG46" i="2" s="1"/>
  <c r="GP46" i="2"/>
  <c r="GR46" i="2" s="1"/>
  <c r="GV46" i="2"/>
  <c r="GX46" i="2" s="1"/>
  <c r="X46" i="2"/>
  <c r="JD60" i="2"/>
  <c r="JE60" i="2"/>
  <c r="JA37" i="2"/>
  <c r="JB37" i="2"/>
  <c r="IY80" i="2"/>
  <c r="IX80" i="2"/>
  <c r="X35" i="2"/>
  <c r="HE82" i="2"/>
  <c r="HG82" i="2" s="1"/>
  <c r="GP82" i="2"/>
  <c r="GR82" i="2" s="1"/>
  <c r="GI82" i="2"/>
  <c r="GY82" i="2"/>
  <c r="HA82" i="2" s="1"/>
  <c r="GJ82" i="2"/>
  <c r="GL82" i="2" s="1"/>
  <c r="HH82" i="2"/>
  <c r="HJ82" i="2" s="1"/>
  <c r="GS82" i="2"/>
  <c r="GU82" i="2" s="1"/>
  <c r="GM82" i="2"/>
  <c r="GO82" i="2" s="1"/>
  <c r="HK82" i="2"/>
  <c r="HM82" i="2" s="1"/>
  <c r="GV82" i="2"/>
  <c r="GX82" i="2" s="1"/>
  <c r="HB82" i="2"/>
  <c r="HD82" i="2" s="1"/>
  <c r="HB39" i="2"/>
  <c r="HD39" i="2" s="1"/>
  <c r="GP39" i="2"/>
  <c r="GR39" i="2" s="1"/>
  <c r="GY39" i="2"/>
  <c r="HA39" i="2" s="1"/>
  <c r="HH39" i="2"/>
  <c r="HJ39" i="2" s="1"/>
  <c r="GI39" i="2"/>
  <c r="HK39" i="2"/>
  <c r="HM39" i="2" s="1"/>
  <c r="GJ39" i="2"/>
  <c r="GS39" i="2"/>
  <c r="GU39" i="2" s="1"/>
  <c r="GM39" i="2"/>
  <c r="GO39" i="2" s="1"/>
  <c r="GV39" i="2"/>
  <c r="GX39" i="2" s="1"/>
  <c r="HE39" i="2"/>
  <c r="HG39" i="2" s="1"/>
  <c r="JA53" i="2"/>
  <c r="JB53" i="2"/>
  <c r="HB18" i="2"/>
  <c r="HD18" i="2" s="1"/>
  <c r="GV18" i="2"/>
  <c r="GX18" i="2" s="1"/>
  <c r="GP18" i="2"/>
  <c r="GR18" i="2" s="1"/>
  <c r="GJ18" i="2"/>
  <c r="GL18" i="2" s="1"/>
  <c r="HH18" i="2"/>
  <c r="HJ18" i="2" s="1"/>
  <c r="HE18" i="2"/>
  <c r="HG18" i="2" s="1"/>
  <c r="GS18" i="2"/>
  <c r="GU18" i="2" s="1"/>
  <c r="HK18" i="2"/>
  <c r="HM18" i="2" s="1"/>
  <c r="GI18" i="2"/>
  <c r="GY18" i="2"/>
  <c r="HA18" i="2" s="1"/>
  <c r="GM18" i="2"/>
  <c r="GO18" i="2" s="1"/>
  <c r="GL59" i="2"/>
  <c r="X59" i="2"/>
  <c r="JD56" i="2"/>
  <c r="JE56" i="2"/>
  <c r="IX29" i="2"/>
  <c r="IY29" i="2"/>
  <c r="KM15" i="2"/>
  <c r="KU15" i="2"/>
  <c r="KG15" i="2"/>
  <c r="KO15" i="2"/>
  <c r="KW15" i="2"/>
  <c r="KI15" i="2"/>
  <c r="KQ15" i="2"/>
  <c r="KY15" i="2"/>
  <c r="KJ15" i="2"/>
  <c r="KR15" i="2"/>
  <c r="KZ15" i="2"/>
  <c r="KK15" i="2"/>
  <c r="KS15" i="2"/>
  <c r="KT15" i="2"/>
  <c r="KX15" i="2"/>
  <c r="AG16" i="2"/>
  <c r="KH15" i="2"/>
  <c r="KL15" i="2"/>
  <c r="KN15" i="2"/>
  <c r="KP15" i="2"/>
  <c r="KV15" i="2"/>
  <c r="IY83" i="2"/>
  <c r="IX83" i="2"/>
  <c r="IX76" i="2"/>
  <c r="IY76" i="2"/>
  <c r="GJ25" i="2"/>
  <c r="GL25" i="2" s="1"/>
  <c r="HH25" i="2"/>
  <c r="HJ25" i="2" s="1"/>
  <c r="HB25" i="2"/>
  <c r="HD25" i="2" s="1"/>
  <c r="GV25" i="2"/>
  <c r="GX25" i="2" s="1"/>
  <c r="GP25" i="2"/>
  <c r="GR25" i="2" s="1"/>
  <c r="GM25" i="2"/>
  <c r="GO25" i="2" s="1"/>
  <c r="HE25" i="2"/>
  <c r="HG25" i="2" s="1"/>
  <c r="GS25" i="2"/>
  <c r="GU25" i="2" s="1"/>
  <c r="GI25" i="2"/>
  <c r="GY25" i="2"/>
  <c r="HA25" i="2" s="1"/>
  <c r="HK25" i="2"/>
  <c r="HM25" i="2" s="1"/>
  <c r="IY72" i="2"/>
  <c r="IX72" i="2"/>
  <c r="JA21" i="2"/>
  <c r="JB21" i="2"/>
  <c r="JA88" i="2"/>
  <c r="JB88" i="2"/>
  <c r="IX36" i="2"/>
  <c r="IY36" i="2"/>
  <c r="IX30" i="2"/>
  <c r="IY30" i="2"/>
  <c r="IY31" i="2"/>
  <c r="IX31" i="2"/>
  <c r="GJ85" i="2"/>
  <c r="GL85" i="2" s="1"/>
  <c r="HH85" i="2"/>
  <c r="HJ85" i="2" s="1"/>
  <c r="GS85" i="2"/>
  <c r="GU85" i="2" s="1"/>
  <c r="HB85" i="2"/>
  <c r="HD85" i="2" s="1"/>
  <c r="GM85" i="2"/>
  <c r="GO85" i="2" s="1"/>
  <c r="HK85" i="2"/>
  <c r="HM85" i="2" s="1"/>
  <c r="GV85" i="2"/>
  <c r="GX85" i="2" s="1"/>
  <c r="GP85" i="2"/>
  <c r="GR85" i="2" s="1"/>
  <c r="GI85" i="2"/>
  <c r="GY85" i="2"/>
  <c r="HA85" i="2" s="1"/>
  <c r="HE85" i="2"/>
  <c r="HG85" i="2" s="1"/>
  <c r="GM51" i="2"/>
  <c r="GO51" i="2" s="1"/>
  <c r="HK51" i="2"/>
  <c r="HM51" i="2" s="1"/>
  <c r="GV51" i="2"/>
  <c r="GX51" i="2" s="1"/>
  <c r="HE51" i="2"/>
  <c r="HG51" i="2" s="1"/>
  <c r="GP51" i="2"/>
  <c r="GR51" i="2" s="1"/>
  <c r="GI51" i="2"/>
  <c r="GY51" i="2"/>
  <c r="HA51" i="2" s="1"/>
  <c r="GJ51" i="2"/>
  <c r="GL51" i="2" s="1"/>
  <c r="HH51" i="2"/>
  <c r="HJ51" i="2" s="1"/>
  <c r="GS51" i="2"/>
  <c r="GU51" i="2" s="1"/>
  <c r="HB51" i="2"/>
  <c r="HD51" i="2" s="1"/>
  <c r="JD58" i="2"/>
  <c r="JE58" i="2"/>
  <c r="JA33" i="2"/>
  <c r="JB33" i="2"/>
  <c r="JG67" i="2"/>
  <c r="JH67" i="2"/>
  <c r="IX59" i="2"/>
  <c r="IY59" i="2"/>
  <c r="GI28" i="2"/>
  <c r="GY28" i="2"/>
  <c r="HA28" i="2" s="1"/>
  <c r="GJ28" i="2"/>
  <c r="GL28" i="2" s="1"/>
  <c r="HH28" i="2"/>
  <c r="HJ28" i="2" s="1"/>
  <c r="GS28" i="2"/>
  <c r="GU28" i="2" s="1"/>
  <c r="HB28" i="2"/>
  <c r="HD28" i="2" s="1"/>
  <c r="GM28" i="2"/>
  <c r="GO28" i="2" s="1"/>
  <c r="HK28" i="2"/>
  <c r="HM28" i="2" s="1"/>
  <c r="GV28" i="2"/>
  <c r="GX28" i="2" s="1"/>
  <c r="HE28" i="2"/>
  <c r="HG28" i="2" s="1"/>
  <c r="GP28" i="2"/>
  <c r="GR28" i="2" s="1"/>
  <c r="IY15" i="2"/>
  <c r="IX15" i="2"/>
  <c r="JM17" i="2"/>
  <c r="JN17" i="2"/>
  <c r="IX7" i="2"/>
  <c r="IY7" i="2"/>
  <c r="JP20" i="2"/>
  <c r="JQ20" i="2"/>
  <c r="GP54" i="2"/>
  <c r="GR54" i="2" s="1"/>
  <c r="GI54" i="2"/>
  <c r="GY54" i="2"/>
  <c r="HA54" i="2" s="1"/>
  <c r="GJ54" i="2"/>
  <c r="HH54" i="2"/>
  <c r="HJ54" i="2" s="1"/>
  <c r="GS54" i="2"/>
  <c r="GU54" i="2" s="1"/>
  <c r="HB54" i="2"/>
  <c r="HD54" i="2" s="1"/>
  <c r="GM54" i="2"/>
  <c r="GO54" i="2" s="1"/>
  <c r="HK54" i="2"/>
  <c r="HM54" i="2" s="1"/>
  <c r="GV54" i="2"/>
  <c r="GX54" i="2" s="1"/>
  <c r="HE54" i="2"/>
  <c r="HG54" i="2" s="1"/>
  <c r="GI68" i="2"/>
  <c r="GY68" i="2"/>
  <c r="HA68" i="2" s="1"/>
  <c r="GJ68" i="2"/>
  <c r="GL68" i="2" s="1"/>
  <c r="HH68" i="2"/>
  <c r="HJ68" i="2" s="1"/>
  <c r="GS68" i="2"/>
  <c r="GU68" i="2" s="1"/>
  <c r="HB68" i="2"/>
  <c r="HD68" i="2" s="1"/>
  <c r="GV68" i="2"/>
  <c r="GX68" i="2" s="1"/>
  <c r="GP68" i="2"/>
  <c r="GR68" i="2" s="1"/>
  <c r="HE68" i="2"/>
  <c r="HG68" i="2" s="1"/>
  <c r="HK68" i="2"/>
  <c r="HM68" i="2" s="1"/>
  <c r="GM68" i="2"/>
  <c r="GO68" i="2" s="1"/>
  <c r="JA69" i="2"/>
  <c r="JB69" i="2"/>
  <c r="JA62" i="2"/>
  <c r="JB62" i="2"/>
  <c r="JB82" i="2"/>
  <c r="JA82" i="2"/>
  <c r="GP44" i="2"/>
  <c r="GR44" i="2" s="1"/>
  <c r="GI44" i="2"/>
  <c r="GY44" i="2"/>
  <c r="HA44" i="2" s="1"/>
  <c r="GJ44" i="2"/>
  <c r="GL44" i="2" s="1"/>
  <c r="HH44" i="2"/>
  <c r="HJ44" i="2" s="1"/>
  <c r="GS44" i="2"/>
  <c r="GU44" i="2" s="1"/>
  <c r="HB44" i="2"/>
  <c r="HD44" i="2" s="1"/>
  <c r="GV44" i="2"/>
  <c r="GX44" i="2" s="1"/>
  <c r="HE44" i="2"/>
  <c r="HG44" i="2" s="1"/>
  <c r="GM44" i="2"/>
  <c r="GO44" i="2" s="1"/>
  <c r="HK44" i="2"/>
  <c r="HM44" i="2" s="1"/>
  <c r="GI37" i="2"/>
  <c r="GY37" i="2"/>
  <c r="HA37" i="2" s="1"/>
  <c r="GJ37" i="2"/>
  <c r="GL37" i="2" s="1"/>
  <c r="HH37" i="2"/>
  <c r="HJ37" i="2" s="1"/>
  <c r="GS37" i="2"/>
  <c r="GU37" i="2" s="1"/>
  <c r="GV37" i="2"/>
  <c r="GX37" i="2" s="1"/>
  <c r="HK37" i="2"/>
  <c r="HM37" i="2" s="1"/>
  <c r="HB37" i="2"/>
  <c r="HD37" i="2" s="1"/>
  <c r="GM37" i="2"/>
  <c r="GO37" i="2" s="1"/>
  <c r="GP37" i="2"/>
  <c r="GR37" i="2" s="1"/>
  <c r="HE37" i="2"/>
  <c r="HG37" i="2" s="1"/>
  <c r="JD55" i="2"/>
  <c r="JE55" i="2"/>
  <c r="AM15" i="2"/>
  <c r="JE85" i="2"/>
  <c r="JD85" i="2"/>
  <c r="IX45" i="2"/>
  <c r="IY45" i="2"/>
  <c r="JA71" i="2"/>
  <c r="JB71" i="2"/>
  <c r="IX35" i="2"/>
  <c r="IY35" i="2"/>
  <c r="X84" i="2"/>
  <c r="JA38" i="2"/>
  <c r="JB38" i="2"/>
  <c r="HB40" i="2"/>
  <c r="HD40" i="2" s="1"/>
  <c r="GV40" i="2"/>
  <c r="GX40" i="2" s="1"/>
  <c r="HE40" i="2"/>
  <c r="HG40" i="2" s="1"/>
  <c r="GP40" i="2"/>
  <c r="GR40" i="2" s="1"/>
  <c r="GJ40" i="2"/>
  <c r="HH40" i="2"/>
  <c r="HJ40" i="2" s="1"/>
  <c r="GS40" i="2"/>
  <c r="GU40" i="2" s="1"/>
  <c r="GY40" i="2"/>
  <c r="HA40" i="2" s="1"/>
  <c r="HK40" i="2"/>
  <c r="HM40" i="2" s="1"/>
  <c r="GM40" i="2"/>
  <c r="GO40" i="2" s="1"/>
  <c r="GI40" i="2"/>
  <c r="JD34" i="2"/>
  <c r="JE34" i="2"/>
  <c r="GM33" i="2"/>
  <c r="GO33" i="2" s="1"/>
  <c r="HK33" i="2"/>
  <c r="HM33" i="2" s="1"/>
  <c r="GV33" i="2"/>
  <c r="GX33" i="2" s="1"/>
  <c r="HE33" i="2"/>
  <c r="HG33" i="2" s="1"/>
  <c r="GP33" i="2"/>
  <c r="GR33" i="2" s="1"/>
  <c r="GI33" i="2"/>
  <c r="GY33" i="2"/>
  <c r="HA33" i="2" s="1"/>
  <c r="GJ33" i="2"/>
  <c r="GL33" i="2" s="1"/>
  <c r="HH33" i="2"/>
  <c r="HJ33" i="2" s="1"/>
  <c r="GS33" i="2"/>
  <c r="GU33" i="2" s="1"/>
  <c r="HB33" i="2"/>
  <c r="HD33" i="2" s="1"/>
  <c r="IY18" i="2"/>
  <c r="IX18" i="2"/>
  <c r="IY43" i="2"/>
  <c r="IX43" i="2"/>
  <c r="JA16" i="2"/>
  <c r="JB16" i="2"/>
  <c r="IY10" i="2"/>
  <c r="IX10" i="2"/>
  <c r="EW16" i="2"/>
  <c r="EJ17" i="2"/>
  <c r="ES16" i="2"/>
  <c r="AM16" i="2" s="1"/>
  <c r="EU16" i="2"/>
  <c r="HE56" i="2"/>
  <c r="HG56" i="2" s="1"/>
  <c r="GI56" i="2"/>
  <c r="GY56" i="2"/>
  <c r="HA56" i="2" s="1"/>
  <c r="GJ56" i="2"/>
  <c r="GL56" i="2" s="1"/>
  <c r="HH56" i="2"/>
  <c r="HJ56" i="2" s="1"/>
  <c r="HB56" i="2"/>
  <c r="HD56" i="2" s="1"/>
  <c r="GM56" i="2"/>
  <c r="GO56" i="2" s="1"/>
  <c r="HK56" i="2"/>
  <c r="HM56" i="2" s="1"/>
  <c r="GS56" i="2"/>
  <c r="GU56" i="2" s="1"/>
  <c r="GV56" i="2"/>
  <c r="GX56" i="2" s="1"/>
  <c r="GP56" i="2"/>
  <c r="GR56" i="2" s="1"/>
  <c r="GV57" i="2"/>
  <c r="GX57" i="2" s="1"/>
  <c r="GI57" i="2"/>
  <c r="GY57" i="2"/>
  <c r="HA57" i="2" s="1"/>
  <c r="GJ57" i="2"/>
  <c r="GL57" i="2" s="1"/>
  <c r="HH57" i="2"/>
  <c r="HJ57" i="2" s="1"/>
  <c r="HK57" i="2"/>
  <c r="HM57" i="2" s="1"/>
  <c r="GM57" i="2"/>
  <c r="GO57" i="2" s="1"/>
  <c r="HB57" i="2"/>
  <c r="HD57" i="2" s="1"/>
  <c r="GP57" i="2"/>
  <c r="GR57" i="2" s="1"/>
  <c r="GS57" i="2"/>
  <c r="GU57" i="2" s="1"/>
  <c r="HE57" i="2"/>
  <c r="HG57" i="2" s="1"/>
  <c r="GV8" i="2"/>
  <c r="GX8" i="2" s="1"/>
  <c r="GJ8" i="2"/>
  <c r="GL8" i="2" s="1"/>
  <c r="HH8" i="2"/>
  <c r="HJ8" i="2" s="1"/>
  <c r="GS8" i="2"/>
  <c r="GU8" i="2" s="1"/>
  <c r="GP8" i="2"/>
  <c r="GR8" i="2" s="1"/>
  <c r="GI8" i="2"/>
  <c r="HK8" i="2"/>
  <c r="HM8" i="2" s="1"/>
  <c r="GM8" i="2"/>
  <c r="GO8" i="2" s="1"/>
  <c r="GY8" i="2"/>
  <c r="HA8" i="2" s="1"/>
  <c r="HB8" i="2"/>
  <c r="HD8" i="2" s="1"/>
  <c r="HE8" i="2"/>
  <c r="HG8" i="2" s="1"/>
  <c r="HB17" i="2"/>
  <c r="HD17" i="2" s="1"/>
  <c r="GV17" i="2"/>
  <c r="GX17" i="2" s="1"/>
  <c r="GP17" i="2"/>
  <c r="GR17" i="2" s="1"/>
  <c r="GJ17" i="2"/>
  <c r="GL17" i="2" s="1"/>
  <c r="HH17" i="2"/>
  <c r="HJ17" i="2" s="1"/>
  <c r="GI17" i="2"/>
  <c r="GY17" i="2"/>
  <c r="HA17" i="2" s="1"/>
  <c r="GM17" i="2"/>
  <c r="GO17" i="2" s="1"/>
  <c r="HE17" i="2"/>
  <c r="HG17" i="2" s="1"/>
  <c r="GS17" i="2"/>
  <c r="GU17" i="2" s="1"/>
  <c r="HK17" i="2"/>
  <c r="HM17" i="2" s="1"/>
  <c r="JA61" i="2"/>
  <c r="JB61" i="2"/>
  <c r="JA79" i="2"/>
  <c r="JB79" i="2"/>
  <c r="JD89" i="2"/>
  <c r="JE89" i="2"/>
  <c r="JA51" i="2"/>
  <c r="JB51" i="2"/>
  <c r="X78" i="2"/>
  <c r="KY13" i="2"/>
  <c r="IX73" i="2"/>
  <c r="IY73" i="2"/>
  <c r="GP38" i="2"/>
  <c r="GR38" i="2" s="1"/>
  <c r="GI38" i="2"/>
  <c r="GY38" i="2"/>
  <c r="HA38" i="2" s="1"/>
  <c r="GJ38" i="2"/>
  <c r="GL38" i="2" s="1"/>
  <c r="HH38" i="2"/>
  <c r="HJ38" i="2" s="1"/>
  <c r="GM38" i="2"/>
  <c r="GO38" i="2" s="1"/>
  <c r="HK38" i="2"/>
  <c r="HM38" i="2" s="1"/>
  <c r="HE38" i="2"/>
  <c r="HG38" i="2" s="1"/>
  <c r="GS38" i="2"/>
  <c r="GU38" i="2" s="1"/>
  <c r="GV38" i="2"/>
  <c r="GX38" i="2" s="1"/>
  <c r="HB38" i="2"/>
  <c r="HD38" i="2" s="1"/>
  <c r="X71" i="2"/>
  <c r="JE6" i="2" l="1"/>
  <c r="JD6" i="2"/>
  <c r="JA14" i="2"/>
  <c r="JB14" i="2"/>
  <c r="GL54" i="2"/>
  <c r="X54" i="2"/>
  <c r="JB7" i="2"/>
  <c r="JA7" i="2"/>
  <c r="JD33" i="2"/>
  <c r="JE33" i="2"/>
  <c r="X18" i="2"/>
  <c r="GL72" i="2"/>
  <c r="X72" i="2"/>
  <c r="JD44" i="2"/>
  <c r="JE44" i="2"/>
  <c r="JA11" i="2"/>
  <c r="JB11" i="2"/>
  <c r="JA28" i="2"/>
  <c r="JB28" i="2"/>
  <c r="JH9" i="2"/>
  <c r="JG9" i="2"/>
  <c r="JA40" i="2"/>
  <c r="JB40" i="2"/>
  <c r="JA24" i="2"/>
  <c r="JB24" i="2"/>
  <c r="JA25" i="2"/>
  <c r="JB25" i="2"/>
  <c r="JA74" i="2"/>
  <c r="JB74" i="2"/>
  <c r="X28" i="2"/>
  <c r="JE8" i="2"/>
  <c r="JD8" i="2"/>
  <c r="JA75" i="2"/>
  <c r="JB75" i="2"/>
  <c r="X57" i="2"/>
  <c r="EJ18" i="2"/>
  <c r="EW17" i="2"/>
  <c r="ES17" i="2"/>
  <c r="AM17" i="2" s="1"/>
  <c r="EU17" i="2"/>
  <c r="X62" i="2"/>
  <c r="JG85" i="2"/>
  <c r="JH85" i="2"/>
  <c r="JD62" i="2"/>
  <c r="JE62" i="2"/>
  <c r="KJ16" i="2"/>
  <c r="KI16" i="2"/>
  <c r="KR16" i="2"/>
  <c r="KZ16" i="2"/>
  <c r="KL16" i="2"/>
  <c r="KT16" i="2"/>
  <c r="KN16" i="2"/>
  <c r="KV16" i="2"/>
  <c r="KO16" i="2"/>
  <c r="KW16" i="2"/>
  <c r="KG16" i="2"/>
  <c r="KP16" i="2"/>
  <c r="KX16" i="2"/>
  <c r="KH16" i="2"/>
  <c r="KK16" i="2"/>
  <c r="KM16" i="2"/>
  <c r="KQ16" i="2"/>
  <c r="KS16" i="2"/>
  <c r="KU16" i="2"/>
  <c r="KY16" i="2"/>
  <c r="AG17" i="2"/>
  <c r="JA29" i="2"/>
  <c r="JB29" i="2"/>
  <c r="GL55" i="2"/>
  <c r="X55" i="2"/>
  <c r="JA84" i="2"/>
  <c r="JB84" i="2"/>
  <c r="JD63" i="2"/>
  <c r="JE63" i="2"/>
  <c r="X66" i="2"/>
  <c r="GL75" i="2"/>
  <c r="X75" i="2"/>
  <c r="GL58" i="2"/>
  <c r="X58" i="2"/>
  <c r="X50" i="2"/>
  <c r="JE13" i="2"/>
  <c r="JD13" i="2"/>
  <c r="JD57" i="2"/>
  <c r="JE57" i="2"/>
  <c r="X80" i="2"/>
  <c r="JG34" i="2"/>
  <c r="JH34" i="2"/>
  <c r="JA76" i="2"/>
  <c r="JB76" i="2"/>
  <c r="JD49" i="2"/>
  <c r="JE49" i="2"/>
  <c r="JB50" i="2"/>
  <c r="JA50" i="2"/>
  <c r="X56" i="2"/>
  <c r="JA35" i="2"/>
  <c r="JB35" i="2"/>
  <c r="JA59" i="2"/>
  <c r="JB59" i="2"/>
  <c r="JA36" i="2"/>
  <c r="JB36" i="2"/>
  <c r="JA72" i="2"/>
  <c r="JB72" i="2"/>
  <c r="JA80" i="2"/>
  <c r="JB80" i="2"/>
  <c r="JG48" i="2"/>
  <c r="JH48" i="2"/>
  <c r="X10" i="2"/>
  <c r="JA77" i="2"/>
  <c r="JB77" i="2"/>
  <c r="KZ5" i="2"/>
  <c r="KZ2" i="2"/>
  <c r="KZ49" i="2"/>
  <c r="KZ43" i="2"/>
  <c r="KZ45" i="2"/>
  <c r="KZ46" i="2"/>
  <c r="KZ48" i="2"/>
  <c r="KZ42" i="2"/>
  <c r="KZ47" i="2"/>
  <c r="KZ51" i="2"/>
  <c r="KZ53" i="2"/>
  <c r="KZ41" i="2"/>
  <c r="KZ52" i="2"/>
  <c r="KZ44" i="2"/>
  <c r="KZ54" i="2"/>
  <c r="KZ50" i="2"/>
  <c r="KZ56" i="2"/>
  <c r="KZ57" i="2"/>
  <c r="KZ61" i="2"/>
  <c r="KZ62" i="2"/>
  <c r="KZ63" i="2"/>
  <c r="KZ59" i="2"/>
  <c r="KZ55" i="2"/>
  <c r="KZ58" i="2"/>
  <c r="KZ60" i="2"/>
  <c r="KZ65" i="2"/>
  <c r="KZ66" i="2"/>
  <c r="KZ70" i="2"/>
  <c r="KZ67" i="2"/>
  <c r="KZ64" i="2"/>
  <c r="KZ69" i="2"/>
  <c r="KZ77" i="2"/>
  <c r="KZ71" i="2"/>
  <c r="KZ72" i="2"/>
  <c r="KZ68" i="2"/>
  <c r="KZ75" i="2"/>
  <c r="KZ73" i="2"/>
  <c r="KZ74" i="2"/>
  <c r="KZ76" i="2"/>
  <c r="KZ80" i="2"/>
  <c r="KZ83" i="2"/>
  <c r="KZ84" i="2"/>
  <c r="KZ79" i="2"/>
  <c r="KZ81" i="2"/>
  <c r="KZ78" i="2"/>
  <c r="KZ82" i="2"/>
  <c r="KZ86" i="2"/>
  <c r="KZ88" i="2"/>
  <c r="KZ85" i="2"/>
  <c r="KZ87" i="2"/>
  <c r="KZ89" i="2"/>
  <c r="KZ6" i="2"/>
  <c r="KZ7" i="2"/>
  <c r="KZ8" i="2"/>
  <c r="KZ9" i="2"/>
  <c r="KZ10" i="2"/>
  <c r="KZ11" i="2"/>
  <c r="KZ12" i="2"/>
  <c r="KZ13" i="2"/>
  <c r="JD87" i="2"/>
  <c r="JE87" i="2"/>
  <c r="JG54" i="2"/>
  <c r="JH54" i="2"/>
  <c r="JD65" i="2"/>
  <c r="JE65" i="2"/>
  <c r="JJ39" i="2"/>
  <c r="JK39" i="2"/>
  <c r="GL23" i="2"/>
  <c r="X23" i="2"/>
  <c r="JA19" i="2"/>
  <c r="JB19" i="2"/>
  <c r="X33" i="2"/>
  <c r="JD82" i="2"/>
  <c r="JE82" i="2"/>
  <c r="JG86" i="2"/>
  <c r="JH86" i="2"/>
  <c r="X17" i="2"/>
  <c r="JG89" i="2"/>
  <c r="JH89" i="2"/>
  <c r="JA43" i="2"/>
  <c r="JB43" i="2"/>
  <c r="JA73" i="2"/>
  <c r="JB73" i="2"/>
  <c r="JE79" i="2"/>
  <c r="JD79" i="2"/>
  <c r="JA10" i="2"/>
  <c r="JB10" i="2"/>
  <c r="JA18" i="2"/>
  <c r="JB18" i="2"/>
  <c r="X25" i="2"/>
  <c r="JD69" i="2"/>
  <c r="JE69" i="2"/>
  <c r="JQ17" i="2"/>
  <c r="JP17" i="2"/>
  <c r="JG58" i="2"/>
  <c r="JH58" i="2"/>
  <c r="JA83" i="2"/>
  <c r="JB83" i="2"/>
  <c r="JG56" i="2"/>
  <c r="JH56" i="2"/>
  <c r="X82" i="2"/>
  <c r="JD37" i="2"/>
  <c r="JE37" i="2"/>
  <c r="JD5" i="2"/>
  <c r="JE5" i="2"/>
  <c r="JJ64" i="2"/>
  <c r="JK64" i="2"/>
  <c r="JA70" i="2"/>
  <c r="JB70" i="2"/>
  <c r="JA26" i="2"/>
  <c r="JB26" i="2"/>
  <c r="X16" i="2"/>
  <c r="X44" i="2"/>
  <c r="JA47" i="2"/>
  <c r="JB47" i="2"/>
  <c r="JD22" i="2"/>
  <c r="JE22" i="2"/>
  <c r="JD16" i="2"/>
  <c r="JE16" i="2"/>
  <c r="JD71" i="2"/>
  <c r="JE71" i="2"/>
  <c r="GL39" i="2"/>
  <c r="X39" i="2"/>
  <c r="X63" i="2"/>
  <c r="X60" i="2"/>
  <c r="GL45" i="2"/>
  <c r="X45" i="2"/>
  <c r="JG41" i="2"/>
  <c r="JH41" i="2"/>
  <c r="X37" i="2"/>
  <c r="X8" i="2"/>
  <c r="JB30" i="2"/>
  <c r="JA30" i="2"/>
  <c r="JD61" i="2"/>
  <c r="JE61" i="2"/>
  <c r="JD38" i="2"/>
  <c r="JE38" i="2"/>
  <c r="X68" i="2"/>
  <c r="JS20" i="2"/>
  <c r="JT20" i="2"/>
  <c r="JJ67" i="2"/>
  <c r="JK67" i="2"/>
  <c r="X51" i="2"/>
  <c r="JA31" i="2"/>
  <c r="JB31" i="2"/>
  <c r="JE88" i="2"/>
  <c r="JD88" i="2"/>
  <c r="JD53" i="2"/>
  <c r="JE53" i="2"/>
  <c r="JG60" i="2"/>
  <c r="JH60" i="2"/>
  <c r="JJ52" i="2"/>
  <c r="JK52" i="2"/>
  <c r="JD12" i="2"/>
  <c r="JE12" i="2"/>
  <c r="X24" i="2"/>
  <c r="X29" i="2"/>
  <c r="JB46" i="2"/>
  <c r="JA46" i="2"/>
  <c r="JA32" i="2"/>
  <c r="JB32" i="2"/>
  <c r="JG81" i="2"/>
  <c r="JH81" i="2"/>
  <c r="X85" i="2"/>
  <c r="X26" i="2"/>
  <c r="GL40" i="2"/>
  <c r="X40" i="2"/>
  <c r="JD21" i="2"/>
  <c r="JE21" i="2"/>
  <c r="JJ78" i="2"/>
  <c r="JK78" i="2"/>
  <c r="JD51" i="2"/>
  <c r="JE51" i="2"/>
  <c r="JA45" i="2"/>
  <c r="JB45" i="2"/>
  <c r="JG55" i="2"/>
  <c r="JH55" i="2"/>
  <c r="JA15" i="2"/>
  <c r="JB15" i="2"/>
  <c r="JD68" i="2"/>
  <c r="JE68" i="2"/>
  <c r="GL14" i="2"/>
  <c r="X14" i="2"/>
  <c r="JA66" i="2"/>
  <c r="JB66" i="2"/>
  <c r="GL81" i="2"/>
  <c r="X81" i="2"/>
  <c r="JA42" i="2"/>
  <c r="JB42" i="2"/>
  <c r="JE27" i="2"/>
  <c r="JD27" i="2"/>
  <c r="JM23" i="2"/>
  <c r="JN23" i="2"/>
  <c r="X34" i="2"/>
  <c r="X38" i="2"/>
  <c r="JH16" i="2" l="1"/>
  <c r="JG16" i="2"/>
  <c r="JD19" i="2"/>
  <c r="JE19" i="2"/>
  <c r="JK54" i="2"/>
  <c r="JJ54" i="2"/>
  <c r="JE77" i="2"/>
  <c r="JD77" i="2"/>
  <c r="JJ34" i="2"/>
  <c r="JK34" i="2"/>
  <c r="JG63" i="2"/>
  <c r="JH63" i="2"/>
  <c r="JD29" i="2"/>
  <c r="JE29" i="2"/>
  <c r="JE40" i="2"/>
  <c r="JD40" i="2"/>
  <c r="JE11" i="2"/>
  <c r="JD11" i="2"/>
  <c r="JD66" i="2"/>
  <c r="JE66" i="2"/>
  <c r="JH21" i="2"/>
  <c r="JG21" i="2"/>
  <c r="JD30" i="2"/>
  <c r="JE30" i="2"/>
  <c r="JE26" i="2"/>
  <c r="JD26" i="2"/>
  <c r="JH37" i="2"/>
  <c r="JG37" i="2"/>
  <c r="JE18" i="2"/>
  <c r="JD18" i="2"/>
  <c r="JE73" i="2"/>
  <c r="JD73" i="2"/>
  <c r="JK86" i="2"/>
  <c r="JJ86" i="2"/>
  <c r="JE36" i="2"/>
  <c r="JD36" i="2"/>
  <c r="JD50" i="2"/>
  <c r="JE50" i="2"/>
  <c r="JH13" i="2"/>
  <c r="JG13" i="2"/>
  <c r="JK85" i="2"/>
  <c r="JJ85" i="2"/>
  <c r="JG6" i="2"/>
  <c r="JH6" i="2"/>
  <c r="JH53" i="2"/>
  <c r="JG53" i="2"/>
  <c r="JE83" i="2"/>
  <c r="JD83" i="2"/>
  <c r="JK58" i="2"/>
  <c r="JJ58" i="2"/>
  <c r="JG87" i="2"/>
  <c r="JH87" i="2"/>
  <c r="KI17" i="2"/>
  <c r="KQ17" i="2"/>
  <c r="KY17" i="2"/>
  <c r="KK17" i="2"/>
  <c r="KS17" i="2"/>
  <c r="AG18" i="2"/>
  <c r="AG20" i="2"/>
  <c r="KM17" i="2"/>
  <c r="KU17" i="2"/>
  <c r="KG17" i="2"/>
  <c r="KO17" i="2"/>
  <c r="KW17" i="2"/>
  <c r="KH17" i="2"/>
  <c r="KX17" i="2"/>
  <c r="KJ17" i="2"/>
  <c r="KZ17" i="2"/>
  <c r="KL17" i="2"/>
  <c r="KN17" i="2"/>
  <c r="KP17" i="2"/>
  <c r="KR17" i="2"/>
  <c r="KT17" i="2"/>
  <c r="KV17" i="2"/>
  <c r="JD75" i="2"/>
  <c r="JE75" i="2"/>
  <c r="JE25" i="2"/>
  <c r="JD25" i="2"/>
  <c r="JG44" i="2"/>
  <c r="JH44" i="2"/>
  <c r="JD7" i="2"/>
  <c r="JE7" i="2"/>
  <c r="JG68" i="2"/>
  <c r="JH68" i="2"/>
  <c r="JJ55" i="2"/>
  <c r="JK55" i="2"/>
  <c r="JE45" i="2"/>
  <c r="JD45" i="2"/>
  <c r="JK81" i="2"/>
  <c r="JJ81" i="2"/>
  <c r="JG12" i="2"/>
  <c r="JH12" i="2"/>
  <c r="JV20" i="2"/>
  <c r="JW20" i="2"/>
  <c r="JH51" i="2"/>
  <c r="JG51" i="2"/>
  <c r="JH22" i="2"/>
  <c r="JG22" i="2"/>
  <c r="JE70" i="2"/>
  <c r="JD70" i="2"/>
  <c r="JD84" i="2"/>
  <c r="JE84" i="2"/>
  <c r="JQ23" i="2"/>
  <c r="JP23" i="2"/>
  <c r="JE15" i="2"/>
  <c r="JD15" i="2"/>
  <c r="JD32" i="2"/>
  <c r="JE32" i="2"/>
  <c r="JN52" i="2"/>
  <c r="JM52" i="2"/>
  <c r="JG88" i="2"/>
  <c r="JH88" i="2"/>
  <c r="JG27" i="2"/>
  <c r="JH27" i="2"/>
  <c r="JD31" i="2"/>
  <c r="JE31" i="2"/>
  <c r="JH38" i="2"/>
  <c r="JG38" i="2"/>
  <c r="JE10" i="2"/>
  <c r="JD10" i="2"/>
  <c r="JE43" i="2"/>
  <c r="JD43" i="2"/>
  <c r="JJ48" i="2"/>
  <c r="JK48" i="2"/>
  <c r="JD59" i="2"/>
  <c r="JE59" i="2"/>
  <c r="JH49" i="2"/>
  <c r="JG49" i="2"/>
  <c r="JD42" i="2"/>
  <c r="JE42" i="2"/>
  <c r="JJ41" i="2"/>
  <c r="JK41" i="2"/>
  <c r="JH82" i="2"/>
  <c r="JG82" i="2"/>
  <c r="JN39" i="2"/>
  <c r="JM39" i="2"/>
  <c r="JJ9" i="2"/>
  <c r="JK9" i="2"/>
  <c r="JD46" i="2"/>
  <c r="JE46" i="2"/>
  <c r="JK60" i="2"/>
  <c r="JJ60" i="2"/>
  <c r="JG71" i="2"/>
  <c r="JH71" i="2"/>
  <c r="JD47" i="2"/>
  <c r="JE47" i="2"/>
  <c r="JM64" i="2"/>
  <c r="JN64" i="2"/>
  <c r="JJ56" i="2"/>
  <c r="JK56" i="2"/>
  <c r="JS17" i="2"/>
  <c r="JT17" i="2"/>
  <c r="JE80" i="2"/>
  <c r="JD80" i="2"/>
  <c r="JD35" i="2"/>
  <c r="JE35" i="2"/>
  <c r="JD76" i="2"/>
  <c r="JE76" i="2"/>
  <c r="JG57" i="2"/>
  <c r="JH57" i="2"/>
  <c r="JG8" i="2"/>
  <c r="JH8" i="2"/>
  <c r="JE24" i="2"/>
  <c r="JD24" i="2"/>
  <c r="JE14" i="2"/>
  <c r="JD14" i="2"/>
  <c r="JM78" i="2"/>
  <c r="JN78" i="2"/>
  <c r="JM67" i="2"/>
  <c r="JN67" i="2"/>
  <c r="JG61" i="2"/>
  <c r="JH61" i="2"/>
  <c r="JH69" i="2"/>
  <c r="JG69" i="2"/>
  <c r="JJ89" i="2"/>
  <c r="JK89" i="2"/>
  <c r="JG65" i="2"/>
  <c r="JH65" i="2"/>
  <c r="JD28" i="2"/>
  <c r="JE28" i="2"/>
  <c r="JH5" i="2"/>
  <c r="JG5" i="2"/>
  <c r="JH79" i="2"/>
  <c r="JG79" i="2"/>
  <c r="JD72" i="2"/>
  <c r="JE72" i="2"/>
  <c r="JG62" i="2"/>
  <c r="JH62" i="2"/>
  <c r="EJ19" i="2"/>
  <c r="ES18" i="2"/>
  <c r="EU18" i="2"/>
  <c r="EW18" i="2"/>
  <c r="JD74" i="2"/>
  <c r="JE74" i="2"/>
  <c r="JH33" i="2"/>
  <c r="JG33" i="2"/>
  <c r="JG80" i="2" l="1"/>
  <c r="JH80" i="2"/>
  <c r="JJ71" i="2"/>
  <c r="JK71" i="2"/>
  <c r="JG15" i="2"/>
  <c r="JH15" i="2"/>
  <c r="JG45" i="2"/>
  <c r="JH45" i="2"/>
  <c r="JG75" i="2"/>
  <c r="JH75" i="2"/>
  <c r="JK13" i="2"/>
  <c r="JJ13" i="2"/>
  <c r="JJ63" i="2"/>
  <c r="JK63" i="2"/>
  <c r="JM81" i="2"/>
  <c r="JN81" i="2"/>
  <c r="JM85" i="2"/>
  <c r="JN85" i="2"/>
  <c r="JG29" i="2"/>
  <c r="JH29" i="2"/>
  <c r="JW17" i="2"/>
  <c r="JV17" i="2"/>
  <c r="JJ88" i="2"/>
  <c r="JK88" i="2"/>
  <c r="JZ20" i="2"/>
  <c r="JY20" i="2"/>
  <c r="JG25" i="2"/>
  <c r="JH25" i="2"/>
  <c r="JM86" i="2"/>
  <c r="JN86" i="2"/>
  <c r="JK37" i="2"/>
  <c r="JJ37" i="2"/>
  <c r="JG66" i="2"/>
  <c r="JH66" i="2"/>
  <c r="JM54" i="2"/>
  <c r="JN54" i="2"/>
  <c r="JG28" i="2"/>
  <c r="JH28" i="2"/>
  <c r="JG76" i="2"/>
  <c r="JH76" i="2"/>
  <c r="AM18" i="2"/>
  <c r="JJ61" i="2"/>
  <c r="JK61" i="2"/>
  <c r="JG14" i="2"/>
  <c r="JH14" i="2"/>
  <c r="JM56" i="2"/>
  <c r="JN56" i="2"/>
  <c r="JM48" i="2"/>
  <c r="JN48" i="2"/>
  <c r="JK38" i="2"/>
  <c r="JJ38" i="2"/>
  <c r="JH70" i="2"/>
  <c r="JG70" i="2"/>
  <c r="JM55" i="2"/>
  <c r="JN55" i="2"/>
  <c r="JG7" i="2"/>
  <c r="JH7" i="2"/>
  <c r="KH20" i="2"/>
  <c r="KP20" i="2"/>
  <c r="KX20" i="2"/>
  <c r="KJ20" i="2"/>
  <c r="KR20" i="2"/>
  <c r="KZ20" i="2"/>
  <c r="AG21" i="2"/>
  <c r="KL20" i="2"/>
  <c r="KT20" i="2"/>
  <c r="KN20" i="2"/>
  <c r="KQ20" i="2"/>
  <c r="KG20" i="2"/>
  <c r="KU20" i="2"/>
  <c r="KI20" i="2"/>
  <c r="KV20" i="2"/>
  <c r="KK20" i="2"/>
  <c r="KW20" i="2"/>
  <c r="KO20" i="2"/>
  <c r="KS20" i="2"/>
  <c r="KY20" i="2"/>
  <c r="KM20" i="2"/>
  <c r="JG50" i="2"/>
  <c r="JH50" i="2"/>
  <c r="JG73" i="2"/>
  <c r="JH73" i="2"/>
  <c r="JH26" i="2"/>
  <c r="JG26" i="2"/>
  <c r="JG19" i="2"/>
  <c r="JH19" i="2"/>
  <c r="JJ57" i="2"/>
  <c r="JK57" i="2"/>
  <c r="JG59" i="2"/>
  <c r="JH59" i="2"/>
  <c r="EJ14" i="2"/>
  <c r="EW19" i="2"/>
  <c r="EJ20" i="2"/>
  <c r="ES19" i="2"/>
  <c r="AM19" i="2" s="1"/>
  <c r="EU19" i="2"/>
  <c r="JG35" i="2"/>
  <c r="JH35" i="2"/>
  <c r="JM60" i="2"/>
  <c r="JN60" i="2"/>
  <c r="JG42" i="2"/>
  <c r="JH42" i="2"/>
  <c r="JG31" i="2"/>
  <c r="JH31" i="2"/>
  <c r="JP52" i="2"/>
  <c r="JQ52" i="2"/>
  <c r="JK12" i="2"/>
  <c r="JJ12" i="2"/>
  <c r="KI18" i="2"/>
  <c r="KQ18" i="2"/>
  <c r="KY18" i="2"/>
  <c r="KK18" i="2"/>
  <c r="KS18" i="2"/>
  <c r="AG19" i="2"/>
  <c r="KM18" i="2"/>
  <c r="KU18" i="2"/>
  <c r="KG18" i="2"/>
  <c r="KO18" i="2"/>
  <c r="KW18" i="2"/>
  <c r="KP18" i="2"/>
  <c r="KR18" i="2"/>
  <c r="KT18" i="2"/>
  <c r="KV18" i="2"/>
  <c r="KH18" i="2"/>
  <c r="KX18" i="2"/>
  <c r="KJ18" i="2"/>
  <c r="KZ18" i="2"/>
  <c r="KL18" i="2"/>
  <c r="KN18" i="2"/>
  <c r="AG31" i="2"/>
  <c r="JJ87" i="2"/>
  <c r="JK87" i="2"/>
  <c r="JJ53" i="2"/>
  <c r="JK53" i="2"/>
  <c r="JG30" i="2"/>
  <c r="JH30" i="2"/>
  <c r="JM34" i="2"/>
  <c r="JN34" i="2"/>
  <c r="JP78" i="2"/>
  <c r="JQ78" i="2"/>
  <c r="JM9" i="2"/>
  <c r="JN9" i="2"/>
  <c r="JG83" i="2"/>
  <c r="JH83" i="2"/>
  <c r="JG72" i="2"/>
  <c r="JH72" i="2"/>
  <c r="JJ69" i="2"/>
  <c r="JK69" i="2"/>
  <c r="JJ33" i="2"/>
  <c r="JK33" i="2"/>
  <c r="JJ65" i="2"/>
  <c r="JK65" i="2"/>
  <c r="JJ62" i="2"/>
  <c r="JK62" i="2"/>
  <c r="JK79" i="2"/>
  <c r="JJ79" i="2"/>
  <c r="JG24" i="2"/>
  <c r="JH24" i="2"/>
  <c r="JQ64" i="2"/>
  <c r="JP64" i="2"/>
  <c r="JP39" i="2"/>
  <c r="JQ39" i="2"/>
  <c r="JS23" i="2"/>
  <c r="JT23" i="2"/>
  <c r="JJ22" i="2"/>
  <c r="JK22" i="2"/>
  <c r="JJ6" i="2"/>
  <c r="JK6" i="2"/>
  <c r="JG11" i="2"/>
  <c r="JH11" i="2"/>
  <c r="JG10" i="2"/>
  <c r="JH10" i="2"/>
  <c r="JP67" i="2"/>
  <c r="JQ67" i="2"/>
  <c r="JJ8" i="2"/>
  <c r="JK8" i="2"/>
  <c r="JG46" i="2"/>
  <c r="JH46" i="2"/>
  <c r="JG43" i="2"/>
  <c r="JH43" i="2"/>
  <c r="JJ27" i="2"/>
  <c r="JK27" i="2"/>
  <c r="JG32" i="2"/>
  <c r="JH32" i="2"/>
  <c r="JK68" i="2"/>
  <c r="JJ68" i="2"/>
  <c r="JK44" i="2"/>
  <c r="JJ44" i="2"/>
  <c r="JG18" i="2"/>
  <c r="JH18" i="2"/>
  <c r="JJ16" i="2"/>
  <c r="JK16" i="2"/>
  <c r="JG74" i="2"/>
  <c r="JH74" i="2"/>
  <c r="JJ5" i="2"/>
  <c r="JK5" i="2"/>
  <c r="JM89" i="2"/>
  <c r="JN89" i="2"/>
  <c r="JG47" i="2"/>
  <c r="JH47" i="2"/>
  <c r="JJ82" i="2"/>
  <c r="JK82" i="2"/>
  <c r="JJ49" i="2"/>
  <c r="JK49" i="2"/>
  <c r="JG84" i="2"/>
  <c r="JH84" i="2"/>
  <c r="JJ51" i="2"/>
  <c r="JK51" i="2"/>
  <c r="JM58" i="2"/>
  <c r="JN58" i="2"/>
  <c r="JG36" i="2"/>
  <c r="JH36" i="2"/>
  <c r="JJ21" i="2"/>
  <c r="JK21" i="2"/>
  <c r="JG40" i="2"/>
  <c r="JH40" i="2"/>
  <c r="JH77" i="2"/>
  <c r="JG77" i="2"/>
  <c r="JN41" i="2"/>
  <c r="JM41" i="2"/>
  <c r="JJ36" i="2" l="1"/>
  <c r="JK36" i="2"/>
  <c r="JJ72" i="2"/>
  <c r="JK72" i="2"/>
  <c r="JM53" i="2"/>
  <c r="JN53" i="2"/>
  <c r="JJ42" i="2"/>
  <c r="JK42" i="2"/>
  <c r="JQ55" i="2"/>
  <c r="JP55" i="2"/>
  <c r="JP56" i="2"/>
  <c r="JQ56" i="2"/>
  <c r="JN49" i="2"/>
  <c r="JM49" i="2"/>
  <c r="JP89" i="2"/>
  <c r="JQ89" i="2"/>
  <c r="JM16" i="2"/>
  <c r="JN16" i="2"/>
  <c r="JK10" i="2"/>
  <c r="JJ10" i="2"/>
  <c r="JM65" i="2"/>
  <c r="JN65" i="2"/>
  <c r="JJ66" i="2"/>
  <c r="JK66" i="2"/>
  <c r="JK25" i="2"/>
  <c r="JJ25" i="2"/>
  <c r="JJ29" i="2"/>
  <c r="JK29" i="2"/>
  <c r="JM63" i="2"/>
  <c r="JN63" i="2"/>
  <c r="JK45" i="2"/>
  <c r="JJ45" i="2"/>
  <c r="JY17" i="2"/>
  <c r="JZ17" i="2"/>
  <c r="KB17" i="2" s="1"/>
  <c r="JJ77" i="2"/>
  <c r="JK77" i="2"/>
  <c r="JJ40" i="2"/>
  <c r="JK40" i="2"/>
  <c r="JP58" i="2"/>
  <c r="JQ58" i="2"/>
  <c r="JJ32" i="2"/>
  <c r="JK32" i="2"/>
  <c r="JN22" i="2"/>
  <c r="JM22" i="2"/>
  <c r="JT64" i="2"/>
  <c r="JS64" i="2"/>
  <c r="JN87" i="2"/>
  <c r="JM87" i="2"/>
  <c r="JP60" i="2"/>
  <c r="JQ60" i="2"/>
  <c r="EU14" i="2"/>
  <c r="EW14" i="2"/>
  <c r="ES14" i="2"/>
  <c r="AM14" i="2" s="1"/>
  <c r="EJ26" i="2"/>
  <c r="JK26" i="2"/>
  <c r="JJ26" i="2"/>
  <c r="JJ76" i="2"/>
  <c r="JK76" i="2"/>
  <c r="JM68" i="2"/>
  <c r="JN68" i="2"/>
  <c r="JM6" i="2"/>
  <c r="JN6" i="2"/>
  <c r="JM33" i="2"/>
  <c r="JN33" i="2"/>
  <c r="JP34" i="2"/>
  <c r="JQ34" i="2"/>
  <c r="JM12" i="2"/>
  <c r="JN12" i="2"/>
  <c r="JJ59" i="2"/>
  <c r="JK59" i="2"/>
  <c r="JJ70" i="2"/>
  <c r="JK70" i="2"/>
  <c r="JJ14" i="2"/>
  <c r="JK14" i="2"/>
  <c r="JK15" i="2"/>
  <c r="JJ15" i="2"/>
  <c r="JJ46" i="2"/>
  <c r="JK46" i="2"/>
  <c r="JP41" i="2"/>
  <c r="JQ41" i="2"/>
  <c r="JM5" i="2"/>
  <c r="JN5" i="2"/>
  <c r="JK18" i="2"/>
  <c r="JJ18" i="2"/>
  <c r="JK24" i="2"/>
  <c r="JJ24" i="2"/>
  <c r="JJ83" i="2"/>
  <c r="JK83" i="2"/>
  <c r="JM82" i="2"/>
  <c r="JN82" i="2"/>
  <c r="JN27" i="2"/>
  <c r="JM27" i="2"/>
  <c r="JM8" i="2"/>
  <c r="JN8" i="2"/>
  <c r="JW23" i="2"/>
  <c r="JV23" i="2"/>
  <c r="KI31" i="2"/>
  <c r="KJ31" i="2"/>
  <c r="KR31" i="2"/>
  <c r="KZ31" i="2"/>
  <c r="KK31" i="2"/>
  <c r="KS31" i="2"/>
  <c r="KG31" i="2"/>
  <c r="KT31" i="2"/>
  <c r="KH31" i="2"/>
  <c r="KU31" i="2"/>
  <c r="AG32" i="2"/>
  <c r="KL31" i="2"/>
  <c r="KV31" i="2"/>
  <c r="KM31" i="2"/>
  <c r="KW31" i="2"/>
  <c r="KN31" i="2"/>
  <c r="KX31" i="2"/>
  <c r="KO31" i="2"/>
  <c r="KY31" i="2"/>
  <c r="KP31" i="2"/>
  <c r="KQ31" i="2"/>
  <c r="AG14" i="2"/>
  <c r="KI19" i="2"/>
  <c r="KQ19" i="2"/>
  <c r="KY19" i="2"/>
  <c r="KK19" i="2"/>
  <c r="KS19" i="2"/>
  <c r="KM19" i="2"/>
  <c r="KU19" i="2"/>
  <c r="KJ19" i="2"/>
  <c r="KW19" i="2"/>
  <c r="KN19" i="2"/>
  <c r="KZ19" i="2"/>
  <c r="KP19" i="2"/>
  <c r="KR19" i="2"/>
  <c r="KG19" i="2"/>
  <c r="KT19" i="2"/>
  <c r="KO19" i="2"/>
  <c r="KV19" i="2"/>
  <c r="KX19" i="2"/>
  <c r="KH19" i="2"/>
  <c r="KL19" i="2"/>
  <c r="JS52" i="2"/>
  <c r="JT52" i="2"/>
  <c r="JJ35" i="2"/>
  <c r="JK35" i="2"/>
  <c r="JJ73" i="2"/>
  <c r="JK73" i="2"/>
  <c r="JM37" i="2"/>
  <c r="JN37" i="2"/>
  <c r="KB20" i="2"/>
  <c r="AA20" i="2"/>
  <c r="JQ85" i="2"/>
  <c r="JP85" i="2"/>
  <c r="JM57" i="2"/>
  <c r="JN57" i="2"/>
  <c r="JM38" i="2"/>
  <c r="JN38" i="2"/>
  <c r="JJ28" i="2"/>
  <c r="JK28" i="2"/>
  <c r="JM88" i="2"/>
  <c r="JN88" i="2"/>
  <c r="JN13" i="2"/>
  <c r="JM13" i="2"/>
  <c r="JM71" i="2"/>
  <c r="JN71" i="2"/>
  <c r="JJ84" i="2"/>
  <c r="JK84" i="2"/>
  <c r="JS78" i="2"/>
  <c r="JT78" i="2"/>
  <c r="EU20" i="2"/>
  <c r="EW20" i="2"/>
  <c r="ES20" i="2"/>
  <c r="EJ21" i="2"/>
  <c r="JN21" i="2"/>
  <c r="JM21" i="2"/>
  <c r="JM51" i="2"/>
  <c r="JN51" i="2"/>
  <c r="JK11" i="2"/>
  <c r="JJ11" i="2"/>
  <c r="JP9" i="2"/>
  <c r="JQ9" i="2"/>
  <c r="JJ47" i="2"/>
  <c r="JK47" i="2"/>
  <c r="JJ74" i="2"/>
  <c r="JK74" i="2"/>
  <c r="JM44" i="2"/>
  <c r="JN44" i="2"/>
  <c r="JJ43" i="2"/>
  <c r="JK43" i="2"/>
  <c r="JT67" i="2"/>
  <c r="JS67" i="2"/>
  <c r="JS39" i="2"/>
  <c r="JT39" i="2"/>
  <c r="JM79" i="2"/>
  <c r="JN79" i="2"/>
  <c r="JN69" i="2"/>
  <c r="JM69" i="2"/>
  <c r="JJ30" i="2"/>
  <c r="JK30" i="2"/>
  <c r="JJ31" i="2"/>
  <c r="JK31" i="2"/>
  <c r="JJ7" i="2"/>
  <c r="JK7" i="2"/>
  <c r="JP48" i="2"/>
  <c r="JQ48" i="2"/>
  <c r="JM61" i="2"/>
  <c r="JN61" i="2"/>
  <c r="JP86" i="2"/>
  <c r="JQ86" i="2"/>
  <c r="JP81" i="2"/>
  <c r="JQ81" i="2"/>
  <c r="JM62" i="2"/>
  <c r="JN62" i="2"/>
  <c r="JK19" i="2"/>
  <c r="JJ19" i="2"/>
  <c r="JJ50" i="2"/>
  <c r="JK50" i="2"/>
  <c r="KN21" i="2"/>
  <c r="KV21" i="2"/>
  <c r="KH21" i="2"/>
  <c r="KP21" i="2"/>
  <c r="KX21" i="2"/>
  <c r="KJ21" i="2"/>
  <c r="KR21" i="2"/>
  <c r="KZ21" i="2"/>
  <c r="AG22" i="2"/>
  <c r="KK21" i="2"/>
  <c r="KS21" i="2"/>
  <c r="KL21" i="2"/>
  <c r="KT21" i="2"/>
  <c r="KW21" i="2"/>
  <c r="KY21" i="2"/>
  <c r="KG21" i="2"/>
  <c r="KI21" i="2"/>
  <c r="KM21" i="2"/>
  <c r="KO21" i="2"/>
  <c r="KQ21" i="2"/>
  <c r="KU21" i="2"/>
  <c r="JP54" i="2"/>
  <c r="JQ54" i="2"/>
  <c r="JJ75" i="2"/>
  <c r="JK75" i="2"/>
  <c r="JJ80" i="2"/>
  <c r="JK80" i="2"/>
  <c r="JM80" i="2" l="1"/>
  <c r="JN80" i="2"/>
  <c r="JP13" i="2"/>
  <c r="JQ13" i="2"/>
  <c r="JS58" i="2"/>
  <c r="JT58" i="2"/>
  <c r="JM29" i="2"/>
  <c r="JN29" i="2"/>
  <c r="JM42" i="2"/>
  <c r="JN42" i="2"/>
  <c r="JM36" i="2"/>
  <c r="JN36" i="2"/>
  <c r="JQ57" i="2"/>
  <c r="JP57" i="2"/>
  <c r="JQ37" i="2"/>
  <c r="JP37" i="2"/>
  <c r="JV52" i="2"/>
  <c r="JW52" i="2"/>
  <c r="JW64" i="2"/>
  <c r="JV64" i="2"/>
  <c r="JP49" i="2"/>
  <c r="JQ49" i="2"/>
  <c r="JM19" i="2"/>
  <c r="JN19" i="2"/>
  <c r="JM24" i="2"/>
  <c r="JN24" i="2"/>
  <c r="JN75" i="2"/>
  <c r="JM75" i="2"/>
  <c r="JQ44" i="2"/>
  <c r="JP44" i="2"/>
  <c r="KN22" i="2"/>
  <c r="KV22" i="2"/>
  <c r="KH22" i="2"/>
  <c r="KP22" i="2"/>
  <c r="KX22" i="2"/>
  <c r="KJ22" i="2"/>
  <c r="KR22" i="2"/>
  <c r="KZ22" i="2"/>
  <c r="KK22" i="2"/>
  <c r="KS22" i="2"/>
  <c r="KL22" i="2"/>
  <c r="KT22" i="2"/>
  <c r="KW22" i="2"/>
  <c r="KY22" i="2"/>
  <c r="KG22" i="2"/>
  <c r="AG23" i="2"/>
  <c r="KI22" i="2"/>
  <c r="KM22" i="2"/>
  <c r="KO22" i="2"/>
  <c r="KQ22" i="2"/>
  <c r="KU22" i="2"/>
  <c r="JP62" i="2"/>
  <c r="JQ62" i="2"/>
  <c r="JP61" i="2"/>
  <c r="JQ61" i="2"/>
  <c r="JM31" i="2"/>
  <c r="JN31" i="2"/>
  <c r="JT9" i="2"/>
  <c r="JS9" i="2"/>
  <c r="JP21" i="2"/>
  <c r="JQ21" i="2"/>
  <c r="JN84" i="2"/>
  <c r="JM84" i="2"/>
  <c r="JP88" i="2"/>
  <c r="JQ88" i="2"/>
  <c r="KK32" i="2"/>
  <c r="KS32" i="2"/>
  <c r="AG33" i="2"/>
  <c r="KL32" i="2"/>
  <c r="KT32" i="2"/>
  <c r="KM32" i="2"/>
  <c r="KU32" i="2"/>
  <c r="KN32" i="2"/>
  <c r="KV32" i="2"/>
  <c r="KG32" i="2"/>
  <c r="KO32" i="2"/>
  <c r="KW32" i="2"/>
  <c r="KH32" i="2"/>
  <c r="KP32" i="2"/>
  <c r="KX32" i="2"/>
  <c r="KI32" i="2"/>
  <c r="KQ32" i="2"/>
  <c r="KY32" i="2"/>
  <c r="KZ32" i="2"/>
  <c r="KJ32" i="2"/>
  <c r="KR32" i="2"/>
  <c r="JQ27" i="2"/>
  <c r="JP27" i="2"/>
  <c r="JM18" i="2"/>
  <c r="JN18" i="2"/>
  <c r="JN59" i="2"/>
  <c r="JM59" i="2"/>
  <c r="JP33" i="2"/>
  <c r="JQ33" i="2"/>
  <c r="JM76" i="2"/>
  <c r="JN76" i="2"/>
  <c r="JP53" i="2"/>
  <c r="JQ53" i="2"/>
  <c r="JV78" i="2"/>
  <c r="JW78" i="2"/>
  <c r="JN7" i="2"/>
  <c r="JM7" i="2"/>
  <c r="JN70" i="2"/>
  <c r="JM70" i="2"/>
  <c r="EU21" i="2"/>
  <c r="EW21" i="2"/>
  <c r="ES21" i="2"/>
  <c r="AM21" i="2" s="1"/>
  <c r="EJ22" i="2"/>
  <c r="JM73" i="2"/>
  <c r="JN73" i="2"/>
  <c r="JP82" i="2"/>
  <c r="JQ82" i="2"/>
  <c r="JP5" i="2"/>
  <c r="JQ5" i="2"/>
  <c r="JM40" i="2"/>
  <c r="JN40" i="2"/>
  <c r="JM25" i="2"/>
  <c r="JN25" i="2"/>
  <c r="JM10" i="2"/>
  <c r="JN10" i="2"/>
  <c r="JT56" i="2"/>
  <c r="JS56" i="2"/>
  <c r="JM50" i="2"/>
  <c r="JN50" i="2"/>
  <c r="JV39" i="2"/>
  <c r="JW39" i="2"/>
  <c r="JS54" i="2"/>
  <c r="JT54" i="2"/>
  <c r="JM30" i="2"/>
  <c r="JN30" i="2"/>
  <c r="JM74" i="2"/>
  <c r="JN74" i="2"/>
  <c r="AM20" i="2"/>
  <c r="JM28" i="2"/>
  <c r="JN28" i="2"/>
  <c r="JM15" i="2"/>
  <c r="JN15" i="2"/>
  <c r="JQ12" i="2"/>
  <c r="JP12" i="2"/>
  <c r="JQ6" i="2"/>
  <c r="JP6" i="2"/>
  <c r="JS60" i="2"/>
  <c r="JT60" i="2"/>
  <c r="JP22" i="2"/>
  <c r="JQ22" i="2"/>
  <c r="JM45" i="2"/>
  <c r="JN45" i="2"/>
  <c r="JP16" i="2"/>
  <c r="JQ16" i="2"/>
  <c r="JQ69" i="2"/>
  <c r="JP69" i="2"/>
  <c r="JP38" i="2"/>
  <c r="JQ38" i="2"/>
  <c r="JQ79" i="2"/>
  <c r="JP79" i="2"/>
  <c r="JT48" i="2"/>
  <c r="JS48" i="2"/>
  <c r="JP71" i="2"/>
  <c r="JQ71" i="2"/>
  <c r="JM83" i="2"/>
  <c r="JN83" i="2"/>
  <c r="JT41" i="2"/>
  <c r="JS41" i="2"/>
  <c r="JM14" i="2"/>
  <c r="JN14" i="2"/>
  <c r="JM32" i="2"/>
  <c r="JN32" i="2"/>
  <c r="JM77" i="2"/>
  <c r="JN77" i="2"/>
  <c r="JN66" i="2"/>
  <c r="JM66" i="2"/>
  <c r="JM72" i="2"/>
  <c r="JN72" i="2"/>
  <c r="JM43" i="2"/>
  <c r="JN43" i="2"/>
  <c r="JP51" i="2"/>
  <c r="JQ51" i="2"/>
  <c r="JS86" i="2"/>
  <c r="JT86" i="2"/>
  <c r="JS81" i="2"/>
  <c r="JT81" i="2"/>
  <c r="JV67" i="2"/>
  <c r="JW67" i="2"/>
  <c r="JM47" i="2"/>
  <c r="JN47" i="2"/>
  <c r="JM11" i="2"/>
  <c r="JN11" i="2"/>
  <c r="JS85" i="2"/>
  <c r="JT85" i="2"/>
  <c r="JN35" i="2"/>
  <c r="JM35" i="2"/>
  <c r="JY23" i="2"/>
  <c r="JZ23" i="2"/>
  <c r="JQ68" i="2"/>
  <c r="JP68" i="2"/>
  <c r="JM26" i="2"/>
  <c r="JN26" i="2"/>
  <c r="JP63" i="2"/>
  <c r="JQ63" i="2"/>
  <c r="JS89" i="2"/>
  <c r="JT89" i="2"/>
  <c r="KG14" i="2"/>
  <c r="KO14" i="2"/>
  <c r="KW14" i="2"/>
  <c r="KI14" i="2"/>
  <c r="KQ14" i="2"/>
  <c r="KY14" i="2"/>
  <c r="KK14" i="2"/>
  <c r="KS14" i="2"/>
  <c r="KL14" i="2"/>
  <c r="KT14" i="2"/>
  <c r="KM14" i="2"/>
  <c r="KU14" i="2"/>
  <c r="KJ14" i="2"/>
  <c r="KP14" i="2"/>
  <c r="KR14" i="2"/>
  <c r="KV14" i="2"/>
  <c r="KX14" i="2"/>
  <c r="KZ14" i="2"/>
  <c r="KH14" i="2"/>
  <c r="KN14" i="2"/>
  <c r="AG26" i="2"/>
  <c r="JQ8" i="2"/>
  <c r="JP8" i="2"/>
  <c r="JM46" i="2"/>
  <c r="JN46" i="2"/>
  <c r="JS34" i="2"/>
  <c r="JT34" i="2"/>
  <c r="ES26" i="2"/>
  <c r="EU26" i="2"/>
  <c r="EW26" i="2"/>
  <c r="EJ27" i="2"/>
  <c r="JQ87" i="2"/>
  <c r="JP87" i="2"/>
  <c r="AA17" i="2"/>
  <c r="JP65" i="2"/>
  <c r="JQ65" i="2"/>
  <c r="JT55" i="2"/>
  <c r="JS55" i="2"/>
  <c r="JP30" i="2" l="1"/>
  <c r="JQ30" i="2"/>
  <c r="AM26" i="2"/>
  <c r="JS8" i="2"/>
  <c r="JT8" i="2"/>
  <c r="JT68" i="2"/>
  <c r="JS68" i="2"/>
  <c r="JP43" i="2"/>
  <c r="JQ43" i="2"/>
  <c r="JW41" i="2"/>
  <c r="JV41" i="2"/>
  <c r="JS69" i="2"/>
  <c r="JT69" i="2"/>
  <c r="JV60" i="2"/>
  <c r="JW60" i="2"/>
  <c r="JQ40" i="2"/>
  <c r="JP40" i="2"/>
  <c r="JP70" i="2"/>
  <c r="JQ70" i="2"/>
  <c r="JQ76" i="2"/>
  <c r="JP76" i="2"/>
  <c r="JT88" i="2"/>
  <c r="JS88" i="2"/>
  <c r="JP75" i="2"/>
  <c r="JQ75" i="2"/>
  <c r="JP80" i="2"/>
  <c r="JQ80" i="2"/>
  <c r="JW34" i="2"/>
  <c r="JV34" i="2"/>
  <c r="KK26" i="2"/>
  <c r="KS26" i="2"/>
  <c r="KM26" i="2"/>
  <c r="KU26" i="2"/>
  <c r="KG26" i="2"/>
  <c r="KO26" i="2"/>
  <c r="KW26" i="2"/>
  <c r="KL26" i="2"/>
  <c r="KY26" i="2"/>
  <c r="KN26" i="2"/>
  <c r="KZ26" i="2"/>
  <c r="KQ26" i="2"/>
  <c r="KV26" i="2"/>
  <c r="AG27" i="2"/>
  <c r="KX26" i="2"/>
  <c r="KH26" i="2"/>
  <c r="KI26" i="2"/>
  <c r="KJ26" i="2"/>
  <c r="AG29" i="2"/>
  <c r="KP26" i="2"/>
  <c r="KR26" i="2"/>
  <c r="KT26" i="2"/>
  <c r="JW89" i="2"/>
  <c r="JV89" i="2"/>
  <c r="KB23" i="2"/>
  <c r="AA23" i="2"/>
  <c r="JQ11" i="2"/>
  <c r="JP11" i="2"/>
  <c r="JV81" i="2"/>
  <c r="JW81" i="2"/>
  <c r="JP77" i="2"/>
  <c r="JQ77" i="2"/>
  <c r="JP83" i="2"/>
  <c r="JQ83" i="2"/>
  <c r="JP28" i="2"/>
  <c r="JQ28" i="2"/>
  <c r="JV54" i="2"/>
  <c r="JW54" i="2"/>
  <c r="JP73" i="2"/>
  <c r="JQ73" i="2"/>
  <c r="JP31" i="2"/>
  <c r="JQ31" i="2"/>
  <c r="JQ24" i="2"/>
  <c r="JP24" i="2"/>
  <c r="JY64" i="2"/>
  <c r="JZ64" i="2"/>
  <c r="JT57" i="2"/>
  <c r="JS57" i="2"/>
  <c r="JV58" i="2"/>
  <c r="JW58" i="2"/>
  <c r="JS65" i="2"/>
  <c r="JT65" i="2"/>
  <c r="JP15" i="2"/>
  <c r="JQ15" i="2"/>
  <c r="JS16" i="2"/>
  <c r="JT16" i="2"/>
  <c r="JW56" i="2"/>
  <c r="JV56" i="2"/>
  <c r="JP7" i="2"/>
  <c r="JQ7" i="2"/>
  <c r="JS33" i="2"/>
  <c r="JT33" i="2"/>
  <c r="JS27" i="2"/>
  <c r="JT27" i="2"/>
  <c r="JQ36" i="2"/>
  <c r="JP36" i="2"/>
  <c r="JT63" i="2"/>
  <c r="JS63" i="2"/>
  <c r="JQ32" i="2"/>
  <c r="JP32" i="2"/>
  <c r="JS79" i="2"/>
  <c r="JT79" i="2"/>
  <c r="JZ39" i="2"/>
  <c r="KB39" i="2" s="1"/>
  <c r="JY39" i="2"/>
  <c r="JQ10" i="2"/>
  <c r="JP10" i="2"/>
  <c r="JT5" i="2"/>
  <c r="JS5" i="2"/>
  <c r="ES22" i="2"/>
  <c r="EU22" i="2"/>
  <c r="EW22" i="2"/>
  <c r="EJ23" i="2"/>
  <c r="JZ78" i="2"/>
  <c r="KB78" i="2" s="1"/>
  <c r="JY78" i="2"/>
  <c r="JP84" i="2"/>
  <c r="JQ84" i="2"/>
  <c r="JQ19" i="2"/>
  <c r="JP19" i="2"/>
  <c r="JY52" i="2"/>
  <c r="JZ52" i="2"/>
  <c r="KB52" i="2" s="1"/>
  <c r="AA52" i="2"/>
  <c r="AA78" i="2"/>
  <c r="JQ18" i="2"/>
  <c r="JP18" i="2"/>
  <c r="JV9" i="2"/>
  <c r="JW9" i="2"/>
  <c r="JT37" i="2"/>
  <c r="JS37" i="2"/>
  <c r="JS87" i="2"/>
  <c r="JT87" i="2"/>
  <c r="JP46" i="2"/>
  <c r="JQ46" i="2"/>
  <c r="JP35" i="2"/>
  <c r="JQ35" i="2"/>
  <c r="JQ47" i="2"/>
  <c r="JP47" i="2"/>
  <c r="JW86" i="2"/>
  <c r="JV86" i="2"/>
  <c r="JP72" i="2"/>
  <c r="JQ72" i="2"/>
  <c r="JT71" i="2"/>
  <c r="JS71" i="2"/>
  <c r="JS38" i="2"/>
  <c r="JT38" i="2"/>
  <c r="JP45" i="2"/>
  <c r="JQ45" i="2"/>
  <c r="JS6" i="2"/>
  <c r="JT6" i="2"/>
  <c r="JQ74" i="2"/>
  <c r="JP74" i="2"/>
  <c r="JT21" i="2"/>
  <c r="JS21" i="2"/>
  <c r="JS61" i="2"/>
  <c r="JT61" i="2"/>
  <c r="JQ42" i="2"/>
  <c r="JP42" i="2"/>
  <c r="JS13" i="2"/>
  <c r="JT13" i="2"/>
  <c r="AA39" i="2"/>
  <c r="JV48" i="2"/>
  <c r="JW48" i="2"/>
  <c r="EW27" i="2"/>
  <c r="EJ29" i="2"/>
  <c r="ES27" i="2"/>
  <c r="EU27" i="2"/>
  <c r="JQ26" i="2"/>
  <c r="JP26" i="2"/>
  <c r="JQ14" i="2"/>
  <c r="JP14" i="2"/>
  <c r="JP50" i="2"/>
  <c r="JQ50" i="2"/>
  <c r="JS53" i="2"/>
  <c r="JT53" i="2"/>
  <c r="KJ33" i="2"/>
  <c r="KR33" i="2"/>
  <c r="KZ33" i="2"/>
  <c r="KK33" i="2"/>
  <c r="KS33" i="2"/>
  <c r="AG34" i="2"/>
  <c r="KL33" i="2"/>
  <c r="KT33" i="2"/>
  <c r="KM33" i="2"/>
  <c r="KU33" i="2"/>
  <c r="KN33" i="2"/>
  <c r="KV33" i="2"/>
  <c r="KG33" i="2"/>
  <c r="KO33" i="2"/>
  <c r="KW33" i="2"/>
  <c r="KH33" i="2"/>
  <c r="KP33" i="2"/>
  <c r="KX33" i="2"/>
  <c r="KI33" i="2"/>
  <c r="KY33" i="2"/>
  <c r="KQ33" i="2"/>
  <c r="KM23" i="2"/>
  <c r="KU23" i="2"/>
  <c r="KG23" i="2"/>
  <c r="KO23" i="2"/>
  <c r="KW23" i="2"/>
  <c r="KI23" i="2"/>
  <c r="KQ23" i="2"/>
  <c r="KY23" i="2"/>
  <c r="KK23" i="2"/>
  <c r="KS23" i="2"/>
  <c r="KR23" i="2"/>
  <c r="KT23" i="2"/>
  <c r="KV23" i="2"/>
  <c r="KH23" i="2"/>
  <c r="KX23" i="2"/>
  <c r="KL23" i="2"/>
  <c r="KN23" i="2"/>
  <c r="KJ23" i="2"/>
  <c r="KP23" i="2"/>
  <c r="KZ23" i="2"/>
  <c r="AG24" i="2"/>
  <c r="JS49" i="2"/>
  <c r="JT49" i="2"/>
  <c r="JP66" i="2"/>
  <c r="JQ66" i="2"/>
  <c r="JP29" i="2"/>
  <c r="JQ29" i="2"/>
  <c r="JW55" i="2"/>
  <c r="JV55" i="2"/>
  <c r="JV85" i="2"/>
  <c r="JW85" i="2"/>
  <c r="JY67" i="2"/>
  <c r="JZ67" i="2"/>
  <c r="KB67" i="2" s="1"/>
  <c r="JS51" i="2"/>
  <c r="JT51" i="2"/>
  <c r="JT22" i="2"/>
  <c r="JS22" i="2"/>
  <c r="JS12" i="2"/>
  <c r="JT12" i="2"/>
  <c r="JQ25" i="2"/>
  <c r="JP25" i="2"/>
  <c r="JS82" i="2"/>
  <c r="JT82" i="2"/>
  <c r="JP59" i="2"/>
  <c r="JQ59" i="2"/>
  <c r="JT62" i="2"/>
  <c r="JS62" i="2"/>
  <c r="JS44" i="2"/>
  <c r="JT44" i="2"/>
  <c r="JW61" i="2" l="1"/>
  <c r="JV61" i="2"/>
  <c r="JS32" i="2"/>
  <c r="JT32" i="2"/>
  <c r="JW12" i="2"/>
  <c r="JV12" i="2"/>
  <c r="JZ48" i="2"/>
  <c r="JY48" i="2"/>
  <c r="JT46" i="2"/>
  <c r="JS46" i="2"/>
  <c r="JZ9" i="2"/>
  <c r="JY9" i="2"/>
  <c r="JS10" i="2"/>
  <c r="JT10" i="2"/>
  <c r="JV16" i="2"/>
  <c r="JW16" i="2"/>
  <c r="JY54" i="2"/>
  <c r="JZ54" i="2"/>
  <c r="JY81" i="2"/>
  <c r="JZ81" i="2"/>
  <c r="KB81" i="2" s="1"/>
  <c r="AA81" i="2"/>
  <c r="JZ89" i="2"/>
  <c r="KB89" i="2" s="1"/>
  <c r="JY89" i="2"/>
  <c r="AA89" i="2"/>
  <c r="JY34" i="2"/>
  <c r="JZ34" i="2"/>
  <c r="AA67" i="2"/>
  <c r="JZ56" i="2"/>
  <c r="KB56" i="2" s="1"/>
  <c r="JY56" i="2"/>
  <c r="AA56" i="2"/>
  <c r="JW88" i="2"/>
  <c r="JV88" i="2"/>
  <c r="JY60" i="2"/>
  <c r="JZ60" i="2"/>
  <c r="KB60" i="2" s="1"/>
  <c r="JS59" i="2"/>
  <c r="JT59" i="2"/>
  <c r="JS66" i="2"/>
  <c r="JT66" i="2"/>
  <c r="JY85" i="2"/>
  <c r="JZ85" i="2"/>
  <c r="KB85" i="2" s="1"/>
  <c r="JS45" i="2"/>
  <c r="JT45" i="2"/>
  <c r="EJ24" i="2"/>
  <c r="ES23" i="2"/>
  <c r="EU23" i="2"/>
  <c r="EW23" i="2"/>
  <c r="JV33" i="2"/>
  <c r="JW33" i="2"/>
  <c r="KK27" i="2"/>
  <c r="KS27" i="2"/>
  <c r="KJ27" i="2"/>
  <c r="KT27" i="2"/>
  <c r="KL27" i="2"/>
  <c r="KU27" i="2"/>
  <c r="KM27" i="2"/>
  <c r="KV27" i="2"/>
  <c r="KN27" i="2"/>
  <c r="KW27" i="2"/>
  <c r="KO27" i="2"/>
  <c r="KX27" i="2"/>
  <c r="AG30" i="2"/>
  <c r="KG27" i="2"/>
  <c r="KP27" i="2"/>
  <c r="KY27" i="2"/>
  <c r="KH27" i="2"/>
  <c r="KQ27" i="2"/>
  <c r="KZ27" i="2"/>
  <c r="KI27" i="2"/>
  <c r="KR27" i="2"/>
  <c r="JS80" i="2"/>
  <c r="JT80" i="2"/>
  <c r="JS76" i="2"/>
  <c r="JT76" i="2"/>
  <c r="JV69" i="2"/>
  <c r="JW69" i="2"/>
  <c r="JV68" i="2"/>
  <c r="JW68" i="2"/>
  <c r="JS26" i="2"/>
  <c r="JT26" i="2"/>
  <c r="JW63" i="2"/>
  <c r="JV63" i="2"/>
  <c r="JY58" i="2"/>
  <c r="JZ58" i="2"/>
  <c r="KB58" i="2" s="1"/>
  <c r="AA58" i="2"/>
  <c r="JS24" i="2"/>
  <c r="JT24" i="2"/>
  <c r="JT28" i="2"/>
  <c r="JS28" i="2"/>
  <c r="JS70" i="2"/>
  <c r="JT70" i="2"/>
  <c r="JV8" i="2"/>
  <c r="JW8" i="2"/>
  <c r="JS14" i="2"/>
  <c r="JT14" i="2"/>
  <c r="JS72" i="2"/>
  <c r="JT72" i="2"/>
  <c r="JV82" i="2"/>
  <c r="JW82" i="2"/>
  <c r="JV53" i="2"/>
  <c r="JW53" i="2"/>
  <c r="JV44" i="2"/>
  <c r="JW44" i="2"/>
  <c r="KI34" i="2"/>
  <c r="KQ34" i="2"/>
  <c r="KY34" i="2"/>
  <c r="KJ34" i="2"/>
  <c r="KR34" i="2"/>
  <c r="KZ34" i="2"/>
  <c r="KK34" i="2"/>
  <c r="KS34" i="2"/>
  <c r="AG35" i="2"/>
  <c r="KL34" i="2"/>
  <c r="KT34" i="2"/>
  <c r="KM34" i="2"/>
  <c r="KU34" i="2"/>
  <c r="KN34" i="2"/>
  <c r="KV34" i="2"/>
  <c r="KG34" i="2"/>
  <c r="KO34" i="2"/>
  <c r="KW34" i="2"/>
  <c r="KH34" i="2"/>
  <c r="KX34" i="2"/>
  <c r="KP34" i="2"/>
  <c r="JV13" i="2"/>
  <c r="JW13" i="2"/>
  <c r="JV38" i="2"/>
  <c r="JW38" i="2"/>
  <c r="JV87" i="2"/>
  <c r="JW87" i="2"/>
  <c r="JS19" i="2"/>
  <c r="JT19" i="2"/>
  <c r="JW79" i="2"/>
  <c r="JV79" i="2"/>
  <c r="JS15" i="2"/>
  <c r="JT15" i="2"/>
  <c r="JS31" i="2"/>
  <c r="JT31" i="2"/>
  <c r="JS75" i="2"/>
  <c r="JT75" i="2"/>
  <c r="JV21" i="2"/>
  <c r="JW21" i="2"/>
  <c r="JZ86" i="2"/>
  <c r="KB86" i="2" s="1"/>
  <c r="JY86" i="2"/>
  <c r="JV22" i="2"/>
  <c r="JW22" i="2"/>
  <c r="JS50" i="2"/>
  <c r="JT50" i="2"/>
  <c r="JS47" i="2"/>
  <c r="JT47" i="2"/>
  <c r="JS18" i="2"/>
  <c r="JT18" i="2"/>
  <c r="AM22" i="2"/>
  <c r="JT36" i="2"/>
  <c r="JS36" i="2"/>
  <c r="JS7" i="2"/>
  <c r="JT7" i="2"/>
  <c r="JS83" i="2"/>
  <c r="JT83" i="2"/>
  <c r="JS11" i="2"/>
  <c r="JT11" i="2"/>
  <c r="KN29" i="2"/>
  <c r="KV29" i="2"/>
  <c r="KG29" i="2"/>
  <c r="KO29" i="2"/>
  <c r="KW29" i="2"/>
  <c r="KH29" i="2"/>
  <c r="KP29" i="2"/>
  <c r="KX29" i="2"/>
  <c r="KI29" i="2"/>
  <c r="KQ29" i="2"/>
  <c r="KY29" i="2"/>
  <c r="KJ29" i="2"/>
  <c r="KR29" i="2"/>
  <c r="KZ29" i="2"/>
  <c r="KK29" i="2"/>
  <c r="KS29" i="2"/>
  <c r="KL29" i="2"/>
  <c r="KT29" i="2"/>
  <c r="KM29" i="2"/>
  <c r="KU29" i="2"/>
  <c r="JY41" i="2"/>
  <c r="JZ41" i="2"/>
  <c r="JT84" i="2"/>
  <c r="JS84" i="2"/>
  <c r="JV57" i="2"/>
  <c r="JW57" i="2"/>
  <c r="JS73" i="2"/>
  <c r="JT73" i="2"/>
  <c r="JS40" i="2"/>
  <c r="JT40" i="2"/>
  <c r="JS43" i="2"/>
  <c r="JT43" i="2"/>
  <c r="JT30" i="2"/>
  <c r="JS30" i="2"/>
  <c r="JW62" i="2"/>
  <c r="JV62" i="2"/>
  <c r="KM24" i="2"/>
  <c r="KU24" i="2"/>
  <c r="KG24" i="2"/>
  <c r="KO24" i="2"/>
  <c r="KW24" i="2"/>
  <c r="KI24" i="2"/>
  <c r="KQ24" i="2"/>
  <c r="KY24" i="2"/>
  <c r="KK24" i="2"/>
  <c r="KS24" i="2"/>
  <c r="KN24" i="2"/>
  <c r="KP24" i="2"/>
  <c r="KR24" i="2"/>
  <c r="KT24" i="2"/>
  <c r="KH24" i="2"/>
  <c r="KX24" i="2"/>
  <c r="KJ24" i="2"/>
  <c r="KZ24" i="2"/>
  <c r="AG25" i="2"/>
  <c r="KL24" i="2"/>
  <c r="KV24" i="2"/>
  <c r="JS25" i="2"/>
  <c r="JT25" i="2"/>
  <c r="JV51" i="2"/>
  <c r="JW51" i="2"/>
  <c r="JY55" i="2"/>
  <c r="JZ55" i="2"/>
  <c r="KB55" i="2" s="1"/>
  <c r="JV49" i="2"/>
  <c r="JW49" i="2"/>
  <c r="JS74" i="2"/>
  <c r="JT74" i="2"/>
  <c r="JT29" i="2"/>
  <c r="JS29" i="2"/>
  <c r="ES29" i="2"/>
  <c r="AM29" i="2" s="1"/>
  <c r="EU29" i="2"/>
  <c r="EW29" i="2"/>
  <c r="EJ30" i="2"/>
  <c r="JS42" i="2"/>
  <c r="JT42" i="2"/>
  <c r="JV6" i="2"/>
  <c r="JW6" i="2"/>
  <c r="JW71" i="2"/>
  <c r="JV71" i="2"/>
  <c r="JS35" i="2"/>
  <c r="JT35" i="2"/>
  <c r="JV37" i="2"/>
  <c r="JW37" i="2"/>
  <c r="JV5" i="2"/>
  <c r="JW5" i="2"/>
  <c r="JW27" i="2"/>
  <c r="JV27" i="2"/>
  <c r="JV65" i="2"/>
  <c r="JW65" i="2"/>
  <c r="KB64" i="2"/>
  <c r="AA64" i="2"/>
  <c r="JS77" i="2"/>
  <c r="JT77" i="2"/>
  <c r="AA60" i="2"/>
  <c r="AA86" i="2"/>
  <c r="AA44" i="2" l="1"/>
  <c r="JY68" i="2"/>
  <c r="JZ68" i="2"/>
  <c r="KB68" i="2" s="1"/>
  <c r="AA68" i="2"/>
  <c r="JW80" i="2"/>
  <c r="JV80" i="2"/>
  <c r="JY16" i="2"/>
  <c r="JZ16" i="2"/>
  <c r="JY37" i="2"/>
  <c r="JZ37" i="2"/>
  <c r="KB37" i="2" s="1"/>
  <c r="AA37" i="2"/>
  <c r="KG25" i="2"/>
  <c r="KO25" i="2"/>
  <c r="KW25" i="2"/>
  <c r="KI25" i="2"/>
  <c r="KQ25" i="2"/>
  <c r="KY25" i="2"/>
  <c r="KK25" i="2"/>
  <c r="KS25" i="2"/>
  <c r="KM25" i="2"/>
  <c r="KU25" i="2"/>
  <c r="KN25" i="2"/>
  <c r="KP25" i="2"/>
  <c r="KR25" i="2"/>
  <c r="KT25" i="2"/>
  <c r="KH25" i="2"/>
  <c r="KX25" i="2"/>
  <c r="KL25" i="2"/>
  <c r="KV25" i="2"/>
  <c r="KZ25" i="2"/>
  <c r="KJ25" i="2"/>
  <c r="JW43" i="2"/>
  <c r="JV43" i="2"/>
  <c r="JW83" i="2"/>
  <c r="JV83" i="2"/>
  <c r="JW18" i="2"/>
  <c r="JV18" i="2"/>
  <c r="JV70" i="2"/>
  <c r="JW70" i="2"/>
  <c r="JV66" i="2"/>
  <c r="JW66" i="2"/>
  <c r="JY88" i="2"/>
  <c r="JZ88" i="2"/>
  <c r="KB48" i="2"/>
  <c r="AA48" i="2"/>
  <c r="JV75" i="2"/>
  <c r="JW75" i="2"/>
  <c r="JY79" i="2"/>
  <c r="JZ79" i="2"/>
  <c r="JY44" i="2"/>
  <c r="JZ44" i="2"/>
  <c r="KB44" i="2" s="1"/>
  <c r="JW14" i="2"/>
  <c r="JV14" i="2"/>
  <c r="KN30" i="2"/>
  <c r="KV30" i="2"/>
  <c r="KH30" i="2"/>
  <c r="KP30" i="2"/>
  <c r="KX30" i="2"/>
  <c r="KI30" i="2"/>
  <c r="KQ30" i="2"/>
  <c r="KY30" i="2"/>
  <c r="KJ30" i="2"/>
  <c r="KR30" i="2"/>
  <c r="KZ30" i="2"/>
  <c r="KL30" i="2"/>
  <c r="KT30" i="2"/>
  <c r="KS30" i="2"/>
  <c r="KU30" i="2"/>
  <c r="KW30" i="2"/>
  <c r="KG30" i="2"/>
  <c r="KK30" i="2"/>
  <c r="KM30" i="2"/>
  <c r="KO30" i="2"/>
  <c r="JW10" i="2"/>
  <c r="JV10" i="2"/>
  <c r="JY6" i="2"/>
  <c r="JZ6" i="2"/>
  <c r="KB6" i="2" s="1"/>
  <c r="JV30" i="2"/>
  <c r="JW30" i="2"/>
  <c r="KB41" i="2"/>
  <c r="AA41" i="2"/>
  <c r="JY22" i="2"/>
  <c r="JZ22" i="2"/>
  <c r="KB22" i="2" s="1"/>
  <c r="AA22" i="2"/>
  <c r="JV29" i="2"/>
  <c r="JW29" i="2"/>
  <c r="JY51" i="2"/>
  <c r="JZ51" i="2"/>
  <c r="KB51" i="2" s="1"/>
  <c r="JY12" i="2"/>
  <c r="JZ12" i="2"/>
  <c r="KB12" i="2" s="1"/>
  <c r="AA12" i="2"/>
  <c r="KH35" i="2"/>
  <c r="KP35" i="2"/>
  <c r="KX35" i="2"/>
  <c r="KI35" i="2"/>
  <c r="KQ35" i="2"/>
  <c r="KY35" i="2"/>
  <c r="KJ35" i="2"/>
  <c r="KR35" i="2"/>
  <c r="KZ35" i="2"/>
  <c r="KK35" i="2"/>
  <c r="KS35" i="2"/>
  <c r="AG36" i="2"/>
  <c r="KL35" i="2"/>
  <c r="KT35" i="2"/>
  <c r="KM35" i="2"/>
  <c r="KU35" i="2"/>
  <c r="KN35" i="2"/>
  <c r="KV35" i="2"/>
  <c r="KG35" i="2"/>
  <c r="KO35" i="2"/>
  <c r="KW35" i="2"/>
  <c r="JW72" i="2"/>
  <c r="JV72" i="2"/>
  <c r="JW25" i="2"/>
  <c r="JV25" i="2"/>
  <c r="JW19" i="2"/>
  <c r="JV19" i="2"/>
  <c r="JY53" i="2"/>
  <c r="JZ53" i="2"/>
  <c r="KB53" i="2" s="1"/>
  <c r="AA85" i="2"/>
  <c r="JY63" i="2"/>
  <c r="JZ63" i="2"/>
  <c r="EJ25" i="2"/>
  <c r="ES24" i="2"/>
  <c r="AM24" i="2" s="1"/>
  <c r="EW24" i="2"/>
  <c r="EU24" i="2"/>
  <c r="JV59" i="2"/>
  <c r="JW59" i="2"/>
  <c r="JV32" i="2"/>
  <c r="JW32" i="2"/>
  <c r="JV35" i="2"/>
  <c r="JW35" i="2"/>
  <c r="JV74" i="2"/>
  <c r="JW74" i="2"/>
  <c r="JW40" i="2"/>
  <c r="JV40" i="2"/>
  <c r="JV7" i="2"/>
  <c r="JW7" i="2"/>
  <c r="JW47" i="2"/>
  <c r="JV47" i="2"/>
  <c r="JY69" i="2"/>
  <c r="JZ69" i="2"/>
  <c r="JY62" i="2"/>
  <c r="JZ62" i="2"/>
  <c r="KB62" i="2" s="1"/>
  <c r="JY21" i="2"/>
  <c r="JZ21" i="2"/>
  <c r="KB21" i="2" s="1"/>
  <c r="JW31" i="2"/>
  <c r="JV31" i="2"/>
  <c r="JV28" i="2"/>
  <c r="JW28" i="2"/>
  <c r="JV26" i="2"/>
  <c r="JW26" i="2"/>
  <c r="JV45" i="2"/>
  <c r="JW45" i="2"/>
  <c r="KB9" i="2"/>
  <c r="AA9" i="2"/>
  <c r="JY65" i="2"/>
  <c r="JZ65" i="2"/>
  <c r="KB65" i="2" s="1"/>
  <c r="AA65" i="2"/>
  <c r="JY57" i="2"/>
  <c r="JZ57" i="2"/>
  <c r="KB57" i="2" s="1"/>
  <c r="JY13" i="2"/>
  <c r="JZ13" i="2"/>
  <c r="KB13" i="2" s="1"/>
  <c r="JW42" i="2"/>
  <c r="JV42" i="2"/>
  <c r="AM23" i="2"/>
  <c r="JY27" i="2"/>
  <c r="JZ27" i="2"/>
  <c r="KB27" i="2" s="1"/>
  <c r="ES30" i="2"/>
  <c r="EU30" i="2"/>
  <c r="EW30" i="2"/>
  <c r="EJ31" i="2"/>
  <c r="JY49" i="2"/>
  <c r="JZ49" i="2"/>
  <c r="KB49" i="2" s="1"/>
  <c r="JV77" i="2"/>
  <c r="JW77" i="2"/>
  <c r="JY71" i="2"/>
  <c r="JZ71" i="2"/>
  <c r="KB71" i="2" s="1"/>
  <c r="JV84" i="2"/>
  <c r="JW84" i="2"/>
  <c r="JV11" i="2"/>
  <c r="JW11" i="2"/>
  <c r="JV50" i="2"/>
  <c r="JW50" i="2"/>
  <c r="JZ87" i="2"/>
  <c r="KB87" i="2" s="1"/>
  <c r="JY87" i="2"/>
  <c r="AA87" i="2"/>
  <c r="JZ82" i="2"/>
  <c r="JY82" i="2"/>
  <c r="JY8" i="2"/>
  <c r="JZ8" i="2"/>
  <c r="JW24" i="2"/>
  <c r="JV24" i="2"/>
  <c r="JV76" i="2"/>
  <c r="JW76" i="2"/>
  <c r="KB34" i="2"/>
  <c r="AA34" i="2"/>
  <c r="KB54" i="2"/>
  <c r="AA54" i="2"/>
  <c r="JY38" i="2"/>
  <c r="JZ38" i="2"/>
  <c r="KB38" i="2" s="1"/>
  <c r="AA38" i="2"/>
  <c r="JY5" i="2"/>
  <c r="JZ5" i="2"/>
  <c r="KB5" i="2" s="1"/>
  <c r="AA6" i="2"/>
  <c r="JV73" i="2"/>
  <c r="JW73" i="2"/>
  <c r="JV36" i="2"/>
  <c r="JW36" i="2"/>
  <c r="JW15" i="2"/>
  <c r="JV15" i="2"/>
  <c r="JY33" i="2"/>
  <c r="JZ33" i="2"/>
  <c r="KB33" i="2" s="1"/>
  <c r="JV46" i="2"/>
  <c r="JW46" i="2"/>
  <c r="JY61" i="2"/>
  <c r="JZ61" i="2"/>
  <c r="AA55" i="2"/>
  <c r="AA26" i="2" l="1"/>
  <c r="JY75" i="2"/>
  <c r="JZ75" i="2"/>
  <c r="KB75" i="2" s="1"/>
  <c r="JY70" i="2"/>
  <c r="JZ70" i="2"/>
  <c r="KB70" i="2" s="1"/>
  <c r="AA33" i="2"/>
  <c r="JY73" i="2"/>
  <c r="JZ73" i="2"/>
  <c r="KB73" i="2" s="1"/>
  <c r="AA13" i="2"/>
  <c r="AA62" i="2"/>
  <c r="JY42" i="2"/>
  <c r="JZ42" i="2"/>
  <c r="KB42" i="2" s="1"/>
  <c r="JY43" i="2"/>
  <c r="JZ43" i="2"/>
  <c r="KB43" i="2" s="1"/>
  <c r="KB16" i="2"/>
  <c r="AA16" i="2"/>
  <c r="AA53" i="2"/>
  <c r="KB8" i="2"/>
  <c r="AA8" i="2"/>
  <c r="AM30" i="2"/>
  <c r="JY74" i="2"/>
  <c r="JZ74" i="2"/>
  <c r="KB74" i="2" s="1"/>
  <c r="JY14" i="2"/>
  <c r="JZ14" i="2"/>
  <c r="AA49" i="2"/>
  <c r="AA73" i="2"/>
  <c r="JY77" i="2"/>
  <c r="JZ77" i="2"/>
  <c r="KB77" i="2" s="1"/>
  <c r="AA77" i="2"/>
  <c r="AA27" i="2"/>
  <c r="KG36" i="2"/>
  <c r="KO36" i="2"/>
  <c r="KW36" i="2"/>
  <c r="KH36" i="2"/>
  <c r="KP36" i="2"/>
  <c r="KX36" i="2"/>
  <c r="KI36" i="2"/>
  <c r="KQ36" i="2"/>
  <c r="KY36" i="2"/>
  <c r="KK36" i="2"/>
  <c r="KS36" i="2"/>
  <c r="KL36" i="2"/>
  <c r="KT36" i="2"/>
  <c r="KZ36" i="2"/>
  <c r="AG37" i="2"/>
  <c r="KJ36" i="2"/>
  <c r="KM36" i="2"/>
  <c r="KN36" i="2"/>
  <c r="KU36" i="2"/>
  <c r="KV36" i="2"/>
  <c r="KR36" i="2"/>
  <c r="KB88" i="2"/>
  <c r="AA88" i="2"/>
  <c r="JY18" i="2"/>
  <c r="JZ18" i="2"/>
  <c r="AA57" i="2"/>
  <c r="AA71" i="2"/>
  <c r="JY24" i="2"/>
  <c r="JZ24" i="2"/>
  <c r="KB24" i="2" s="1"/>
  <c r="KB69" i="2"/>
  <c r="AA69" i="2"/>
  <c r="JY59" i="2"/>
  <c r="JZ59" i="2"/>
  <c r="KB59" i="2" s="1"/>
  <c r="AA59" i="2"/>
  <c r="JY11" i="2"/>
  <c r="JZ11" i="2"/>
  <c r="JY31" i="2"/>
  <c r="JZ31" i="2"/>
  <c r="KB31" i="2" s="1"/>
  <c r="JY47" i="2"/>
  <c r="JZ47" i="2"/>
  <c r="JY10" i="2"/>
  <c r="JZ10" i="2"/>
  <c r="KB10" i="2" s="1"/>
  <c r="JY80" i="2"/>
  <c r="JZ80" i="2"/>
  <c r="KB80" i="2" s="1"/>
  <c r="AA74" i="2"/>
  <c r="AA21" i="2"/>
  <c r="JY26" i="2"/>
  <c r="JZ26" i="2"/>
  <c r="KB26" i="2" s="1"/>
  <c r="JY32" i="2"/>
  <c r="JZ32" i="2"/>
  <c r="KB32" i="2" s="1"/>
  <c r="JY25" i="2"/>
  <c r="JZ25" i="2"/>
  <c r="KB25" i="2" s="1"/>
  <c r="JZ50" i="2"/>
  <c r="KB50" i="2" s="1"/>
  <c r="JY50" i="2"/>
  <c r="JY28" i="2"/>
  <c r="JZ28" i="2"/>
  <c r="KB28" i="2" s="1"/>
  <c r="JY40" i="2"/>
  <c r="JZ40" i="2"/>
  <c r="JY72" i="2"/>
  <c r="JZ72" i="2"/>
  <c r="KB72" i="2" s="1"/>
  <c r="KB61" i="2"/>
  <c r="AA61" i="2"/>
  <c r="JY15" i="2"/>
  <c r="JZ15" i="2"/>
  <c r="KB15" i="2" s="1"/>
  <c r="JY19" i="2"/>
  <c r="JZ19" i="2"/>
  <c r="KB19" i="2" s="1"/>
  <c r="AA19" i="2"/>
  <c r="JY29" i="2"/>
  <c r="JZ29" i="2"/>
  <c r="KB29" i="2" s="1"/>
  <c r="JZ30" i="2"/>
  <c r="KB30" i="2" s="1"/>
  <c r="JY30" i="2"/>
  <c r="KB79" i="2"/>
  <c r="AA79" i="2"/>
  <c r="JY66" i="2"/>
  <c r="JZ66" i="2"/>
  <c r="KB66" i="2" s="1"/>
  <c r="JY83" i="2"/>
  <c r="JZ83" i="2"/>
  <c r="KB83" i="2" s="1"/>
  <c r="AA83" i="2"/>
  <c r="AA5" i="2"/>
  <c r="AA51" i="2"/>
  <c r="EW31" i="2"/>
  <c r="ES31" i="2"/>
  <c r="AM31" i="2" s="1"/>
  <c r="EJ32" i="2"/>
  <c r="EU31" i="2"/>
  <c r="KB63" i="2"/>
  <c r="AA63" i="2"/>
  <c r="KB82" i="2"/>
  <c r="AA82" i="2"/>
  <c r="JY45" i="2"/>
  <c r="JZ45" i="2"/>
  <c r="KB45" i="2" s="1"/>
  <c r="JZ7" i="2"/>
  <c r="JY7" i="2"/>
  <c r="JY35" i="2"/>
  <c r="JZ35" i="2"/>
  <c r="KB35" i="2" s="1"/>
  <c r="JZ46" i="2"/>
  <c r="KB46" i="2" s="1"/>
  <c r="JY46" i="2"/>
  <c r="JY36" i="2"/>
  <c r="JZ36" i="2"/>
  <c r="JY76" i="2"/>
  <c r="JZ76" i="2"/>
  <c r="KB76" i="2" s="1"/>
  <c r="AA76" i="2"/>
  <c r="JY84" i="2"/>
  <c r="JZ84" i="2"/>
  <c r="KB84" i="2" s="1"/>
  <c r="ES25" i="2"/>
  <c r="AM25" i="2" s="1"/>
  <c r="EW25" i="2"/>
  <c r="EU25" i="2"/>
  <c r="AA43" i="2"/>
  <c r="AA75" i="2"/>
  <c r="AG28" i="2" l="1"/>
  <c r="KN37" i="2"/>
  <c r="KV37" i="2"/>
  <c r="KG37" i="2"/>
  <c r="KO37" i="2"/>
  <c r="KW37" i="2"/>
  <c r="KH37" i="2"/>
  <c r="KP37" i="2"/>
  <c r="KX37" i="2"/>
  <c r="KK37" i="2"/>
  <c r="KS37" i="2"/>
  <c r="AG38" i="2"/>
  <c r="KU37" i="2"/>
  <c r="KI37" i="2"/>
  <c r="KY37" i="2"/>
  <c r="KJ37" i="2"/>
  <c r="KZ37" i="2"/>
  <c r="KL37" i="2"/>
  <c r="KM37" i="2"/>
  <c r="KR37" i="2"/>
  <c r="KT37" i="2"/>
  <c r="KQ37" i="2"/>
  <c r="AA45" i="2"/>
  <c r="AA84" i="2"/>
  <c r="AA46" i="2"/>
  <c r="KB40" i="2"/>
  <c r="AA40" i="2"/>
  <c r="AA24" i="2"/>
  <c r="AA42" i="2"/>
  <c r="AA70" i="2"/>
  <c r="AA15" i="2"/>
  <c r="KB11" i="2"/>
  <c r="AA11" i="2"/>
  <c r="AA72" i="2"/>
  <c r="AA28" i="2"/>
  <c r="AA32" i="2"/>
  <c r="AA31" i="2"/>
  <c r="AA80" i="2"/>
  <c r="KB14" i="2"/>
  <c r="AA14" i="2"/>
  <c r="AA35" i="2"/>
  <c r="AA50" i="2"/>
  <c r="KB47" i="2"/>
  <c r="AA47" i="2"/>
  <c r="KB18" i="2"/>
  <c r="AA18" i="2"/>
  <c r="AA10" i="2"/>
  <c r="AA29" i="2"/>
  <c r="KB36" i="2"/>
  <c r="AA36" i="2"/>
  <c r="KB7" i="2"/>
  <c r="AA7" i="2"/>
  <c r="EJ33" i="2"/>
  <c r="ES32" i="2"/>
  <c r="AM32" i="2" s="1"/>
  <c r="EU32" i="2"/>
  <c r="EW32" i="2"/>
  <c r="AA66" i="2"/>
  <c r="AA25" i="2"/>
  <c r="AA30" i="2"/>
  <c r="EW33" i="2" l="1"/>
  <c r="EJ34" i="2"/>
  <c r="ES33" i="2"/>
  <c r="EU33" i="2"/>
  <c r="KN38" i="2"/>
  <c r="KV38" i="2"/>
  <c r="KG38" i="2"/>
  <c r="KO38" i="2"/>
  <c r="KW38" i="2"/>
  <c r="KJ38" i="2"/>
  <c r="KR38" i="2"/>
  <c r="KZ38" i="2"/>
  <c r="KM38" i="2"/>
  <c r="KP38" i="2"/>
  <c r="KQ38" i="2"/>
  <c r="AG39" i="2"/>
  <c r="KS38" i="2"/>
  <c r="KH38" i="2"/>
  <c r="KT38" i="2"/>
  <c r="KK38" i="2"/>
  <c r="KX38" i="2"/>
  <c r="KL38" i="2"/>
  <c r="KY38" i="2"/>
  <c r="KI38" i="2"/>
  <c r="KU38" i="2"/>
  <c r="KN28" i="2"/>
  <c r="KV28" i="2"/>
  <c r="KG28" i="2"/>
  <c r="KO28" i="2"/>
  <c r="KW28" i="2"/>
  <c r="KH28" i="2"/>
  <c r="KP28" i="2"/>
  <c r="KX28" i="2"/>
  <c r="KI28" i="2"/>
  <c r="KQ28" i="2"/>
  <c r="KY28" i="2"/>
  <c r="KJ28" i="2"/>
  <c r="KR28" i="2"/>
  <c r="KZ28" i="2"/>
  <c r="KK28" i="2"/>
  <c r="KS28" i="2"/>
  <c r="KL28" i="2"/>
  <c r="KT28" i="2"/>
  <c r="KM28" i="2"/>
  <c r="KU28" i="2"/>
  <c r="KJ39" i="2" l="1"/>
  <c r="KR39" i="2"/>
  <c r="KZ39" i="2"/>
  <c r="KL39" i="2"/>
  <c r="KT39" i="2"/>
  <c r="KM39" i="2"/>
  <c r="KU39" i="2"/>
  <c r="KN39" i="2"/>
  <c r="KV39" i="2"/>
  <c r="KH39" i="2"/>
  <c r="KP39" i="2"/>
  <c r="KX39" i="2"/>
  <c r="KI39" i="2"/>
  <c r="KQ39" i="2"/>
  <c r="KY39" i="2"/>
  <c r="KK39" i="2"/>
  <c r="KO39" i="2"/>
  <c r="AG40" i="2"/>
  <c r="KS39" i="2"/>
  <c r="KW39" i="2"/>
  <c r="KG39" i="2"/>
  <c r="AM33" i="2"/>
  <c r="EW34" i="2"/>
  <c r="EJ35" i="2"/>
  <c r="ES34" i="2"/>
  <c r="AM34" i="2" s="1"/>
  <c r="EU34" i="2"/>
  <c r="EU35" i="2" l="1"/>
  <c r="EW35" i="2"/>
  <c r="EJ36" i="2"/>
  <c r="ES35" i="2"/>
  <c r="AM35" i="2" s="1"/>
  <c r="KI40" i="2"/>
  <c r="KQ40" i="2"/>
  <c r="KY40" i="2"/>
  <c r="KK40" i="2"/>
  <c r="KS40" i="2"/>
  <c r="KL40" i="2"/>
  <c r="KT40" i="2"/>
  <c r="KM40" i="2"/>
  <c r="KU40" i="2"/>
  <c r="KG40" i="2"/>
  <c r="KO40" i="2"/>
  <c r="KW40" i="2"/>
  <c r="KH40" i="2"/>
  <c r="KP40" i="2"/>
  <c r="KX40" i="2"/>
  <c r="KR40" i="2"/>
  <c r="KV40" i="2"/>
  <c r="KZ40" i="2"/>
  <c r="KF5" i="2" s="1"/>
  <c r="KF6" i="2" s="1"/>
  <c r="KJ40" i="2"/>
  <c r="KN40" i="2"/>
  <c r="EU36" i="2" l="1"/>
  <c r="EJ37" i="2"/>
  <c r="EW36" i="2"/>
  <c r="ES36" i="2"/>
  <c r="AM36" i="2" l="1"/>
  <c r="EJ28" i="2"/>
  <c r="ES37" i="2"/>
  <c r="EU37" i="2"/>
  <c r="EW37" i="2"/>
  <c r="AM37" i="2" l="1"/>
  <c r="ES28" i="2"/>
  <c r="EU28" i="2"/>
  <c r="EW28" i="2"/>
  <c r="EJ38" i="2"/>
  <c r="ES38" i="2" l="1"/>
  <c r="AM38" i="2" s="1"/>
  <c r="EW38" i="2"/>
  <c r="EJ39" i="2"/>
  <c r="EU38" i="2"/>
  <c r="AM28" i="2"/>
  <c r="EJ40" i="2" l="1"/>
  <c r="EU39" i="2"/>
  <c r="ES39" i="2"/>
  <c r="AM39" i="2" s="1"/>
  <c r="EW39" i="2"/>
  <c r="EU40" i="2" l="1"/>
  <c r="EW40" i="2"/>
  <c r="EJ41" i="2"/>
  <c r="ES40" i="2"/>
  <c r="AM40" i="2" l="1"/>
  <c r="ES41" i="2"/>
  <c r="EW41" i="2"/>
  <c r="EU41" i="2"/>
  <c r="AM41" i="2" l="1"/>
</calcChain>
</file>

<file path=xl/comments1.xml><?xml version="1.0" encoding="utf-8"?>
<comments xmlns="http://schemas.openxmlformats.org/spreadsheetml/2006/main">
  <authors>
    <author>作者</author>
  </authors>
  <commentList>
    <comment ref="AD1" authorId="0" shapeId="0">
      <text>
        <r>
          <rPr>
            <sz val="9"/>
            <rFont val="宋体"/>
            <family val="3"/>
            <charset val="134"/>
          </rPr>
          <t>捕鱼掉落话费券占比为计算值</t>
        </r>
      </text>
    </comment>
    <comment ref="AW1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添加新的小精灵需要跟美术确认</t>
        </r>
      </text>
    </comment>
    <comment ref="BM1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添加或者调整小精灵的时候需要重新调整</t>
        </r>
      </text>
    </comment>
    <comment ref="BN1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添加或者调整小精灵的时候需要重新调整</t>
        </r>
      </text>
    </comment>
    <comment ref="BO1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添加或者调整小精灵的时候需要重新调整</t>
        </r>
      </text>
    </comment>
    <comment ref="BP1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添加或者调整小精灵的时候需要重新调整</t>
        </r>
      </text>
    </comment>
    <comment ref="BQ1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添加或者调整小精灵的时候需要重新调整</t>
        </r>
      </text>
    </comment>
    <comment ref="BR1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添加或者调整小精灵的时候需要重新调整</t>
        </r>
      </text>
    </comment>
    <comment ref="DT1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目前参考的是闪电鱼的</t>
        </r>
      </text>
    </comment>
    <comment ref="DU1" authorId="0" shapeId="0">
      <text>
        <r>
          <rPr>
            <sz val="9"/>
            <color indexed="81"/>
            <rFont val="宋体"/>
            <family val="3"/>
            <charset val="134"/>
          </rPr>
          <t>=F53-'全局参数|GlobalPar'!B28
pikaqiuBaodi</t>
        </r>
      </text>
    </comment>
    <comment ref="EC1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在鱼的价值的基础上，额外拿出10%，作为小游戏奖励</t>
        </r>
      </text>
    </comment>
    <comment ref="A4" authorId="0" shapeId="0">
      <text>
        <r>
          <rPr>
            <sz val="9"/>
            <rFont val="宋体"/>
            <family val="3"/>
            <charset val="134"/>
          </rPr>
          <t>为了提高运算效率
id是写死的，策划注意一下，fishid和行号一一对应</t>
        </r>
      </text>
    </comment>
    <comment ref="B4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里面有些名字是没有鱼对应的小精灵的，暂时用鱼的代替</t>
        </r>
      </text>
    </comment>
    <comment ref="C4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5特殊鱼都不掉金币，特殊鱼都是单独处理的</t>
        </r>
      </text>
    </comment>
    <comment ref="L4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掉落抽奖券时根据随机后的score值算出来的
要求炮倍*score必须是100的倍数</t>
        </r>
      </text>
    </comment>
    <comment ref="M4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掉落抽奖券时根据随机后的score值算出来的
要求炮倍*score必须是100的倍数</t>
        </r>
      </text>
    </comment>
    <comment ref="O4" authorId="0" shapeId="0">
      <text>
        <r>
          <rPr>
            <sz val="9"/>
            <color indexed="81"/>
            <rFont val="宋体"/>
            <family val="3"/>
            <charset val="134"/>
          </rPr>
          <t>=ROUND($DZ$7/('全局参数|GlobalPar'!$B$19/10000/F5),6)*(7/5)</t>
        </r>
      </text>
    </comment>
    <comment ref="Q4" authorId="0" shapeId="0">
      <text>
        <r>
          <rPr>
            <sz val="9"/>
            <color indexed="81"/>
            <rFont val="宋体"/>
            <family val="3"/>
            <charset val="134"/>
          </rPr>
          <t xml:space="preserve">=ROUND(IF(P5&lt;&gt;0,$DZ$4/('全局参数|GlobalPar'!$B$19/10000/F5)/P5,0),6)
</t>
        </r>
      </text>
    </comment>
    <comment ref="T4" authorId="0" shapeId="0">
      <text>
        <r>
          <rPr>
            <sz val="9"/>
            <rFont val="宋体"/>
            <family val="3"/>
            <charset val="134"/>
          </rPr>
          <t xml:space="preserve">有些鱼因为机制问题不能暴击，有些鱼因为分值已经很高，所以不配置暴击
</t>
        </r>
      </text>
    </comment>
    <comment ref="AB4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普通鱼掉落，锁定、冰送、召唤，按照开炮次数来计算，出现的物品的价值，还没配置</t>
        </r>
      </text>
    </comment>
    <comment ref="AD4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先随机分值然后按照分值掉抽奖券
带玩法的per都为0</t>
        </r>
      </text>
    </comment>
    <comment ref="AE4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按照平均值</t>
        </r>
      </text>
    </comment>
    <comment ref="AG4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按照平均值</t>
        </r>
      </text>
    </comment>
    <comment ref="AH4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按照平均值</t>
        </r>
      </text>
    </comment>
    <comment ref="AK4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按照平均值</t>
        </r>
      </text>
    </comment>
    <comment ref="BG4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冰晶跟着缩放比一起走</t>
        </r>
      </text>
    </comment>
    <comment ref="BK4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例如
类型是2</t>
        </r>
      </text>
    </comment>
    <comment ref="BO4" authorId="0" shapeId="0">
      <text>
        <r>
          <rPr>
            <sz val="9"/>
            <rFont val="宋体"/>
            <family val="3"/>
            <charset val="134"/>
          </rPr>
          <t xml:space="preserve">
泡泡捕鱼当前使用版本</t>
        </r>
      </text>
    </comment>
    <comment ref="EZ4" authorId="0" shapeId="0">
      <text>
        <r>
          <rPr>
            <b/>
            <sz val="9"/>
            <rFont val="宋体"/>
            <family val="3"/>
            <charset val="134"/>
          </rPr>
          <t>基础值是个固定值</t>
        </r>
      </text>
    </comment>
    <comment ref="FH4" authorId="0" shapeId="0">
      <text>
        <r>
          <rPr>
            <b/>
            <sz val="9"/>
            <rFont val="宋体"/>
            <family val="3"/>
            <charset val="134"/>
          </rPr>
          <t xml:space="preserve">鱼被捕获情况下掉落概率
按照分值计算出的大致概率
</t>
        </r>
      </text>
    </comment>
    <comment ref="HO4" authorId="0" shapeId="0">
      <text>
        <r>
          <rPr>
            <b/>
            <sz val="9"/>
            <rFont val="宋体"/>
            <family val="3"/>
            <charset val="134"/>
          </rPr>
          <t>基础值是个固定值</t>
        </r>
      </text>
    </comment>
    <comment ref="HW4" authorId="0" shapeId="0">
      <text>
        <r>
          <rPr>
            <b/>
            <sz val="9"/>
            <rFont val="宋体"/>
            <family val="3"/>
            <charset val="134"/>
          </rPr>
          <t xml:space="preserve">鱼被捕获情况下掉落概率
按照分值计算出的大致概率
</t>
        </r>
      </text>
    </comment>
    <comment ref="FB5" authorId="0" shapeId="0">
      <text>
        <r>
          <rPr>
            <b/>
            <sz val="9"/>
            <rFont val="宋体"/>
            <family val="3"/>
            <charset val="134"/>
          </rPr>
          <t>鱼被捕获概率*鱼被捕获下掉落概率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Q5" authorId="0" shapeId="0">
      <text>
        <r>
          <rPr>
            <b/>
            <sz val="9"/>
            <rFont val="宋体"/>
            <family val="3"/>
            <charset val="134"/>
          </rPr>
          <t>鱼被捕获概率*鱼被捕获下掉落概率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HU5" authorId="0" shapeId="0">
      <text>
        <r>
          <rPr>
            <b/>
            <sz val="9"/>
            <rFont val="宋体"/>
            <family val="3"/>
            <charset val="134"/>
          </rPr>
          <t>总额</t>
        </r>
      </text>
    </comment>
    <comment ref="HV5" authorId="0" shapeId="0">
      <text>
        <r>
          <rPr>
            <b/>
            <sz val="9"/>
            <rFont val="宋体"/>
            <family val="3"/>
            <charset val="134"/>
          </rPr>
          <t>面额</t>
        </r>
      </text>
    </comment>
    <comment ref="DY6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5分钟出现一个红包，20分钟出完</t>
        </r>
      </text>
    </comment>
    <comment ref="AW28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动作改成序列帧有点大，所以改回spine</t>
        </r>
      </text>
    </comment>
    <comment ref="F32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从【黄金鱼分值设计】score不能为float类型</t>
        </r>
      </text>
    </comment>
    <comment ref="J32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从【黄金鱼分值设计】score不能为float类型</t>
        </r>
      </text>
    </comment>
    <comment ref="K32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黄金鱼走权重随机</t>
        </r>
      </text>
    </comment>
    <comment ref="AW35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动作改成序列帧有点大，所以改回spine</t>
        </r>
      </text>
    </comment>
    <comment ref="AW37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动作改成序列帧有点大，所以改回spine</t>
        </r>
      </text>
    </comment>
    <comment ref="B41" authorId="0" shapeId="0">
      <text>
        <r>
          <rPr>
            <b/>
            <sz val="9"/>
            <rFont val="宋体"/>
            <family val="3"/>
            <charset val="134"/>
          </rPr>
          <t>是海盗船哦</t>
        </r>
      </text>
    </comment>
    <comment ref="R41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不掉小游戏卡牌</t>
        </r>
      </text>
    </comment>
    <comment ref="K43" authorId="0" shapeId="0">
      <text>
        <r>
          <rPr>
            <sz val="9"/>
            <rFont val="宋体"/>
            <family val="3"/>
            <charset val="134"/>
          </rPr>
          <t>不能改为scoreF</t>
        </r>
      </text>
    </comment>
    <comment ref="B44" authorId="0" shapeId="0">
      <text>
        <r>
          <rPr>
            <b/>
            <sz val="9"/>
            <rFont val="宋体"/>
            <family val="3"/>
            <charset val="134"/>
          </rPr>
          <t>3房间出现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45" authorId="0" shapeId="0">
      <text>
        <r>
          <rPr>
            <sz val="9"/>
            <color indexed="81"/>
            <rFont val="宋体"/>
            <family val="3"/>
            <charset val="134"/>
          </rPr>
          <t>需要修改全局表
BHjinglingScore=该值</t>
        </r>
      </text>
    </comment>
    <comment ref="K45" authorId="0" shapeId="0">
      <text>
        <r>
          <rPr>
            <sz val="9"/>
            <rFont val="宋体"/>
            <family val="3"/>
            <charset val="134"/>
          </rPr>
          <t>不能改为scoreF</t>
        </r>
      </text>
    </comment>
    <comment ref="AF45" authorId="0" shapeId="0">
      <text>
        <r>
          <rPr>
            <sz val="9"/>
            <rFont val="宋体"/>
            <family val="3"/>
            <charset val="134"/>
          </rPr>
          <t>不增加开火时间</t>
        </r>
      </text>
    </comment>
    <comment ref="FF45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冰海精灵、玄龙鲸鱼、艾莎技能触发一刻不掉福卡</t>
        </r>
      </text>
    </comment>
    <comment ref="HU45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冰海精灵、玄龙鲸鱼、艾莎技能触发一刻不掉福卡</t>
        </r>
      </text>
    </comment>
    <comment ref="DT46" authorId="0" shapeId="0">
      <text>
        <r>
          <rPr>
            <b/>
            <sz val="9"/>
            <rFont val="宋体"/>
            <family val="3"/>
            <charset val="134"/>
          </rPr>
          <t>艾莎flashE为0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U46" authorId="0" shapeId="0">
      <text>
        <r>
          <rPr>
            <b/>
            <sz val="9"/>
            <rFont val="宋体"/>
            <family val="3"/>
            <charset val="134"/>
          </rPr>
          <t>艾莎flashE为0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V46" authorId="0" shapeId="0">
      <text>
        <r>
          <rPr>
            <b/>
            <sz val="9"/>
            <rFont val="宋体"/>
            <family val="3"/>
            <charset val="134"/>
          </rPr>
          <t>艾莎flashE为0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W46" authorId="0" shapeId="0">
      <text>
        <r>
          <rPr>
            <b/>
            <sz val="9"/>
            <rFont val="宋体"/>
            <family val="3"/>
            <charset val="134"/>
          </rPr>
          <t>艾莎flashE为0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K47" authorId="0" shapeId="0">
      <text>
        <r>
          <rPr>
            <sz val="9"/>
            <rFont val="宋体"/>
            <family val="3"/>
            <charset val="134"/>
          </rPr>
          <t>不能改为scoreF</t>
        </r>
      </text>
    </comment>
    <comment ref="BV47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财神是单独翻倍动画时间乘以倍数+配置时间2</t>
        </r>
      </text>
    </comment>
    <comment ref="CN47" authorId="0" shapeId="0">
      <text>
        <r>
          <rPr>
            <sz val="9"/>
            <rFont val="宋体"/>
            <family val="3"/>
            <charset val="134"/>
          </rPr>
          <t xml:space="preserve">注意，财神特殊，有很多技能阶段，技能阶段语音在音效表配置不变
</t>
        </r>
      </text>
    </comment>
    <comment ref="F48" authorId="0" shapeId="0">
      <text>
        <r>
          <rPr>
            <sz val="9"/>
            <color indexed="81"/>
            <rFont val="宋体"/>
            <family val="3"/>
            <charset val="134"/>
          </rPr>
          <t xml:space="preserve">需要修改全局表
longjingScore=该值
</t>
        </r>
      </text>
    </comment>
    <comment ref="R48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不掉卡牌</t>
        </r>
      </text>
    </comment>
    <comment ref="B49" authorId="0" shapeId="0">
      <text>
        <r>
          <rPr>
            <sz val="9"/>
            <rFont val="宋体"/>
            <family val="3"/>
            <charset val="134"/>
          </rPr>
          <t xml:space="preserve">
彩金boss
不掉抽奖券、小游戏卡牌、福卡、免费开火增加时间、无充值池子必中</t>
        </r>
      </text>
    </comment>
    <comment ref="K49" authorId="0" shapeId="0">
      <text>
        <r>
          <rPr>
            <sz val="9"/>
            <rFont val="宋体"/>
            <family val="3"/>
            <charset val="134"/>
          </rPr>
          <t>不能改为scoreF</t>
        </r>
      </text>
    </comment>
    <comment ref="R49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不掉卡牌</t>
        </r>
      </text>
    </comment>
    <comment ref="FF49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彩金boss
不掉抽奖券、小游戏卡牌、福卡、免费开火增加时间、</t>
        </r>
      </text>
    </comment>
    <comment ref="HU49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彩金boss
不掉抽奖券、小游戏卡牌、福卡、免费开火增加时间、</t>
        </r>
      </text>
    </comment>
    <comment ref="R50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不掉卡牌</t>
        </r>
      </text>
    </comment>
    <comment ref="B51" authorId="0" shapeId="0">
      <text>
        <r>
          <rPr>
            <b/>
            <sz val="9"/>
            <rFont val="宋体"/>
            <family val="3"/>
            <charset val="134"/>
          </rPr>
          <t>3房间出现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R51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不掉卡牌</t>
        </r>
      </text>
    </comment>
    <comment ref="B52" authorId="0" shapeId="0">
      <text>
        <r>
          <rPr>
            <b/>
            <sz val="9"/>
            <rFont val="宋体"/>
            <family val="3"/>
            <charset val="134"/>
          </rPr>
          <t>水母</t>
        </r>
      </text>
    </comment>
    <comment ref="K53" authorId="0" shapeId="0">
      <text>
        <r>
          <rPr>
            <sz val="9"/>
            <rFont val="宋体"/>
            <family val="3"/>
            <charset val="134"/>
          </rPr>
          <t>不能改为scoreF</t>
        </r>
      </text>
    </comment>
    <comment ref="R53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不掉卡牌</t>
        </r>
      </text>
    </comment>
    <comment ref="AD53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特殊鱼、龙舟、福卡不掉抽奖券、小游戏卡牌、免费开火增加时间</t>
        </r>
      </text>
    </comment>
    <comment ref="B54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只生效了新手阶段
方案C的</t>
        </r>
        <r>
          <rPr>
            <b/>
            <sz val="9"/>
            <rFont val="宋体"/>
            <family val="3"/>
            <charset val="134"/>
          </rPr>
          <t>EC</t>
        </r>
      </text>
    </comment>
    <comment ref="K54" authorId="0" shapeId="0">
      <text>
        <r>
          <rPr>
            <sz val="9"/>
            <rFont val="宋体"/>
            <family val="3"/>
            <charset val="134"/>
          </rPr>
          <t>不能改为scoreF</t>
        </r>
      </text>
    </comment>
    <comment ref="DT54" authorId="0" shapeId="0">
      <text>
        <r>
          <rPr>
            <b/>
            <sz val="9"/>
            <rFont val="宋体"/>
            <family val="3"/>
            <charset val="134"/>
          </rPr>
          <t>艾莎flashE为0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U54" authorId="0" shapeId="0">
      <text>
        <r>
          <rPr>
            <b/>
            <sz val="9"/>
            <rFont val="宋体"/>
            <family val="3"/>
            <charset val="134"/>
          </rPr>
          <t>艾莎flashE为0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V54" authorId="0" shapeId="0">
      <text>
        <r>
          <rPr>
            <b/>
            <sz val="9"/>
            <rFont val="宋体"/>
            <family val="3"/>
            <charset val="134"/>
          </rPr>
          <t>艾莎flashE为0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W54" authorId="0" shapeId="0">
      <text>
        <r>
          <rPr>
            <b/>
            <sz val="9"/>
            <rFont val="宋体"/>
            <family val="3"/>
            <charset val="134"/>
          </rPr>
          <t>艾莎flashE为0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55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分值没啥意义，实际根据存储总金币计算值</t>
        </r>
      </text>
    </comment>
    <comment ref="J55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分值没啥意义，实际根据存储总金币计算值</t>
        </r>
      </text>
    </comment>
    <comment ref="K55" authorId="0" shapeId="0">
      <text>
        <r>
          <rPr>
            <sz val="9"/>
            <rFont val="宋体"/>
            <family val="3"/>
            <charset val="134"/>
          </rPr>
          <t>不能改为scoreF</t>
        </r>
      </text>
    </comment>
    <comment ref="R55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不掉卡牌</t>
        </r>
      </text>
    </comment>
    <comment ref="T55" authorId="0" shapeId="0">
      <text>
        <r>
          <rPr>
            <b/>
            <sz val="9"/>
            <rFont val="宋体"/>
            <family val="3"/>
            <charset val="134"/>
          </rPr>
          <t>聚宝盆不能配置暴击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F56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卡牌鱼价值和不掉卡牌鱼的分值是一样的</t>
        </r>
      </text>
    </comment>
    <comment ref="J56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卡牌鱼价值和不掉卡牌鱼的分值是一样的</t>
        </r>
      </text>
    </comment>
    <comment ref="K56" authorId="0" shapeId="0">
      <text>
        <r>
          <rPr>
            <sz val="9"/>
            <rFont val="宋体"/>
            <family val="3"/>
            <charset val="134"/>
          </rPr>
          <t>不能改为scoreF</t>
        </r>
      </text>
    </comment>
    <comment ref="AE56" authorId="0" shapeId="0">
      <text>
        <r>
          <rPr>
            <b/>
            <sz val="9"/>
            <rFont val="宋体"/>
            <family val="3"/>
            <charset val="134"/>
          </rPr>
          <t>海豚特殊处理，捕获必掉卡牌，额外掉落为0%</t>
        </r>
      </text>
    </comment>
    <comment ref="K57" authorId="0" shapeId="0">
      <text>
        <r>
          <rPr>
            <sz val="9"/>
            <rFont val="宋体"/>
            <family val="3"/>
            <charset val="134"/>
          </rPr>
          <t>不能改为scoreF</t>
        </r>
      </text>
    </comment>
    <comment ref="R57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不掉卡牌</t>
        </r>
      </text>
    </comment>
    <comment ref="B58" authorId="0" shapeId="0">
      <text>
        <r>
          <rPr>
            <sz val="9"/>
            <rFont val="宋体"/>
            <family val="3"/>
            <charset val="134"/>
          </rPr>
          <t>原龙舟</t>
        </r>
      </text>
    </comment>
    <comment ref="C58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普通鱼</t>
        </r>
      </text>
    </comment>
    <comment ref="K58" authorId="0" shapeId="0">
      <text>
        <r>
          <rPr>
            <sz val="9"/>
            <rFont val="宋体"/>
            <family val="3"/>
            <charset val="134"/>
          </rPr>
          <t>不能改为scoreF</t>
        </r>
      </text>
    </comment>
    <comment ref="R58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不掉卡牌</t>
        </r>
      </text>
    </comment>
    <comment ref="FH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FK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FN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FQ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FT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FW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FZ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GC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GF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GI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GL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GO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GR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GU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GX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HA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HD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HG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HJ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HM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HW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HZ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IC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IF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II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IL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IO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IR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IU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IX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JA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JD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JG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JJ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JM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JP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JS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JV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JY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KB58" authorId="0" shapeId="0">
      <text>
        <r>
          <rPr>
            <b/>
            <sz val="9"/>
            <rFont val="宋体"/>
            <family val="3"/>
            <charset val="134"/>
          </rPr>
          <t>龙舟按照
净消耗2500金币=1福卡</t>
        </r>
      </text>
    </comment>
    <comment ref="R59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不掉卡牌</t>
        </r>
      </text>
    </comment>
    <comment ref="AD59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特殊鱼、龙舟、福卡不掉抽奖券、小游戏卡牌、免费开火增加时间</t>
        </r>
      </text>
    </comment>
    <comment ref="B60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漩涡鱼</t>
        </r>
      </text>
    </comment>
    <comment ref="F60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漩涡鱼分值没实际意义只是用来处理锁定逻辑</t>
        </r>
      </text>
    </comment>
    <comment ref="K60" authorId="0" shapeId="0">
      <text>
        <r>
          <rPr>
            <sz val="9"/>
            <rFont val="宋体"/>
            <family val="3"/>
            <charset val="134"/>
          </rPr>
          <t>不能改为scoreF</t>
        </r>
      </text>
    </comment>
    <comment ref="K61" authorId="0" shapeId="0">
      <text>
        <r>
          <rPr>
            <sz val="9"/>
            <rFont val="宋体"/>
            <family val="3"/>
            <charset val="134"/>
          </rPr>
          <t>不能改为scoreF</t>
        </r>
      </text>
    </comment>
    <comment ref="R61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不掉卡牌</t>
        </r>
      </text>
    </comment>
    <comment ref="AD61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特殊鱼、龙舟、福卡不掉抽奖券、小游戏卡牌、免费开火增加时间</t>
        </r>
      </text>
    </comment>
    <comment ref="BA62" authorId="0" shapeId="0">
      <text>
        <r>
          <rPr>
            <b/>
            <sz val="9"/>
            <rFont val="宋体"/>
            <family val="3"/>
            <charset val="134"/>
          </rPr>
          <t xml:space="preserve">组合鱼专用a,b
</t>
        </r>
        <r>
          <rPr>
            <sz val="9"/>
            <rFont val="宋体"/>
            <family val="3"/>
            <charset val="134"/>
          </rPr>
          <t>a,b标识改fishid的组合鱼track中，第1个wave中的</t>
        </r>
        <r>
          <rPr>
            <b/>
            <sz val="9"/>
            <rFont val="宋体"/>
            <family val="3"/>
            <charset val="134"/>
          </rPr>
          <t>鱼</t>
        </r>
        <r>
          <rPr>
            <sz val="9"/>
            <rFont val="宋体"/>
            <family val="3"/>
            <charset val="134"/>
          </rPr>
          <t>缩放为a，第2个wave缩放为b，
若本track有3个鱼则，再加一个缩放倍数c...</t>
        </r>
      </text>
    </comment>
    <comment ref="BB62" authorId="0" shapeId="0">
      <text>
        <r>
          <rPr>
            <b/>
            <sz val="9"/>
            <rFont val="宋体"/>
            <family val="3"/>
            <charset val="134"/>
          </rPr>
          <t xml:space="preserve">组合鱼专用a,b
</t>
        </r>
        <r>
          <rPr>
            <sz val="9"/>
            <rFont val="宋体"/>
            <family val="3"/>
            <charset val="134"/>
          </rPr>
          <t>a,b标识改fishid的组合鱼track中，第1个wave中的</t>
        </r>
        <r>
          <rPr>
            <b/>
            <sz val="9"/>
            <rFont val="宋体"/>
            <family val="3"/>
            <charset val="134"/>
          </rPr>
          <t>鱼</t>
        </r>
        <r>
          <rPr>
            <sz val="9"/>
            <rFont val="宋体"/>
            <family val="3"/>
            <charset val="134"/>
          </rPr>
          <t>缩放为a，第2个wave缩放为b，
若本track有3个鱼则，再加一个缩放倍数c...</t>
        </r>
      </text>
    </comment>
    <comment ref="BC62" authorId="0" shapeId="0">
      <text>
        <r>
          <rPr>
            <b/>
            <sz val="9"/>
            <rFont val="宋体"/>
            <family val="3"/>
            <charset val="134"/>
          </rPr>
          <t xml:space="preserve">组合鱼专用a,b
</t>
        </r>
        <r>
          <rPr>
            <sz val="9"/>
            <rFont val="宋体"/>
            <family val="3"/>
            <charset val="134"/>
          </rPr>
          <t>a,b标识改fishid的组合鱼track中，第1个wave中的</t>
        </r>
        <r>
          <rPr>
            <b/>
            <sz val="9"/>
            <rFont val="宋体"/>
            <family val="3"/>
            <charset val="134"/>
          </rPr>
          <t>底座</t>
        </r>
        <r>
          <rPr>
            <sz val="9"/>
            <rFont val="宋体"/>
            <family val="3"/>
            <charset val="134"/>
          </rPr>
          <t>缩放为a，第2个及后续wave缩放为b
若本track有3个鱼则，再加一个缩放倍数c...</t>
        </r>
      </text>
    </comment>
    <comment ref="B67" authorId="0" shapeId="0">
      <text>
        <r>
          <rPr>
            <b/>
            <sz val="9"/>
            <rFont val="宋体"/>
            <family val="3"/>
            <charset val="134"/>
          </rPr>
          <t>3D圣龙</t>
        </r>
      </text>
    </comment>
    <comment ref="B68" authorId="0" shapeId="0">
      <text>
        <r>
          <rPr>
            <b/>
            <sz val="9"/>
            <rFont val="宋体"/>
            <family val="3"/>
            <charset val="134"/>
          </rPr>
          <t>是凤凰哦</t>
        </r>
      </text>
    </comment>
    <comment ref="R68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不掉小游戏卡牌</t>
        </r>
      </text>
    </comment>
    <comment ref="R76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不掉卡牌</t>
        </r>
      </text>
    </comment>
    <comment ref="AD76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特殊鱼、龙舟、福卡不掉抽奖券、小游戏卡牌、免费开火增加时间</t>
        </r>
      </text>
    </comment>
    <comment ref="B77" authorId="0" shapeId="0">
      <text>
        <r>
          <rPr>
            <b/>
            <sz val="9"/>
            <rFont val="宋体"/>
            <family val="3"/>
            <charset val="134"/>
          </rPr>
          <t>小水母</t>
        </r>
      </text>
    </comment>
    <comment ref="B78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小倍率</t>
        </r>
      </text>
    </comment>
    <comment ref="B79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小倍率</t>
        </r>
      </text>
    </comment>
    <comment ref="B80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小倍率</t>
        </r>
      </text>
    </comment>
    <comment ref="B81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小倍率</t>
        </r>
      </text>
    </comment>
    <comment ref="R82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不掉卡牌</t>
        </r>
      </text>
    </comment>
    <comment ref="R84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不掉小游戏卡牌</t>
        </r>
      </text>
    </comment>
    <comment ref="DT88" authorId="0" shapeId="0">
      <text>
        <r>
          <rPr>
            <b/>
            <sz val="9"/>
            <rFont val="宋体"/>
            <family val="3"/>
            <charset val="134"/>
          </rPr>
          <t>艾莎flashE为0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U88" authorId="0" shapeId="0">
      <text>
        <r>
          <rPr>
            <b/>
            <sz val="9"/>
            <rFont val="宋体"/>
            <family val="3"/>
            <charset val="134"/>
          </rPr>
          <t>艾莎flashE为0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V88" authorId="0" shapeId="0">
      <text>
        <r>
          <rPr>
            <b/>
            <sz val="9"/>
            <rFont val="宋体"/>
            <family val="3"/>
            <charset val="134"/>
          </rPr>
          <t>艾莎flashE为0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W88" authorId="0" shapeId="0">
      <text>
        <r>
          <rPr>
            <b/>
            <sz val="9"/>
            <rFont val="宋体"/>
            <family val="3"/>
            <charset val="134"/>
          </rPr>
          <t>艾莎flashE为0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89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只生效了新手阶段
方案C的</t>
        </r>
        <r>
          <rPr>
            <b/>
            <sz val="9"/>
            <rFont val="宋体"/>
            <family val="3"/>
            <charset val="134"/>
          </rPr>
          <t>EC</t>
        </r>
      </text>
    </comment>
    <comment ref="K89" authorId="0" shapeId="0">
      <text>
        <r>
          <rPr>
            <sz val="9"/>
            <rFont val="宋体"/>
            <family val="3"/>
            <charset val="134"/>
          </rPr>
          <t>社稷图击破计算方式
先随机分值，然后减去全局表配置的击破道具分值</t>
        </r>
      </text>
    </comment>
    <comment ref="CR89" authorId="0" shapeId="0">
      <text>
        <r>
          <rPr>
            <sz val="9"/>
            <rFont val="宋体"/>
            <family val="3"/>
            <charset val="134"/>
          </rPr>
          <t>技能鱼和鱼本身要保持一致</t>
        </r>
      </text>
    </comment>
    <comment ref="DT89" authorId="0" shapeId="0">
      <text>
        <r>
          <rPr>
            <b/>
            <sz val="9"/>
            <rFont val="宋体"/>
            <family val="3"/>
            <charset val="134"/>
          </rPr>
          <t>艾莎flashE为0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U89" authorId="0" shapeId="0">
      <text>
        <r>
          <rPr>
            <b/>
            <sz val="9"/>
            <rFont val="宋体"/>
            <family val="3"/>
            <charset val="134"/>
          </rPr>
          <t>艾莎flashE为0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V89" authorId="0" shapeId="0">
      <text>
        <r>
          <rPr>
            <b/>
            <sz val="9"/>
            <rFont val="宋体"/>
            <family val="3"/>
            <charset val="134"/>
          </rPr>
          <t>艾莎flashE为0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DW89" authorId="0" shapeId="0">
      <text>
        <r>
          <rPr>
            <b/>
            <sz val="9"/>
            <rFont val="宋体"/>
            <family val="3"/>
            <charset val="134"/>
          </rPr>
          <t>艾莎flashE为0</t>
        </r>
        <r>
          <rPr>
            <sz val="9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A5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测试鱼用的track，版本稳定后删掉</t>
        </r>
      </text>
    </comment>
    <comment ref="W5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测试鱼用的track，版本稳定后删掉</t>
        </r>
      </text>
    </comment>
    <comment ref="I56" authorId="0" shapeId="0">
      <text>
        <r>
          <rPr>
            <sz val="9"/>
            <rFont val="宋体"/>
            <family val="3"/>
            <charset val="134"/>
          </rPr>
          <t>301~310；401~404；601~610不要配置此列；召唤出的鱼配置此列会被正常逻辑刷新出来</t>
        </r>
      </text>
    </comment>
    <comment ref="A66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boss召唤用的</t>
        </r>
      </text>
    </comment>
    <comment ref="I66" authorId="0" shapeId="0">
      <text>
        <r>
          <rPr>
            <sz val="9"/>
            <rFont val="宋体"/>
            <family val="3"/>
            <charset val="134"/>
          </rPr>
          <t xml:space="preserve">301~310；401~404；601~610不要配置此列；召唤出的鱼配置此列会被正常逻辑刷新出来
</t>
        </r>
      </text>
    </comment>
    <comment ref="A67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boss召唤用的</t>
        </r>
      </text>
    </comment>
    <comment ref="A68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boss召唤用的</t>
        </r>
      </text>
    </comment>
    <comment ref="A69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boss召唤用的</t>
        </r>
      </text>
    </comment>
    <comment ref="A70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boss召唤用的</t>
        </r>
      </text>
    </comment>
    <comment ref="I70" authorId="0" shapeId="0">
      <text>
        <r>
          <rPr>
            <sz val="9"/>
            <rFont val="宋体"/>
            <family val="3"/>
            <charset val="134"/>
          </rPr>
          <t xml:space="preserve">301~310；401~404；601~610不要配置此列；召唤出的鱼配置此列会被正常逻辑刷新出来
</t>
        </r>
      </text>
    </comment>
    <comment ref="A71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boss召唤用的</t>
        </r>
      </text>
    </comment>
    <comment ref="A72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boss召唤用的</t>
        </r>
      </text>
    </comment>
    <comment ref="A73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boss召唤用的</t>
        </r>
      </text>
    </comment>
    <comment ref="I92" authorId="0" shapeId="0">
      <text>
        <r>
          <rPr>
            <sz val="9"/>
            <rFont val="宋体"/>
            <family val="3"/>
            <charset val="134"/>
          </rPr>
          <t xml:space="preserve">301~310；401~404；601~610不要配置此列；召唤出的鱼配置此列会被正常逻辑刷新出来
</t>
        </r>
      </text>
    </comment>
    <comment ref="AE108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为了提高运算效率
id是写死的，策划注意一下，fishid和行号一一对应</t>
        </r>
      </text>
    </comment>
    <comment ref="AF108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里面有些名字是没有鱼对应的小精灵的，暂时用鱼的代替</t>
        </r>
      </text>
    </comment>
    <comment ref="AG108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5特殊鱼都不掉金币，特殊鱼都是单独处理的</t>
        </r>
      </text>
    </comment>
    <comment ref="AF153" authorId="0" shapeId="0">
      <text>
        <r>
          <rPr>
            <sz val="9"/>
            <rFont val="宋体"/>
            <family val="3"/>
            <charset val="134"/>
          </rPr>
          <t xml:space="preserve">
彩金boss
不掉抽奖券、小游戏卡牌、话费券、免费开火增加时间</t>
        </r>
      </text>
    </comment>
    <comment ref="AH157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卡牌鱼价值和不掉卡牌鱼的分值是一样的</t>
        </r>
      </text>
    </comment>
    <comment ref="AG159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普通鱼</t>
        </r>
      </text>
    </comment>
    <comment ref="AI159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普通鱼</t>
        </r>
      </text>
    </comment>
    <comment ref="A530" authorId="0" shapeId="0">
      <text>
        <r>
          <rPr>
            <sz val="9"/>
            <rFont val="宋体"/>
            <family val="3"/>
            <charset val="134"/>
          </rPr>
          <t xml:space="preserve">
雷神锤1701~1719；聚宝盆1720~1739；河豚编号48，1740~1759；</t>
        </r>
      </text>
    </comment>
    <comment ref="A660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这种track尽量找所有房间都能出现的小鱼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C8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刷新队列不允许连续刷两只相同的鱼</t>
        </r>
      </text>
    </comment>
    <comment ref="C12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刷新队列不允许连续刷两只相同的鱼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B4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里面有些名字是没有鱼对应的小精灵的，暂时用鱼的代替</t>
        </r>
      </text>
    </comment>
    <comment ref="B41" authorId="0" shapeId="0">
      <text>
        <r>
          <rPr>
            <b/>
            <sz val="9"/>
            <rFont val="宋体"/>
            <family val="3"/>
            <charset val="134"/>
          </rPr>
          <t>是海盗船哦</t>
        </r>
      </text>
    </comment>
    <comment ref="B44" authorId="0" shapeId="0">
      <text>
        <r>
          <rPr>
            <b/>
            <sz val="9"/>
            <rFont val="宋体"/>
            <family val="3"/>
            <charset val="134"/>
          </rPr>
          <t>3房间出现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49" authorId="0" shapeId="0">
      <text>
        <r>
          <rPr>
            <sz val="9"/>
            <rFont val="宋体"/>
            <family val="3"/>
            <charset val="134"/>
          </rPr>
          <t xml:space="preserve">
彩金boss
不掉抽奖券、小游戏卡牌、福卡、免费开火增加时间、无充值池子必中</t>
        </r>
      </text>
    </comment>
    <comment ref="B51" authorId="0" shapeId="0">
      <text>
        <r>
          <rPr>
            <b/>
            <sz val="9"/>
            <rFont val="宋体"/>
            <family val="3"/>
            <charset val="134"/>
          </rPr>
          <t>3房间出现</t>
        </r>
        <r>
          <rPr>
            <sz val="9"/>
            <rFont val="宋体"/>
            <family val="3"/>
            <charset val="134"/>
          </rPr>
          <t xml:space="preserve">
</t>
        </r>
      </text>
    </comment>
    <comment ref="B52" authorId="0" shapeId="0">
      <text>
        <r>
          <rPr>
            <b/>
            <sz val="9"/>
            <rFont val="宋体"/>
            <family val="3"/>
            <charset val="134"/>
          </rPr>
          <t>水母</t>
        </r>
      </text>
    </comment>
    <comment ref="B54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只生效了新手阶段
方案C的</t>
        </r>
        <r>
          <rPr>
            <b/>
            <sz val="9"/>
            <rFont val="宋体"/>
            <family val="3"/>
            <charset val="134"/>
          </rPr>
          <t>EC</t>
        </r>
      </text>
    </comment>
    <comment ref="B58" authorId="0" shapeId="0">
      <text>
        <r>
          <rPr>
            <sz val="9"/>
            <rFont val="宋体"/>
            <family val="3"/>
            <charset val="134"/>
          </rPr>
          <t>原龙舟</t>
        </r>
      </text>
    </comment>
    <comment ref="B60" authorId="0" shapeId="0">
      <text>
        <r>
          <rPr>
            <b/>
            <sz val="9"/>
            <rFont val="宋体"/>
            <family val="3"/>
            <charset val="134"/>
          </rPr>
          <t>作者:</t>
        </r>
        <r>
          <rPr>
            <sz val="9"/>
            <rFont val="宋体"/>
            <family val="3"/>
            <charset val="134"/>
          </rPr>
          <t xml:space="preserve">
漩涡鱼</t>
        </r>
      </text>
    </comment>
    <comment ref="B67" authorId="0" shapeId="0">
      <text>
        <r>
          <rPr>
            <b/>
            <sz val="9"/>
            <rFont val="宋体"/>
            <family val="3"/>
            <charset val="134"/>
          </rPr>
          <t>3D圣龙</t>
        </r>
      </text>
    </comment>
    <comment ref="B68" authorId="0" shapeId="0">
      <text>
        <r>
          <rPr>
            <b/>
            <sz val="9"/>
            <rFont val="宋体"/>
            <family val="3"/>
            <charset val="134"/>
          </rPr>
          <t>是凤凰哦</t>
        </r>
      </text>
    </comment>
    <comment ref="B77" authorId="0" shapeId="0">
      <text>
        <r>
          <rPr>
            <b/>
            <sz val="9"/>
            <rFont val="宋体"/>
            <family val="3"/>
            <charset val="134"/>
          </rPr>
          <t>水母</t>
        </r>
      </text>
    </comment>
  </commentList>
</comments>
</file>

<file path=xl/sharedStrings.xml><?xml version="1.0" encoding="utf-8"?>
<sst xmlns="http://schemas.openxmlformats.org/spreadsheetml/2006/main" count="4297" uniqueCount="1562">
  <si>
    <t>0,0,0,0,0</t>
  </si>
  <si>
    <t>0</t>
  </si>
  <si>
    <t>0,41,95,87</t>
  </si>
  <si>
    <t>1.5,1.2</t>
  </si>
  <si>
    <t>0,0.1,1</t>
  </si>
  <si>
    <t>[2,0.18,0.8,[240,176,176]]</t>
  </si>
  <si>
    <t>1,1</t>
  </si>
  <si>
    <t>[1.2,1]</t>
  </si>
  <si>
    <t>[0,0]</t>
  </si>
  <si>
    <t>20,100</t>
  </si>
  <si>
    <t>shejituskill</t>
  </si>
  <si>
    <t>0,1,3</t>
  </si>
  <si>
    <t>1,1,1,1,1,1,1</t>
  </si>
  <si>
    <t>6,8,408,182</t>
  </si>
  <si>
    <t>60,0.1,1</t>
  </si>
  <si>
    <t>[2,0.18,0.4,[240,176,176]]</t>
  </si>
  <si>
    <t>2,1</t>
  </si>
  <si>
    <t>1,0</t>
  </si>
  <si>
    <t>500,1000</t>
  </si>
  <si>
    <t>450-900</t>
  </si>
  <si>
    <t>[85,[2,5]]</t>
  </si>
  <si>
    <t>shejitu</t>
  </si>
  <si>
    <t>1,0,1,0,0</t>
  </si>
  <si>
    <t>1|bg_chuji_boss</t>
  </si>
  <si>
    <t>2</t>
  </si>
  <si>
    <t>130,-20,335,320</t>
  </si>
  <si>
    <t>2,1.2</t>
  </si>
  <si>
    <t>[10,10]</t>
  </si>
  <si>
    <t>700,1000</t>
  </si>
  <si>
    <t>500-1500</t>
  </si>
  <si>
    <t>xuanwu</t>
  </si>
  <si>
    <t>1</t>
  </si>
  <si>
    <t>22,-10,163,310</t>
  </si>
  <si>
    <t>3,1</t>
  </si>
  <si>
    <t>500,10000</t>
  </si>
  <si>
    <t>[[500,700],[800,800],[1200,1000],[1400,1200],[1600,1500],[1700,1300],[1800,1000],[1900,850],[2000,630],[2500,400],[3000,150],[3500,120],[4000,90],[4500,45],[5000,40],[5500,35],[6000,30],[6500,30],[7000,20],[7500,15],[8000,15],[8500,10],[9000,10],[9500,5],[10000,5]]</t>
  </si>
  <si>
    <t>500-10000</t>
  </si>
  <si>
    <t>duobaodaoren</t>
  </si>
  <si>
    <t>1|bg_zhongji_boss</t>
  </si>
  <si>
    <t>88,-30,447,291</t>
  </si>
  <si>
    <t>2,1.3</t>
  </si>
  <si>
    <t>800,7500</t>
  </si>
  <si>
    <t>[[800,300],[900,300],[1000,400],[1100,500],[1200,800],[1400,1000],[1500,1000],[1600,1000],[1700,1200],[1800,1000],[2000,1000],[2200,250],[2400,250],[2600,200],[2800,150],[3000,100],[3500,100],[4000,100],[4500,50],[5000,50],[5500,50],[6000,50],[6500,50],[7000,50],[7500,50]]</t>
  </si>
  <si>
    <t>600-10000</t>
  </si>
  <si>
    <t>baihu</t>
  </si>
  <si>
    <t>-6,5,128,290</t>
  </si>
  <si>
    <t>[2,0.18,0.6,[240,176,176]]</t>
  </si>
  <si>
    <t>3,0.8</t>
  </si>
  <si>
    <t>800,5000</t>
  </si>
  <si>
    <r>
      <rPr>
        <sz val="11"/>
        <color theme="1"/>
        <rFont val="微软雅黑"/>
        <family val="2"/>
        <charset val="134"/>
      </rPr>
      <t>[[800,600],[900,700],[1000,800],[1100,1500],[1200,1500],[1400,1300],[1500,1100],[1600,800],[1800,800],[2000,150],[2200,150],[2400,100],[2600,100],[2800,100],[3000,100],[3200,50],[3400,50],[3600,20],[3800,20],[4000,15],[4200,15],[4400,10],[4600,10],[4800,5],[5000,5</t>
    </r>
    <r>
      <rPr>
        <sz val="11"/>
        <color theme="1"/>
        <rFont val="微软雅黑"/>
        <family val="2"/>
        <charset val="134"/>
      </rPr>
      <t>]]</t>
    </r>
  </si>
  <si>
    <t>500-6000</t>
  </si>
  <si>
    <t>zhuxianjian</t>
  </si>
  <si>
    <t>-6,-74,309,251</t>
  </si>
  <si>
    <t>2,0.8</t>
  </si>
  <si>
    <t>300,2000</t>
  </si>
  <si>
    <t>300-2000</t>
  </si>
  <si>
    <t>kuiniugu</t>
  </si>
  <si>
    <t>26,11,139,62</t>
  </si>
  <si>
    <t>1,0.75</t>
  </si>
  <si>
    <t>[1.05,1]</t>
  </si>
  <si>
    <r>
      <rPr>
        <sz val="11"/>
        <color theme="1"/>
        <rFont val="微软雅黑"/>
        <family val="2"/>
        <charset val="134"/>
      </rPr>
      <t>800</t>
    </r>
    <r>
      <rPr>
        <sz val="11"/>
        <color theme="1"/>
        <rFont val="微软雅黑"/>
        <family val="2"/>
        <charset val="134"/>
      </rPr>
      <t>,10000</t>
    </r>
  </si>
  <si>
    <r>
      <rPr>
        <sz val="11"/>
        <color theme="1"/>
        <rFont val="微软雅黑"/>
        <family val="2"/>
        <charset val="134"/>
      </rPr>
      <t>[[800,8000000],[1000,13000000],[1200,13000000],[1400,15000000],[1600,15000000],[2000,13000000],[2200,4000000],[2400,4000000],[2600,2000000],[2800,1500000],[3000,1500000],[3500,1500000],[4000,1500000],[4500,500000],[5000,500000],[5500,500000],[6000,500000],[6500,500000],[7000,500000],[7500,500000],[8000,500000],[8500,500000],[9000,500000],[9500,500000],[10000,500000</t>
    </r>
    <r>
      <rPr>
        <sz val="11"/>
        <color theme="1"/>
        <rFont val="微软雅黑"/>
        <family val="2"/>
        <charset val="134"/>
      </rPr>
      <t>]]</t>
    </r>
  </si>
  <si>
    <t>800-10000</t>
  </si>
  <si>
    <t>huahudiao</t>
  </si>
  <si>
    <t>五色神牛</t>
  </si>
  <si>
    <t>48,-4,384,227</t>
  </si>
  <si>
    <t>[1.2,1.1,1]</t>
  </si>
  <si>
    <t>400,2500</t>
  </si>
  <si>
    <t>[[400,1000],[450,1200],[500,1600],[550,1400],[600,1400],[700,1300],[750,700],[800,500],[900,200],[1000,200],[1100,150],[1200,100],[1300,50],[1400,50],[1500,50],[1600,30],[1700,10],[1800,10],[1900,10],[2000,10],[2100,10],[2200,5],[2300,5],[2400,5],[2500,5]]</t>
  </si>
  <si>
    <t>300-3000</t>
  </si>
  <si>
    <t>wuseshenniu</t>
  </si>
  <si>
    <t>五灵珠</t>
  </si>
  <si>
    <t>3</t>
  </si>
  <si>
    <t>0,-9,107,115</t>
  </si>
  <si>
    <t>1,1.5</t>
  </si>
  <si>
    <t>wulingzhu</t>
  </si>
  <si>
    <t>金钱鳄，小分值</t>
  </si>
  <si>
    <t>75,9,937,150</t>
  </si>
  <si>
    <t>2,1.9</t>
  </si>
  <si>
    <t>[2,1.5,1.5,1.2,1]</t>
  </si>
  <si>
    <t>250,500</t>
  </si>
  <si>
    <t>250-500</t>
  </si>
  <si>
    <t>baozangjue</t>
  </si>
  <si>
    <t>横公鱼，小分值</t>
  </si>
  <si>
    <t>-1,1,264,204</t>
  </si>
  <si>
    <t>2,0.7</t>
  </si>
  <si>
    <t>200,400</t>
  </si>
  <si>
    <t>200-400</t>
  </si>
  <si>
    <t>henggongyu</t>
  </si>
  <si>
    <t>金光水母，小分值</t>
  </si>
  <si>
    <t>0,0,562,300</t>
  </si>
  <si>
    <t>[2,0.18,0.25,[240,176,176]]</t>
  </si>
  <si>
    <t>0,1</t>
  </si>
  <si>
    <t>[3,2,1.5,1.5,1.2,1]</t>
  </si>
  <si>
    <t>300,600</t>
  </si>
  <si>
    <t>300-600</t>
  </si>
  <si>
    <t>shuimuboss</t>
  </si>
  <si>
    <t>爆破蟹</t>
  </si>
  <si>
    <t>6,1,135,201</t>
  </si>
  <si>
    <t>1,1.1</t>
  </si>
  <si>
    <t>[1.3,1.2,1]</t>
  </si>
  <si>
    <t>200,500</t>
  </si>
  <si>
    <t>lianhuanzdx</t>
  </si>
  <si>
    <t>金钱鳄</t>
  </si>
  <si>
    <t>[1.5,1.2,1]</t>
  </si>
  <si>
    <t>400,700</t>
  </si>
  <si>
    <t>400-700</t>
  </si>
  <si>
    <t>横公鱼</t>
  </si>
  <si>
    <t>300,500</t>
  </si>
  <si>
    <t>300-500</t>
  </si>
  <si>
    <t>500,5000</t>
  </si>
  <si>
    <t>[[500,500],[800,1200],[1000,1400],[1100,1500],[1200,1800],[1400,1500],[1500,700],[1600,500],[1800,200],[2000,200],[2200,150],[2400,100],[2600,50],[2800,50],[3000,50],[3200,30],[3400,10],[3600,10],[3800,10],[4000,10],[4200,10],[4400,5],[4600,5],[4800,5],[5000,5]]</t>
  </si>
  <si>
    <t>500-5000</t>
  </si>
  <si>
    <t>阴阳镜</t>
  </si>
  <si>
    <t>1|bg_yinyangjing|</t>
  </si>
  <si>
    <t>boss1_bgm,boss1_bgm,0</t>
  </si>
  <si>
    <t>-2,1,213,208</t>
  </si>
  <si>
    <t>[[800,900],[900,900],[1000,1500],[1100,1500],[1200,1380],[1400,1490],[1500,700],[1600,500],[1800,300],[2000,150],[2200,150],[2400,100],[2600,100],[2800,100],[3000,100],[3200,50],[3400,20],[3600,10],[3800,10],[4000,10],[4200,10],[4400,5],[4600,5],[4800,5],[5000,5]]</t>
  </si>
  <si>
    <t>600-6000</t>
  </si>
  <si>
    <t>yinyangjing</t>
  </si>
  <si>
    <t>翻天印</t>
  </si>
  <si>
    <t>1|bg_gaoji_boss</t>
  </si>
  <si>
    <t>10,0,277,290</t>
  </si>
  <si>
    <t>3,1.1</t>
  </si>
  <si>
    <t>700,4000</t>
  </si>
  <si>
    <t>[[700,500],[800,1000],[900,1200],[1000,2000],[1100,1800],[1200,1400],[1300,1200],[1400,300],[1500,250],[1600,120],[1800,50],[2000,45],[2200,25],[2400,25],[2600,20],[2800,15],[3000,10],[3200,10],[3400,10],[3800,10],[4000,10]]</t>
  </si>
  <si>
    <t>fantianyin</t>
  </si>
  <si>
    <t>紫金乌贼</t>
  </si>
  <si>
    <t>boss2_bgm,boss2_bgm,0</t>
  </si>
  <si>
    <t>86,16,608,141</t>
  </si>
  <si>
    <t>2,1.7</t>
  </si>
  <si>
    <t>700,1100</t>
  </si>
  <si>
    <t>dawangwuzei</t>
  </si>
  <si>
    <t>浴火金凰</t>
  </si>
  <si>
    <t>2|bg_dingji_boss_04</t>
  </si>
  <si>
    <t>buhuo_fenghuang,0.01,buhuo_fenghuang,1</t>
  </si>
  <si>
    <t>0,gongji1_bgm,1</t>
  </si>
  <si>
    <t>-5,73,562,350</t>
  </si>
  <si>
    <t>800,6000</t>
  </si>
  <si>
    <t>[[800,500],[900,600],[1000,900],[1100,1200],[1200,1500],[1400,1800],[1600,1200],[1800,650],[2000,350],[2200,250],[2400,250],[2600,200],[2800,150],[3000,120],[3200,55],[3400,50],[3600,45],[3800,40],[4000,35],[4200,30],[4400,25],[4600,20],[4800,15],[5000,10],[6000,5]]</t>
  </si>
  <si>
    <t>500-8000</t>
  </si>
  <si>
    <t>fenghuang</t>
  </si>
  <si>
    <t>圣龙</t>
  </si>
  <si>
    <t>boss2_bgm,0,0</t>
  </si>
  <si>
    <t>0,0,0,0,0,0,1</t>
  </si>
  <si>
    <t>225,-153,159,123|32,-62,319,97|363,-27,139,386|-219,-81,186,66</t>
  </si>
  <si>
    <t>[[800,500],[900,600],[1000,800],[1100,900],[1200,1000],[1400,1000],[1500,1200],[1600,1400],[1800,900],[2000,300],[2200,200],[2400,200],[2600,150],[2800,150],[3000,100],[3200,100],[3400,100],[3600,50],[3800,50],[4000,50],[4200,50],[4400,50],[4600,50],[4800,50],[5000,50]]</t>
  </si>
  <si>
    <t>800-5000</t>
  </si>
  <si>
    <t>shenlong01</t>
  </si>
  <si>
    <t>五子登科</t>
  </si>
  <si>
    <t>24,14,154,60</t>
  </si>
  <si>
    <t>45,25,239,92</t>
  </si>
  <si>
    <t>1.6,1.2</t>
  </si>
  <si>
    <t>0.72,0.45,0.45,0.45,0.45</t>
  </si>
  <si>
    <t>1.28,1.32,1.32,1.32,1.32</t>
    <phoneticPr fontId="3" type="noConversion"/>
  </si>
  <si>
    <t>0.8,0.88,0.88,0.88,0.88</t>
  </si>
  <si>
    <t>[1,1]</t>
  </si>
  <si>
    <t>160,240</t>
  </si>
  <si>
    <t>160-240</t>
  </si>
  <si>
    <t>wuzidengke</t>
  </si>
  <si>
    <t>四喜临门</t>
  </si>
  <si>
    <t>2,0.85</t>
  </si>
  <si>
    <t>0.76,0.44,0.44,0.44</t>
  </si>
  <si>
    <t>1.02,1.74,1.74,1.74</t>
    <phoneticPr fontId="3" type="noConversion"/>
  </si>
  <si>
    <t>0.68,1.2,1.2,1.2</t>
  </si>
  <si>
    <t>140,220</t>
  </si>
  <si>
    <t>140-220</t>
  </si>
  <si>
    <t>sixilinmen</t>
  </si>
  <si>
    <t>四季发财</t>
  </si>
  <si>
    <t>28,24,304,70</t>
  </si>
  <si>
    <t>1.5,1.05,1.05,1.05</t>
    <phoneticPr fontId="3" type="noConversion"/>
  </si>
  <si>
    <t>1,1.05,1.05,1.05</t>
  </si>
  <si>
    <t>[3,2.5,2,1.8,1.5,1.3,1.2,1]</t>
  </si>
  <si>
    <t>130,180</t>
  </si>
  <si>
    <t>130-180</t>
  </si>
  <si>
    <t>sijifacai</t>
  </si>
  <si>
    <t>三阳开泰</t>
  </si>
  <si>
    <t>17,13,242,73</t>
  </si>
  <si>
    <t>0.66,0.45,0.45</t>
  </si>
  <si>
    <t>1.5,0.58,0.58</t>
    <phoneticPr fontId="3" type="noConversion"/>
  </si>
  <si>
    <t>1,0.58,0.58</t>
  </si>
  <si>
    <t>120,180</t>
  </si>
  <si>
    <t>120-180</t>
  </si>
  <si>
    <t>sanyangkaitai</t>
  </si>
  <si>
    <t>三星高照</t>
  </si>
  <si>
    <t>33,14,212,63</t>
  </si>
  <si>
    <t>1,1.2</t>
  </si>
  <si>
    <t>1.8,0.7,0.7</t>
    <phoneticPr fontId="3" type="noConversion"/>
  </si>
  <si>
    <t>1.2,0.7,0.7</t>
  </si>
  <si>
    <t>110,160</t>
  </si>
  <si>
    <t>110-160</t>
  </si>
  <si>
    <t>sanxinggaozhao</t>
  </si>
  <si>
    <t>爆炸河豚</t>
  </si>
  <si>
    <t>jizhong_hetun_yuyin,0.1,jizhong_hetun_yuyin,1</t>
  </si>
  <si>
    <t>baozhahetun</t>
  </si>
  <si>
    <t>漩涡鱼</t>
  </si>
  <si>
    <t>[1.5,1.3,1.2,1]</t>
  </si>
  <si>
    <t>xuanwoyu</t>
  </si>
  <si>
    <t>激光虎鲸</t>
  </si>
  <si>
    <t>1,1,1,0,0</t>
  </si>
  <si>
    <t>32,18,167,100</t>
  </si>
  <si>
    <t>1,0.9</t>
  </si>
  <si>
    <t>150,450</t>
  </si>
  <si>
    <t>jiguangjing</t>
  </si>
  <si>
    <t>1,0,0,1,0</t>
  </si>
  <si>
    <t>986,65,169,245|820,54,167,171|572,58,333,161|292,34,232,154|33,54,287,199|-301,56,385,220|-636,5,288,142|-815,33,186,181|-965,-12,193,89</t>
  </si>
  <si>
    <t>[2,0.3,0.3,[240,176,176]]</t>
  </si>
  <si>
    <t>爆爆河豚</t>
  </si>
  <si>
    <t>-3,11,146,116</t>
  </si>
  <si>
    <t>0,12,91,104</t>
  </si>
  <si>
    <t>1,1.7</t>
  </si>
  <si>
    <t>[1.4,1.2,1]</t>
  </si>
  <si>
    <t>baobaohetun</t>
  </si>
  <si>
    <t>漂流瓶</t>
  </si>
  <si>
    <t>-4,-2,60,82</t>
  </si>
  <si>
    <t>-8,-4,91,110</t>
  </si>
  <si>
    <t>1,0.8</t>
  </si>
  <si>
    <t>piaoliuping</t>
  </si>
  <si>
    <t>聚宝盆</t>
  </si>
  <si>
    <t>jizhong_jbp_yuyin,0.02,buhuo_jbp_yuyin,0.5</t>
  </si>
  <si>
    <t>0,11,259,153</t>
  </si>
  <si>
    <t>[2,0.18,0.45,[240,176,176]]</t>
  </si>
  <si>
    <t>jubaopen</t>
  </si>
  <si>
    <t>[3,2,1.8,1.5,1.2,1]</t>
  </si>
  <si>
    <t>aishaskill</t>
  </si>
  <si>
    <t>雷公锤</t>
  </si>
  <si>
    <t>0,0,buhuo_leishenchui_yuyin,1</t>
  </si>
  <si>
    <t>leishenchui</t>
  </si>
  <si>
    <t>金光水母</t>
  </si>
  <si>
    <t>[2,1.5,1.2,1]</t>
  </si>
  <si>
    <t>450,700</t>
  </si>
  <si>
    <t>450-700</t>
  </si>
  <si>
    <t>暴富鸭</t>
  </si>
  <si>
    <t>10,-3,183,81</t>
  </si>
  <si>
    <t>800,10000</t>
  </si>
  <si>
    <t>[[800,8000000],[1000,13000000],[1200,13000000],[1400,15000000],[1600,15000000],[2000,13000000],[2200,4000000],[2400,4000000],[2600,2000000],[2800,1500000],[3000,1500000],[3500,1500000],[4000,1500000],[4500,500000],[5000,500000],[5500,500000],[6000,500000],[6500,500000],[7000,500000],[7500,500000],[8000,500000],[8500,500000],[9000,500000],[9500,500000],[10000,500000]]</t>
  </si>
  <si>
    <t>kedaya</t>
  </si>
  <si>
    <t>噬魂鲨</t>
  </si>
  <si>
    <r>
      <rPr>
        <sz val="10"/>
        <color theme="1"/>
        <rFont val="微软雅黑"/>
        <family val="2"/>
        <charset val="134"/>
      </rPr>
      <t>1,0,0,0,</t>
    </r>
    <r>
      <rPr>
        <sz val="10"/>
        <color theme="1"/>
        <rFont val="微软雅黑"/>
        <family val="2"/>
        <charset val="134"/>
      </rPr>
      <t>1</t>
    </r>
  </si>
  <si>
    <t>0,0,jizhong_boss_61,1</t>
  </si>
  <si>
    <t>11,-28,470,195</t>
  </si>
  <si>
    <t>200,300</t>
  </si>
  <si>
    <t>shihunsha</t>
  </si>
  <si>
    <t>招财进宝蟾</t>
  </si>
  <si>
    <t>jizhong_jinchan_yuyin,0.01,buhuo_jinchan_yuyin,0.5</t>
  </si>
  <si>
    <t>-12,32,328,253</t>
  </si>
  <si>
    <t>[2,0.18,0.3,[240,176,176]]</t>
  </si>
  <si>
    <t>[1.1,1.05,1]</t>
  </si>
  <si>
    <t>jinchan</t>
  </si>
  <si>
    <t>玄龙鲸</t>
  </si>
  <si>
    <t>jizhong_boss_42,0.01,buhuo_boss_42,0.5</t>
  </si>
  <si>
    <t>152,96,426,175</t>
  </si>
  <si>
    <t>2,1.4</t>
  </si>
  <si>
    <t>400,1000</t>
  </si>
  <si>
    <t>300-1500</t>
  </si>
  <si>
    <t>longjing</t>
  </si>
  <si>
    <t>财神</t>
  </si>
  <si>
    <t>jizhong_caishen_yuyin,0.1</t>
  </si>
  <si>
    <t>gufeng_bgm,gufeng_bgm,0</t>
  </si>
  <si>
    <t>-3,14,229,315</t>
  </si>
  <si>
    <t>3,19,250,300</t>
  </si>
  <si>
    <t>[2,0.18,0.5,[240,176,176]]</t>
  </si>
  <si>
    <t>1,2.2</t>
  </si>
  <si>
    <t>caishen</t>
  </si>
  <si>
    <t>艾莎</t>
  </si>
  <si>
    <t>-4,7,331,45</t>
  </si>
  <si>
    <t>-4,0,387,42</t>
  </si>
  <si>
    <r>
      <rPr>
        <sz val="11"/>
        <color theme="1"/>
        <rFont val="微软雅黑"/>
        <family val="2"/>
        <charset val="134"/>
      </rPr>
      <t>300</t>
    </r>
    <r>
      <rPr>
        <sz val="11"/>
        <color theme="1"/>
        <rFont val="微软雅黑"/>
        <family val="2"/>
        <charset val="134"/>
      </rPr>
      <t>,</t>
    </r>
    <r>
      <rPr>
        <sz val="11"/>
        <color theme="1"/>
        <rFont val="微软雅黑"/>
        <family val="2"/>
        <charset val="134"/>
      </rPr>
      <t>500</t>
    </r>
  </si>
  <si>
    <t>[45,[2,2]]</t>
  </si>
  <si>
    <t>aisha</t>
  </si>
  <si>
    <t>冰海精灵</t>
  </si>
  <si>
    <t>-15,-50,144,128</t>
  </si>
  <si>
    <t>300-1000</t>
  </si>
  <si>
    <t>jiatelin</t>
  </si>
  <si>
    <t>[[800,900],[900,1300],[1000,1300],[1100,1500],[1200,1500],[1400,1300],[1500,400],[1600,400],[1800,200],[2000,150],[2200,150],[2400,150],[2600,150],[2800,50],[3000,50],[3200,50],[3400,50],[3600,50],[3800,50],[4000,50],[4200,50],[4400,50],[4600,50],[4800,50],[5000,50]]</t>
  </si>
  <si>
    <t>蟹元帅</t>
  </si>
  <si>
    <t>1|bg_aisha_1</t>
  </si>
  <si>
    <t>-8,-83,450,359</t>
  </si>
  <si>
    <t>xiejiangjun</t>
  </si>
  <si>
    <t>火箭鲨</t>
  </si>
  <si>
    <t>32,20,363,235</t>
  </si>
  <si>
    <t>2,0.9</t>
  </si>
  <si>
    <t>450,1450</t>
  </si>
  <si>
    <t>huojiansha</t>
  </si>
  <si>
    <t>暗影宝船</t>
  </si>
  <si>
    <t>2|bg_binghai</t>
  </si>
  <si>
    <t>boss2_bgm,gongji2_bgm,1</t>
  </si>
  <si>
    <t>-46,-100,674,314</t>
  </si>
  <si>
    <t>2,2</t>
  </si>
  <si>
    <t>600,1500</t>
  </si>
  <si>
    <t>500-2000</t>
  </si>
  <si>
    <t>youlingchuan</t>
  </si>
  <si>
    <t>黄金锤头鲨</t>
  </si>
  <si>
    <t>jizhong_yu1|jizhong_yu2|jizhong_yu3,0.1,buhuo_yuyin1|buhuo_yuyin2|buhuo_yuyin3,0.5</t>
  </si>
  <si>
    <t>22,6,206,63</t>
  </si>
  <si>
    <t>60,-2,285,90</t>
  </si>
  <si>
    <t>chuitousha</t>
  </si>
  <si>
    <t>黄金虎鲸</t>
  </si>
  <si>
    <t>jizhong_yu4|jizhong_yu5,0.01,buhuo_yuyin4|buhuo_yuyin5,0.03</t>
  </si>
  <si>
    <t>18,4,208,45</t>
  </si>
  <si>
    <t>33,7,284,51</t>
  </si>
  <si>
    <t>2,0.75</t>
  </si>
  <si>
    <t>hujing</t>
  </si>
  <si>
    <t>黄金伽罗楼</t>
  </si>
  <si>
    <t>16,10,145,61</t>
  </si>
  <si>
    <t>37,17,228,68</t>
  </si>
  <si>
    <t>110,180</t>
  </si>
  <si>
    <t>110-180</t>
  </si>
  <si>
    <t>jinjialouluo</t>
  </si>
  <si>
    <t>黄金海龟</t>
  </si>
  <si>
    <t>-5,-3,176,129</t>
  </si>
  <si>
    <t>100,160</t>
  </si>
  <si>
    <t>100-160</t>
  </si>
  <si>
    <t>bixi</t>
  </si>
  <si>
    <t>黄金鳐鱼</t>
  </si>
  <si>
    <t>47,7,156,191</t>
  </si>
  <si>
    <t>100,120</t>
  </si>
  <si>
    <t>100-120</t>
  </si>
  <si>
    <t>yaoyu</t>
  </si>
  <si>
    <t>黄金龙虾</t>
  </si>
  <si>
    <t>4,0,160,107</t>
  </si>
  <si>
    <t>80,100</t>
  </si>
  <si>
    <t>80-100</t>
  </si>
  <si>
    <t>jinlongxia</t>
  </si>
  <si>
    <t>黄金鲽鱼</t>
  </si>
  <si>
    <t>2,6,77,57</t>
  </si>
  <si>
    <t>8,20,105,85</t>
  </si>
  <si>
    <t>60,120</t>
  </si>
  <si>
    <t>60-120</t>
  </si>
  <si>
    <t>huangjindie</t>
  </si>
  <si>
    <t>黄金乌贼</t>
  </si>
  <si>
    <t>29,0,177,87</t>
  </si>
  <si>
    <t>2,0.5</t>
  </si>
  <si>
    <t>60,100</t>
  </si>
  <si>
    <t>60-100</t>
  </si>
  <si>
    <t>jinwuzei</t>
  </si>
  <si>
    <t>黄金三角</t>
  </si>
  <si>
    <t>53,1,80,67</t>
  </si>
  <si>
    <t>1,0.95</t>
  </si>
  <si>
    <t>60,80</t>
  </si>
  <si>
    <t>60-80</t>
  </si>
  <si>
    <t>jinsanjiao</t>
  </si>
  <si>
    <t>鲨鱼</t>
  </si>
  <si>
    <t>46,12,220,116</t>
  </si>
  <si>
    <t>30,60</t>
  </si>
  <si>
    <t>30-60</t>
  </si>
  <si>
    <t>shayu</t>
  </si>
  <si>
    <t>[2,0.18,1,[240,176,176]]</t>
  </si>
  <si>
    <t>25,45</t>
  </si>
  <si>
    <t>25-45</t>
  </si>
  <si>
    <t>20,40</t>
  </si>
  <si>
    <t>20-40</t>
  </si>
  <si>
    <t>-7,0,291,84</t>
  </si>
  <si>
    <t>1,1.4</t>
  </si>
  <si>
    <t>100,170</t>
  </si>
  <si>
    <t>5,4,90,24</t>
  </si>
  <si>
    <t>蝙蝠鱼</t>
  </si>
  <si>
    <t>88,1,92,153</t>
  </si>
  <si>
    <t>20,30</t>
  </si>
  <si>
    <t>20-30</t>
  </si>
  <si>
    <t>bianfuyu</t>
  </si>
  <si>
    <t>狮子鱼</t>
  </si>
  <si>
    <t>jizhong_yu1|jizhong_yu2|jizhong_yu3,0.01,buhuo_yuyin1|buhuo_yuyin2|buhuo_yuyin3,0.05</t>
  </si>
  <si>
    <t>11,0,73,91</t>
  </si>
  <si>
    <t>1.8,1.2</t>
  </si>
  <si>
    <t>1,0.6</t>
  </si>
  <si>
    <t>shiziyu</t>
  </si>
  <si>
    <t>炮弹鱼</t>
  </si>
  <si>
    <t>jizhong_yu4|jizhong_yu5,0.02,buhuo_yuyin4|buhuo_yuyin5,0.03</t>
  </si>
  <si>
    <t>21,0,141,46</t>
  </si>
  <si>
    <t>1,0.55</t>
  </si>
  <si>
    <t>15,25</t>
  </si>
  <si>
    <t>15-25</t>
  </si>
  <si>
    <t>paodanyu</t>
  </si>
  <si>
    <t>蓝调调</t>
  </si>
  <si>
    <t>14,25,100,57</t>
  </si>
  <si>
    <t>1,0.5</t>
  </si>
  <si>
    <t>landiaodiao</t>
  </si>
  <si>
    <t>星斑鱼</t>
  </si>
  <si>
    <t>jizhong_yu1|jizhong_yu2|jizhong_yu3,0.001,buhuo_yuyin1|buhuo_yuyin2|buhuo_yuyin3,0.001</t>
  </si>
  <si>
    <t>13,21,98,40</t>
  </si>
  <si>
    <t>xingbanyu</t>
  </si>
  <si>
    <t>章鱼</t>
  </si>
  <si>
    <t>jizhong_yu4|jizhong_yu5,0.01,buhuo_yuyin4|buhuo_yuyin5,0.01</t>
  </si>
  <si>
    <t>24,8,141,73</t>
  </si>
  <si>
    <t>zhangyu</t>
  </si>
  <si>
    <t>河豚</t>
  </si>
  <si>
    <t>11,0,59,58</t>
  </si>
  <si>
    <t>hetun</t>
  </si>
  <si>
    <t>大马哈鱼</t>
  </si>
  <si>
    <t>7,2,82,29</t>
  </si>
  <si>
    <t>1,0.45</t>
  </si>
  <si>
    <t>damaha</t>
  </si>
  <si>
    <t>旗鱼</t>
  </si>
  <si>
    <t>8,3,95,31</t>
  </si>
  <si>
    <t>qiyu</t>
  </si>
  <si>
    <t>绿鳍鱼</t>
  </si>
  <si>
    <t>jizhong_yu4|jizhong_yu5,0.001,buhuo_yuyin4|buhuo_yuyin5,0.001</t>
  </si>
  <si>
    <t>17,7,52,73</t>
  </si>
  <si>
    <t>2.5,1.2</t>
  </si>
  <si>
    <t>lvqiyu</t>
  </si>
  <si>
    <t>比目鱼</t>
  </si>
  <si>
    <t>9,21,50,64</t>
  </si>
  <si>
    <t>1,0.4</t>
  </si>
  <si>
    <t>bimuyu</t>
  </si>
  <si>
    <t>开火时间/分钟</t>
  </si>
  <si>
    <t>凤尾鱼</t>
  </si>
  <si>
    <t>1,4,53,30</t>
  </si>
  <si>
    <t>1,0.35</t>
  </si>
  <si>
    <t>fengweiyu</t>
  </si>
  <si>
    <t>桃花水母</t>
  </si>
  <si>
    <t>32,8,112,73</t>
  </si>
  <si>
    <t>huashuimu</t>
  </si>
  <si>
    <t>需开火次数</t>
  </si>
  <si>
    <t>20,0.1,1</t>
  </si>
  <si>
    <t>1分鱼掉落概率</t>
  </si>
  <si>
    <t>木瓜鱼</t>
  </si>
  <si>
    <t>7,18,55,38</t>
  </si>
  <si>
    <t>1,0.3</t>
  </si>
  <si>
    <t>muguayu</t>
  </si>
  <si>
    <t>炮倍</t>
  </si>
  <si>
    <t>月亮宝石</t>
  </si>
  <si>
    <t>14,5,56,31</t>
  </si>
  <si>
    <t>1,0.25</t>
  </si>
  <si>
    <t>huangbaoshi</t>
  </si>
  <si>
    <t>以10万炮为例，掉落总额为1，计算碎片获得效率</t>
  </si>
  <si>
    <t>黑白魔</t>
  </si>
  <si>
    <t>10,2,60,16</t>
  </si>
  <si>
    <t>1,0.2</t>
  </si>
  <si>
    <t>heibaimo</t>
  </si>
  <si>
    <t>鹦哥红</t>
  </si>
  <si>
    <t>7,19,61,24</t>
  </si>
  <si>
    <t>yinggehong</t>
  </si>
  <si>
    <t>勇者斗恶龙</t>
  </si>
  <si>
    <t>美猴王碎片掉落机制</t>
  </si>
  <si>
    <t>福卡掉落机制</t>
  </si>
  <si>
    <t>青衣</t>
  </si>
  <si>
    <t>6,-1,45,24</t>
  </si>
  <si>
    <t>qingyi</t>
  </si>
  <si>
    <t>平均每次开火出现1红包的概率</t>
  </si>
  <si>
    <t>鲂鱼</t>
  </si>
  <si>
    <t>1,1,41,13</t>
  </si>
  <si>
    <t>1,0.15</t>
  </si>
  <si>
    <t>fangyu</t>
  </si>
  <si>
    <t>最低倍炮钻石</t>
  </si>
  <si>
    <t>鱼value</t>
  </si>
  <si>
    <t>设定：每分钟出N个红包</t>
  </si>
  <si>
    <t>蝴蝶鱼</t>
  </si>
  <si>
    <t>3,-1,26,22</t>
  </si>
  <si>
    <t>hudieyu</t>
  </si>
  <si>
    <t>最高倍炮钻石</t>
  </si>
  <si>
    <t>最高概率</t>
  </si>
  <si>
    <t>打鱼时掉落概率</t>
  </si>
  <si>
    <t>被捕获的概率*鱼出现钻石的概率=平均每次开火出现1个钻石的概率</t>
  </si>
  <si>
    <t>小黄鱼</t>
  </si>
  <si>
    <t>1,3,35,10</t>
  </si>
  <si>
    <t>xiaohuangyu</t>
  </si>
  <si>
    <t>弹珠</t>
  </si>
  <si>
    <t>时间</t>
  </si>
  <si>
    <t>房间4掉落</t>
  </si>
  <si>
    <t>房间4per</t>
  </si>
  <si>
    <t>房间3掉落</t>
  </si>
  <si>
    <t>房间3per</t>
  </si>
  <si>
    <t>房间2掉落</t>
  </si>
  <si>
    <t>房间2per</t>
  </si>
  <si>
    <t>房间1掉落</t>
  </si>
  <si>
    <t>房间1per</t>
  </si>
  <si>
    <t>钻石掉率</t>
  </si>
  <si>
    <t>勇者斗恶龙闪电掉落上限/每天</t>
  </si>
  <si>
    <t>VIP等级</t>
  </si>
  <si>
    <r>
      <rPr>
        <sz val="10"/>
        <color theme="1"/>
        <rFont val="微软雅黑"/>
        <family val="2"/>
        <charset val="134"/>
      </rPr>
      <t xml:space="preserve">炮倍系数
实际值需要/10000
</t>
    </r>
    <r>
      <rPr>
        <sz val="9"/>
        <color rgb="FFFF0000"/>
        <rFont val="微软雅黑"/>
        <family val="2"/>
        <charset val="134"/>
      </rPr>
      <t>修改后记得调整炮解锁表</t>
    </r>
  </si>
  <si>
    <t>概率</t>
  </si>
  <si>
    <t>炮倍—&gt;</t>
  </si>
  <si>
    <t>能量</t>
  </si>
  <si>
    <t>第3阶段
鱼被捕获情况下
增加时间出现概率</t>
  </si>
  <si>
    <t>第3阶段每秒期望值</t>
  </si>
  <si>
    <t>第2阶段
鱼被捕获情况下
增加时间出现概率</t>
  </si>
  <si>
    <t>第2阶段每秒期望值</t>
  </si>
  <si>
    <t>第1阶段
鱼被捕获情况下
增加时间出现概率</t>
  </si>
  <si>
    <t>第1阶段每秒期望值</t>
  </si>
  <si>
    <t>平均增加时间</t>
  </si>
  <si>
    <t>增加C的概率权重</t>
  </si>
  <si>
    <t>增加时间数值C</t>
  </si>
  <si>
    <t>增加B的概率权重</t>
  </si>
  <si>
    <t>增加时间数值B</t>
  </si>
  <si>
    <t>增加A的概率权重</t>
  </si>
  <si>
    <t>增加时间数值A</t>
  </si>
  <si>
    <t>祝福增加时间对应价值占鱼的score比例</t>
  </si>
  <si>
    <r>
      <rPr>
        <sz val="9"/>
        <color theme="1"/>
        <rFont val="微软雅黑"/>
        <family val="2"/>
        <charset val="134"/>
      </rPr>
      <t>鱼的价值
只考虑</t>
    </r>
    <r>
      <rPr>
        <sz val="9"/>
        <color rgb="FFFF0000"/>
        <rFont val="微软雅黑"/>
        <family val="2"/>
        <charset val="134"/>
      </rPr>
      <t>boss免费开火增加时间</t>
    </r>
  </si>
  <si>
    <t>冰海精灵免费开火</t>
  </si>
  <si>
    <t>平均每次开火出现1钻石的概率</t>
  </si>
  <si>
    <t>翅膀能量</t>
  </si>
  <si>
    <t>炸弹河豚类型：
范围内尽量清黄金鱼及以下的鱼</t>
  </si>
  <si>
    <t>火箭鲨等，优先杀小鱼(有技能的鱼配0）</t>
  </si>
  <si>
    <t>常规闪电鱼能量</t>
  </si>
  <si>
    <t>排序</t>
  </si>
  <si>
    <t>标签</t>
  </si>
  <si>
    <t>边框类型</t>
  </si>
  <si>
    <t>图标位置</t>
  </si>
  <si>
    <t>排序
越大排序越靠前,排序值相同情况下按ID排序</t>
  </si>
  <si>
    <t>标签
0没有标签，1主boss标签，2副boss标签（skill)</t>
  </si>
  <si>
    <t>边框类型
0普通，1华丽</t>
  </si>
  <si>
    <t>图标位置
0入口下方，1详情页面上方，2详情页面下方，3loading页面</t>
  </si>
  <si>
    <t>清场时，不被清除
不配：正常被清
1：不清</t>
  </si>
  <si>
    <r>
      <rPr>
        <sz val="8"/>
        <color theme="1"/>
        <rFont val="微软雅黑"/>
        <family val="2"/>
        <charset val="134"/>
      </rPr>
      <t>技能释放完成前，玩家状态：
1是否禁止解锁新房间提示</t>
    </r>
    <r>
      <rPr>
        <sz val="8"/>
        <color rgb="FFFF0000"/>
        <rFont val="微软雅黑"/>
        <family val="2"/>
        <charset val="134"/>
      </rPr>
      <t>针对自己</t>
    </r>
    <r>
      <rPr>
        <sz val="8"/>
        <color theme="1"/>
        <rFont val="微软雅黑"/>
        <family val="2"/>
        <charset val="134"/>
      </rPr>
      <t xml:space="preserve">
2是否暂停自动开火且有禁用标识(自动、锁定、狂暴不发射子弹)</t>
    </r>
    <r>
      <rPr>
        <sz val="8"/>
        <color rgb="FFFF0000"/>
        <rFont val="微软雅黑"/>
        <family val="2"/>
        <charset val="134"/>
      </rPr>
      <t>针对自己</t>
    </r>
    <r>
      <rPr>
        <sz val="8"/>
        <color theme="1"/>
        <rFont val="微软雅黑"/>
        <family val="2"/>
        <charset val="134"/>
      </rPr>
      <t xml:space="preserve">
3是否禁止</t>
    </r>
    <r>
      <rPr>
        <sz val="8"/>
        <color rgb="FFFF0000"/>
        <rFont val="微软雅黑"/>
        <family val="2"/>
        <charset val="134"/>
      </rPr>
      <t>自己</t>
    </r>
    <r>
      <rPr>
        <sz val="8"/>
        <color theme="1"/>
        <rFont val="微软雅黑"/>
        <family val="2"/>
        <charset val="134"/>
      </rPr>
      <t>退出房间</t>
    </r>
    <r>
      <rPr>
        <sz val="8"/>
        <color theme="1"/>
        <rFont val="微软雅黑"/>
        <family val="2"/>
        <charset val="134"/>
      </rPr>
      <t xml:space="preserve">
4.是否禁止</t>
    </r>
    <r>
      <rPr>
        <sz val="8"/>
        <color rgb="FFFF0000"/>
        <rFont val="微软雅黑"/>
        <family val="2"/>
        <charset val="134"/>
      </rPr>
      <t>所有人</t>
    </r>
    <r>
      <rPr>
        <sz val="8"/>
        <color theme="1"/>
        <rFont val="微软雅黑"/>
        <family val="2"/>
        <charset val="134"/>
      </rPr>
      <t>冰冻且有禁用标识
5.是否禁止</t>
    </r>
    <r>
      <rPr>
        <sz val="8"/>
        <color rgb="FFFF0000"/>
        <rFont val="微软雅黑"/>
        <family val="2"/>
        <charset val="134"/>
      </rPr>
      <t>所有人</t>
    </r>
    <r>
      <rPr>
        <sz val="8"/>
        <color theme="1"/>
        <rFont val="微软雅黑"/>
        <family val="2"/>
        <charset val="134"/>
      </rPr>
      <t>召唤且有禁用标识
0否，1是，格式:0,0,1,0,0</t>
    </r>
  </si>
  <si>
    <t>刷新时需允许切换场景的房间列表（数组）
1,2,3,4,5,6,7
作为某个房间boss出现时，配置该房间即可</t>
  </si>
  <si>
    <r>
      <rPr>
        <sz val="8"/>
        <color theme="1"/>
        <rFont val="微软雅黑"/>
        <family val="2"/>
        <charset val="134"/>
      </rPr>
      <t xml:space="preserve">是否需要切换背景，需切换背景的资源名
类型|文件名
1不动2移动
（仅boss换）
</t>
    </r>
    <r>
      <rPr>
        <b/>
        <sz val="8"/>
        <color rgb="FFFF0000"/>
        <rFont val="微软雅黑"/>
        <family val="2"/>
        <charset val="134"/>
      </rPr>
      <t>待添加内容：</t>
    </r>
    <r>
      <rPr>
        <sz val="8"/>
        <color theme="1"/>
        <rFont val="微软雅黑"/>
        <family val="2"/>
        <charset val="134"/>
      </rPr>
      <t xml:space="preserve">
</t>
    </r>
    <r>
      <rPr>
        <sz val="8"/>
        <color rgb="FFFF0000"/>
        <rFont val="微软雅黑"/>
        <family val="2"/>
        <charset val="134"/>
      </rPr>
      <t xml:space="preserve">在场期间是否需切换bgm，（仅boss换）
具体切换的资源在音效表中配置
</t>
    </r>
  </si>
  <si>
    <t>4个字段0，0，0，0
鱼被打中可以触发哪些配音，概率是多大
鱼被捕获可以触发哪些配音，概率是多大</t>
  </si>
  <si>
    <t>分3个字段，格式：
0,0,0
字段1：
boss来后是否切换背景音乐，切换为什么
需要与音效表保持一致
1.boss1_bgm阳光激昂风
2.boss2_bgm阴暗紧张风
3.gufeng_bgm财神这种古风的专属背景音乐
字段2:
boss释放技能时是否切换背景音乐，切换为什么
需要与音效表保持一致
1.gongji1_bgm阳光激昂风
2.gongji2_bgm阴暗紧张风
字段3：
针对此技能bgm，如果技能bgm优先级高，则标1，即其他鱼bgm期间，如果捕获此鱼，则切此鱼的bgm。不需要切则标0</t>
  </si>
  <si>
    <t>此boss彻底走时是否清屏
1清
0或不配不清（目前清屏都配在阶段，这个暂时不用配）</t>
  </si>
  <si>
    <t>此boss来袭时是否清鱼
1清
0或不配不清
（目前清屏都配在阶段，这个暂时不用配）</t>
  </si>
  <si>
    <t>转盘多段翻倍展示效果
注意：只配无技能boss
(特殊)参数3:每个boss转盘数字翻倍的次数上限</t>
  </si>
  <si>
    <t>转盘多段翻倍展示效果
注意：只配无技能boss
参数2：参数为转盘上展示的分值翻倍节点</t>
  </si>
  <si>
    <t>转盘多段翻倍展示效果
注意：只配无技能boss
参数1：为score跨越分段</t>
  </si>
  <si>
    <t>[房间1|图标位置1,图标位置2…|边框类型|标签|排序],[房间2|图标位置1,图标位置2…|边框类型|标签|排序]
房间：房间ID，每个房间配1个组
图标位置：0入口下方，1详情页面上方，2详情页面下方，3loading页面
边框类型：0普通，1华丽
标签：0没有标签，1主boss标签，2副boss标签（skill)
排序：越大排序越靠前,排序值相同情况下按ID排序</t>
  </si>
  <si>
    <t>不同房间的来袭特效类型
房间1,房间2,房间3，房间4，房间5，房间6
0小特效
1spine特效</t>
  </si>
  <si>
    <t>是否在
空袭场房</t>
  </si>
  <si>
    <t>是否在
竞技场房</t>
  </si>
  <si>
    <t>是否在
顶级房</t>
  </si>
  <si>
    <t>是否在
高级房</t>
  </si>
  <si>
    <t>是否在
中级房</t>
  </si>
  <si>
    <t>是否在
初级房</t>
  </si>
  <si>
    <t>是否在
新手房</t>
  </si>
  <si>
    <t>新配置的闪电能量分组，在特殊武器SpecialWeapons表里引用。序第一个为0：[0,1,2，……](有技能的鱼配0）</t>
  </si>
  <si>
    <t>闪电武器能量
(有技能的鱼配0）
蟹元帅用</t>
  </si>
  <si>
    <t>led延迟时间：
秒
有技能的是按照服务器认定的技能结束后开始计时的</t>
  </si>
  <si>
    <r>
      <rPr>
        <sz val="8"/>
        <color theme="1"/>
        <rFont val="微软雅黑"/>
        <family val="2"/>
        <charset val="134"/>
      </rPr>
      <t>假led中允许展示改boss（先筛选房间，然后再根据该列筛选）
0不允许出现在假led中
1固定N个档位随机(scoreF)
2浮动分值(浮动分值和能量的都为该类型)</t>
    </r>
    <r>
      <rPr>
        <sz val="8"/>
        <color rgb="FFFF0000"/>
        <rFont val="微软雅黑"/>
        <family val="2"/>
        <charset val="134"/>
      </rPr>
      <t>scoreStage
3特殊处理对应全局表ledShow3,噬魂鲨、五灵珠等</t>
    </r>
  </si>
  <si>
    <r>
      <rPr>
        <sz val="8"/>
        <color theme="1"/>
        <rFont val="微软雅黑"/>
        <family val="2"/>
        <charset val="134"/>
      </rPr>
      <t xml:space="preserve">boss鱼释放技能的时间，待技能完成后，继续补充（s）
计入左侧列基础时长中
不填为0
</t>
    </r>
    <r>
      <rPr>
        <sz val="8"/>
        <color rgb="FFFF0000"/>
        <rFont val="微软雅黑"/>
        <family val="2"/>
        <charset val="134"/>
      </rPr>
      <t>技能期间进入更高级房间和退出房间都是这个值，配置后改列为0默认1秒</t>
    </r>
  </si>
  <si>
    <t>boss鱼游动的
基础时长(s)
只配boss的，金蟾除外空着的则为不需要考虑基础时长（与track刷新相关）</t>
  </si>
  <si>
    <t>图鉴中鱼相关描述框的类型
1、小框
2、中框
3、大框</t>
  </si>
  <si>
    <t>图鉴中在对应页签出现的顺序，留空白的是不出现在图鉴的</t>
  </si>
  <si>
    <r>
      <rPr>
        <sz val="8"/>
        <color theme="1"/>
        <rFont val="微软雅黑"/>
        <family val="2"/>
        <charset val="134"/>
      </rPr>
      <t xml:space="preserve">碰撞区_h5
前2个offset,
后2个是size
</t>
    </r>
    <r>
      <rPr>
        <sz val="8"/>
        <color rgb="FFFF0000"/>
        <rFont val="微软雅黑"/>
        <family val="2"/>
        <charset val="134"/>
      </rPr>
      <t>app</t>
    </r>
    <r>
      <rPr>
        <b/>
        <sz val="8"/>
        <color rgb="FFFF0000"/>
        <rFont val="微软雅黑"/>
        <family val="2"/>
        <charset val="134"/>
      </rPr>
      <t>确认为最终配置后
更新一次8980</t>
    </r>
  </si>
  <si>
    <t>对应scale
鱼在标准大小(1倍)下的碰撞区
前2个offset,
后2个是size</t>
  </si>
  <si>
    <t>捕获时放大
先是0.1s从100%放大到130%，然后0.3s从130%缩小到120%，再用1s从120%缩小到0%</t>
  </si>
  <si>
    <t>鱼死亡位移
a,b:位移像素和位移速度(秒)，鱼死亡放大倍数</t>
  </si>
  <si>
    <t>目标鱼选中效果大小比例(按照目标选中效果自己的比例缩放)</t>
  </si>
  <si>
    <t>鱼被击：
[闪光类型,鱼闪光频率,闪光亮度%,颜色值参数组]
闪光类型1变亮，2变红;变红没用到闪光亮度%</t>
  </si>
  <si>
    <r>
      <rPr>
        <sz val="8"/>
        <color theme="1"/>
        <rFont val="微软雅黑"/>
        <family val="2"/>
        <charset val="134"/>
      </rPr>
      <t xml:space="preserve">鱼的层级
</t>
    </r>
    <r>
      <rPr>
        <sz val="8"/>
        <color rgb="FFFF0000"/>
        <rFont val="微软雅黑"/>
        <family val="2"/>
        <charset val="134"/>
      </rPr>
      <t>死亡前层级为表中数值，死亡后层级为表死亡前鱼的层级都要高</t>
    </r>
  </si>
  <si>
    <t>带技能的鱼打死其他鱼时死亡数字缩小%</t>
  </si>
  <si>
    <t>死亡数字缩小%</t>
  </si>
  <si>
    <t>冰冻
冰块类型,缩放比例
不填表示无冰块
1小冰块
2大冰块横立的
3大冰块竖立的</t>
  </si>
  <si>
    <t>锁定光圈的比例(按照锁定自己的比例缩放)</t>
  </si>
  <si>
    <t>电鳗链接点特效用到的受击比例</t>
  </si>
  <si>
    <t>H5版本
鱼底座大小
目前只有组合鱼用到了</t>
  </si>
  <si>
    <t>app版本
鱼底座大小
目前只有组合鱼用到了
空表示没有底座</t>
  </si>
  <si>
    <r>
      <rPr>
        <sz val="8"/>
        <color rgb="FFFF0000"/>
        <rFont val="微软雅黑"/>
        <family val="2"/>
        <charset val="134"/>
      </rPr>
      <t>h5</t>
    </r>
    <r>
      <rPr>
        <sz val="8"/>
        <color theme="1"/>
        <rFont val="微软雅黑"/>
        <family val="2"/>
        <charset val="134"/>
      </rPr>
      <t>图片缩放百分比</t>
    </r>
  </si>
  <si>
    <t>app版鱼缩放百分比</t>
  </si>
  <si>
    <t>鱼的角度
是否上下翻转（是否始终头朝上）,是否跟路径旋转角度
例如0,0
0否，1是</t>
  </si>
  <si>
    <r>
      <rPr>
        <sz val="8"/>
        <color theme="1"/>
        <rFont val="微软雅黑"/>
        <family val="2"/>
        <charset val="134"/>
      </rPr>
      <t>死亡炸金币动画
对应资源anim_die_bg_</t>
    </r>
    <r>
      <rPr>
        <sz val="8"/>
        <color rgb="FFFF0000"/>
        <rFont val="微软雅黑"/>
        <family val="2"/>
        <charset val="134"/>
      </rPr>
      <t xml:space="preserve">X
名字填写"X"编号
</t>
    </r>
    <r>
      <rPr>
        <sz val="8"/>
        <color theme="1"/>
        <rFont val="微软雅黑"/>
        <family val="2"/>
        <charset val="134"/>
      </rPr>
      <t>目前只有4、6</t>
    </r>
  </si>
  <si>
    <t>死亡时的震屏效果(同房间都震屏)
手机震动(只自己震)
0表示无
1表示低级
2表示中级
3表示高级</t>
  </si>
  <si>
    <t>鱼游动
动画形式
0帧动画，
1spine
2,3D</t>
  </si>
  <si>
    <r>
      <rPr>
        <sz val="9"/>
        <color theme="1"/>
        <rFont val="微软雅黑"/>
        <family val="2"/>
        <charset val="134"/>
      </rPr>
      <t xml:space="preserve">金币动画类型，
</t>
    </r>
    <r>
      <rPr>
        <b/>
        <sz val="8"/>
        <color theme="1"/>
        <rFont val="微软雅黑"/>
        <family val="2"/>
        <charset val="134"/>
      </rPr>
      <t>-1表示没有
1转盘;13通用转盘；</t>
    </r>
    <r>
      <rPr>
        <sz val="8"/>
        <color theme="1"/>
        <rFont val="微软雅黑"/>
        <family val="2"/>
        <charset val="134"/>
      </rPr>
      <t xml:space="preserve">
</t>
    </r>
    <r>
      <rPr>
        <sz val="8"/>
        <color rgb="FFFF0000"/>
        <rFont val="微软雅黑"/>
        <family val="2"/>
        <charset val="134"/>
      </rPr>
      <t>2太棒了;3连锁闪电;4深水炸弹;5翡翠蟹;6金钱鳄;7巨钳龙虾;8美人鱼;9送财龙龟;10独角鲸;11真身龙虾王;12人鱼声波;13通用转盘；14噬魂鲨;15火箭鲨；16海盗船</t>
    </r>
  </si>
  <si>
    <t>鱼被捕获掉落金币数量动画</t>
  </si>
  <si>
    <t>1,普通鱼
2,奖金鱼
3,功能鱼
4,boss</t>
  </si>
  <si>
    <r>
      <rPr>
        <sz val="9"/>
        <color theme="1"/>
        <rFont val="微软雅黑"/>
        <family val="2"/>
        <charset val="134"/>
      </rPr>
      <t>方案C(新手体验)
该鱼累计第N次前被捕获时</t>
    </r>
    <r>
      <rPr>
        <b/>
        <sz val="9"/>
        <color theme="1"/>
        <rFont val="微软雅黑"/>
        <family val="2"/>
        <charset val="134"/>
      </rPr>
      <t>概率修正系数</t>
    </r>
    <r>
      <rPr>
        <sz val="9"/>
        <color theme="1"/>
        <rFont val="微软雅黑"/>
        <family val="2"/>
        <charset val="134"/>
      </rPr>
      <t xml:space="preserve">
a,b,c,表示第1次被捕获前能量为a，第2次为b，第3次及后续为c</t>
    </r>
  </si>
  <si>
    <t>每条鱼倍冰冻概率</t>
  </si>
  <si>
    <r>
      <rPr>
        <b/>
        <sz val="9"/>
        <color theme="1"/>
        <rFont val="微软雅黑"/>
        <family val="2"/>
        <charset val="134"/>
      </rPr>
      <t>未临近破产：</t>
    </r>
    <r>
      <rPr>
        <sz val="9"/>
        <color theme="1"/>
        <rFont val="微软雅黑"/>
        <family val="2"/>
        <charset val="134"/>
      </rPr>
      <t xml:space="preserve">
充值池子浮动方案情况下充值池子
0否，1是</t>
    </r>
  </si>
  <si>
    <r>
      <rPr>
        <b/>
        <sz val="9"/>
        <color theme="1"/>
        <rFont val="微软雅黑"/>
        <family val="2"/>
        <charset val="134"/>
      </rPr>
      <t>临近破产：</t>
    </r>
    <r>
      <rPr>
        <sz val="9"/>
        <color theme="1"/>
        <rFont val="微软雅黑"/>
        <family val="2"/>
        <charset val="134"/>
      </rPr>
      <t xml:space="preserve">
充值池子浮动方案情况下充值池子
0否，1是</t>
    </r>
  </si>
  <si>
    <t>是否是充值池子设定的必中鱼
0否，1是</t>
  </si>
  <si>
    <r>
      <rPr>
        <sz val="9"/>
        <color theme="1"/>
        <rFont val="微软雅黑"/>
        <family val="2"/>
        <charset val="134"/>
      </rPr>
      <t xml:space="preserve">增加能量
使用充值金币池子时，每次开火消耗池子数量
炮倍*增加能量值
</t>
    </r>
    <r>
      <rPr>
        <b/>
        <sz val="9"/>
        <color rgb="FFFF0000"/>
        <rFont val="微软雅黑"/>
        <family val="2"/>
        <charset val="134"/>
      </rPr>
      <t>最小千分之一</t>
    </r>
  </si>
  <si>
    <t>免费开火增加时间
三个阶段分别对应的概率</t>
  </si>
  <si>
    <t>免费开火增加时间
[增加时间数量,权重]</t>
  </si>
  <si>
    <t>钻石所占per
[[per,房间类型]]</t>
  </si>
  <si>
    <t>碰碰碰弹珠3掉落
道具ID1607</t>
  </si>
  <si>
    <t>碰碰碰弹珠2掉落
道具ID1606</t>
  </si>
  <si>
    <r>
      <rPr>
        <sz val="9"/>
        <color theme="1"/>
        <rFont val="微软雅黑"/>
        <family val="2"/>
        <charset val="134"/>
      </rPr>
      <t>碰碰碰弹珠1掉落
道具ID</t>
    </r>
    <r>
      <rPr>
        <sz val="9"/>
        <color theme="1"/>
        <rFont val="微软雅黑"/>
        <family val="2"/>
        <charset val="134"/>
      </rPr>
      <t>1605</t>
    </r>
  </si>
  <si>
    <r>
      <rPr>
        <sz val="9"/>
        <color theme="1"/>
        <rFont val="微软雅黑"/>
        <family val="2"/>
        <charset val="134"/>
      </rPr>
      <t xml:space="preserve">勇者斗恶龙活动闪电占比per标准值，
</t>
    </r>
    <r>
      <rPr>
        <sz val="9"/>
        <color theme="0"/>
        <rFont val="微软雅黑"/>
        <family val="2"/>
        <charset val="134"/>
      </rPr>
      <t>实际per=炮倍系数*该值
金蟾、龙舟、话费鱼都不会掉</t>
    </r>
  </si>
  <si>
    <r>
      <rPr>
        <sz val="9"/>
        <color theme="1"/>
        <rFont val="微软雅黑"/>
        <family val="2"/>
        <charset val="134"/>
      </rPr>
      <t xml:space="preserve">免费开火增加时间占比
</t>
    </r>
    <r>
      <rPr>
        <sz val="9"/>
        <color theme="0"/>
        <rFont val="微软雅黑"/>
        <family val="2"/>
        <charset val="134"/>
      </rPr>
      <t xml:space="preserve">最小千分之一
</t>
    </r>
    <r>
      <rPr>
        <b/>
        <sz val="10"/>
        <color theme="0"/>
        <rFont val="微软雅黑"/>
        <family val="2"/>
        <charset val="134"/>
      </rPr>
      <t>废弃</t>
    </r>
  </si>
  <si>
    <r>
      <rPr>
        <sz val="9"/>
        <color theme="1"/>
        <rFont val="微软雅黑"/>
        <family val="2"/>
        <charset val="134"/>
      </rPr>
      <t>小游戏卡牌占比
对应</t>
    </r>
    <r>
      <rPr>
        <b/>
        <sz val="9"/>
        <color theme="1"/>
        <rFont val="微软雅黑"/>
        <family val="2"/>
        <charset val="134"/>
      </rPr>
      <t xml:space="preserve">概率掉落
</t>
    </r>
    <r>
      <rPr>
        <b/>
        <sz val="9"/>
        <color theme="0"/>
        <rFont val="微软雅黑"/>
        <family val="2"/>
        <charset val="134"/>
      </rPr>
      <t>dropGameCard
最小千分之一</t>
    </r>
  </si>
  <si>
    <r>
      <rPr>
        <sz val="9"/>
        <color theme="1"/>
        <rFont val="微软雅黑"/>
        <family val="2"/>
        <charset val="134"/>
      </rPr>
      <t xml:space="preserve">抽奖券占比
</t>
    </r>
    <r>
      <rPr>
        <b/>
        <sz val="9"/>
        <color theme="0"/>
        <rFont val="微软雅黑"/>
        <family val="2"/>
        <charset val="134"/>
      </rPr>
      <t xml:space="preserve">必掉奖券
</t>
    </r>
    <r>
      <rPr>
        <sz val="8"/>
        <color theme="0"/>
        <rFont val="微软雅黑"/>
        <family val="2"/>
        <charset val="134"/>
      </rPr>
      <t xml:space="preserve">(0表示该鱼不掉，目前只有黄金鱼掉落奖券)
</t>
    </r>
    <r>
      <rPr>
        <b/>
        <sz val="8"/>
        <color theme="0"/>
        <rFont val="微软雅黑"/>
        <family val="2"/>
        <charset val="134"/>
      </rPr>
      <t xml:space="preserve">最小千分之一
</t>
    </r>
  </si>
  <si>
    <t>弹头场掉落弹头的概率P</t>
  </si>
  <si>
    <t>掉落组:对应掉落表的dropGroup</t>
  </si>
  <si>
    <t>[[掉落总额1,掉落面额1],[掉落总额2,掉落面额2]]</t>
  </si>
  <si>
    <t>捕鱼掉落猴王碎片
标准炮倍(1000炮)掉落面额
注:每次捕获只掉落一个面额</t>
  </si>
  <si>
    <t>捕鱼掉落猴王碎片
每个fishid下标准炮倍(1000炮)对应的掉落总额</t>
  </si>
  <si>
    <t>捕鱼掉落福卡
标准炮倍(1000炮)掉落面额
注:每次捕获只掉落一个面额</t>
  </si>
  <si>
    <t>捕鱼掉落福卡
每个fishid下标准炮倍(1000炮)对应的掉落总额</t>
  </si>
  <si>
    <t>捕鱼掉落福卡
标准值(VIP对应的per，需要在此基础上乘以系数)
暂时废弃</t>
  </si>
  <si>
    <t>炮台天赋
鱼触发暴击概率
[35炮暴击,50万炮暴击概率]
10表示10%</t>
  </si>
  <si>
    <t>捕鱼掉落锻造材料
数量</t>
  </si>
  <si>
    <t>鱼被捕获情况下
掉落的小游戏卡牌概率</t>
  </si>
  <si>
    <r>
      <rPr>
        <sz val="9"/>
        <color theme="1"/>
        <rFont val="微软雅黑"/>
        <family val="2"/>
        <charset val="134"/>
      </rPr>
      <t xml:space="preserve">鱼被捕获情况下
钻石掉落概率
</t>
    </r>
    <r>
      <rPr>
        <sz val="9"/>
        <color rgb="FFFF0000"/>
        <rFont val="微软雅黑"/>
        <family val="2"/>
        <charset val="134"/>
      </rPr>
      <t>武器能量0.95</t>
    </r>
    <r>
      <rPr>
        <sz val="9"/>
        <color theme="1"/>
        <rFont val="微软雅黑"/>
        <family val="2"/>
        <charset val="134"/>
      </rPr>
      <t xml:space="preserve">(算概率会用到)
</t>
    </r>
    <r>
      <rPr>
        <b/>
        <sz val="9"/>
        <color rgb="FFFF0000"/>
        <rFont val="微软雅黑"/>
        <family val="2"/>
        <charset val="134"/>
      </rPr>
      <t>暂时废弃</t>
    </r>
  </si>
  <si>
    <t>捕获掉落钻石面额</t>
  </si>
  <si>
    <r>
      <rPr>
        <sz val="9"/>
        <color theme="1"/>
        <rFont val="微软雅黑"/>
        <family val="2"/>
        <charset val="134"/>
      </rPr>
      <t xml:space="preserve">鱼被捕获情况下银锤子掉落概率
</t>
    </r>
    <r>
      <rPr>
        <sz val="9"/>
        <color rgb="FFFF0000"/>
        <rFont val="微软雅黑"/>
        <family val="2"/>
        <charset val="134"/>
      </rPr>
      <t>废弃</t>
    </r>
    <r>
      <rPr>
        <sz val="9"/>
        <color theme="1"/>
        <rFont val="微软雅黑"/>
        <family val="2"/>
        <charset val="134"/>
      </rPr>
      <t xml:space="preserve">
</t>
    </r>
  </si>
  <si>
    <t>被捕获时获得福卡数量
（金额）</t>
  </si>
  <si>
    <t>额外抽奖券百分比(服务器保留数据)
1表示1%</t>
  </si>
  <si>
    <t>客户端显示
掉落抽奖券百分比
5表示5%</t>
  </si>
  <si>
    <t>分值浮动 a,b
完全从范围内随机
先用score算命中，
然后从范围内随机
确保平均值是整数</t>
  </si>
  <si>
    <t>噬魂鲨捕获其他鱼的分值依据</t>
  </si>
  <si>
    <r>
      <rPr>
        <b/>
        <sz val="9"/>
        <color rgb="FF7030A0"/>
        <rFont val="微软雅黑"/>
        <family val="2"/>
        <charset val="134"/>
      </rPr>
      <t xml:space="preserve">黄金鱼分阶段展示分值
</t>
    </r>
    <r>
      <rPr>
        <sz val="8"/>
        <color rgb="FF7030A0"/>
        <rFont val="微软雅黑"/>
        <family val="2"/>
        <charset val="134"/>
      </rPr>
      <t xml:space="preserve">[[分值1,权重1],[分值2,权重2],[分值3,权重3],]
</t>
    </r>
    <r>
      <rPr>
        <sz val="8"/>
        <color rgb="FFFF0000"/>
        <rFont val="微软雅黑"/>
        <family val="2"/>
        <charset val="134"/>
      </rPr>
      <t>目前暴富鸭做了处理
服务器优先判定该列，读取该列后不读取</t>
    </r>
    <r>
      <rPr>
        <b/>
        <sz val="8"/>
        <color rgb="FFFF0000"/>
        <rFont val="微软雅黑"/>
        <family val="2"/>
        <charset val="134"/>
      </rPr>
      <t>scoreF</t>
    </r>
  </si>
  <si>
    <t>锁定目标的选取顺序
值越大越优先选取</t>
  </si>
  <si>
    <t>图鉴展示分值</t>
  </si>
  <si>
    <t>平均
分值</t>
  </si>
  <si>
    <t>捕获前的击破效果
[击破效果鱼,[击破次数,击破次数]]</t>
  </si>
  <si>
    <r>
      <rPr>
        <sz val="8"/>
        <color theme="1"/>
        <rFont val="微软雅黑"/>
        <family val="2"/>
        <charset val="134"/>
      </rPr>
      <t>目前只有特殊鱼boss需要区分
1卡牌鱼,2电鳗,3炸弹
4冰海精灵,5玄龙鲸,6财神,7艾莎,8奖池,9河豚,10聚宝盆,11蟹元帅,12火箭鲨,13噬魂鲨,14激光虎鲸,15海盗船,16漩涡鱼,17爆炸河豚，18凤凰，19大王乌贼，20爆破蟹，21五色神牛，22五灵珠，23阴阳镜，24翻天印，25爱莎技能，</t>
    </r>
    <r>
      <rPr>
        <sz val="8"/>
        <color rgb="FFFF0000"/>
        <rFont val="微软雅黑"/>
        <family val="2"/>
        <charset val="134"/>
      </rPr>
      <t>26玄武，27白虎，28夔牛鼓，29诛仙剑，30社稷图，31社稷图技能，32多宝道人</t>
    </r>
    <r>
      <rPr>
        <sz val="9"/>
        <color theme="1"/>
        <rFont val="微软雅黑"/>
        <family val="2"/>
        <charset val="134"/>
      </rPr>
      <t xml:space="preserve">
其他没有的暂时用-1</t>
    </r>
  </si>
  <si>
    <t>鱼的类型
1小型鱼,2中型鱼
3大型鱼,4黄金鱼
5特殊鱼,6BOSS
7潜艇(层级最高)
8福卡</t>
  </si>
  <si>
    <r>
      <rPr>
        <sz val="9"/>
        <color theme="1"/>
        <rFont val="微软雅黑"/>
        <family val="2"/>
        <charset val="134"/>
      </rPr>
      <t xml:space="preserve">鱼图片资源名称
</t>
    </r>
    <r>
      <rPr>
        <sz val="9"/>
        <color rgb="FFFF0000"/>
        <rFont val="微软雅黑"/>
        <family val="2"/>
        <charset val="134"/>
      </rPr>
      <t>图鉴的icon和多语言key值，描述key值为"des_"拼接name</t>
    </r>
  </si>
  <si>
    <t>鱼id</t>
  </si>
  <si>
    <t>炮倍3</t>
  </si>
  <si>
    <t>炮倍2</t>
  </si>
  <si>
    <t>炮倍1</t>
  </si>
  <si>
    <t>福卡</t>
  </si>
  <si>
    <t>面额</t>
  </si>
  <si>
    <t>炮倍总额</t>
  </si>
  <si>
    <t>改为小游戏积分后记得调整国王的悬赏和寻宝鱼积分档位</t>
  </si>
  <si>
    <t>一分钟开火次数</t>
  </si>
  <si>
    <t>flashE3</t>
  </si>
  <si>
    <t>flashE2</t>
  </si>
  <si>
    <t>flashE1</t>
  </si>
  <si>
    <t>flashE0</t>
  </si>
  <si>
    <t>房间</t>
  </si>
  <si>
    <t>noClean</t>
  </si>
  <si>
    <t>quitCode</t>
  </si>
  <si>
    <t>bgChangeRoom</t>
  </si>
  <si>
    <t>Background</t>
  </si>
  <si>
    <t>effectVoice</t>
  </si>
  <si>
    <t>bossBgm</t>
  </si>
  <si>
    <t>nofish1</t>
  </si>
  <si>
    <t>nofish</t>
  </si>
  <si>
    <t>multi3</t>
  </si>
  <si>
    <t>multi2</t>
  </si>
  <si>
    <t>multi1</t>
  </si>
  <si>
    <t>iconPosition</t>
  </si>
  <si>
    <t>enterEffectType</t>
  </si>
  <si>
    <t>room6</t>
  </si>
  <si>
    <t>room5</t>
  </si>
  <si>
    <t>room7</t>
  </si>
  <si>
    <t>room4</t>
  </si>
  <si>
    <t>room3</t>
  </si>
  <si>
    <t>room2</t>
  </si>
  <si>
    <t>room1</t>
  </si>
  <si>
    <t>flashEGroup</t>
  </si>
  <si>
    <t>flashE</t>
  </si>
  <si>
    <t>ledDelay</t>
  </si>
  <si>
    <t>ledShow</t>
  </si>
  <si>
    <t>waitTime</t>
  </si>
  <si>
    <t>floorsTime</t>
  </si>
  <si>
    <t>book_kuang</t>
  </si>
  <si>
    <t>book_Num</t>
  </si>
  <si>
    <t>collider_h5</t>
  </si>
  <si>
    <t>collider</t>
  </si>
  <si>
    <t>catchEnlarge</t>
  </si>
  <si>
    <t>dieMove</t>
  </si>
  <si>
    <t>targetScale</t>
  </si>
  <si>
    <t>hitFlash</t>
  </si>
  <si>
    <t>zIndex</t>
  </si>
  <si>
    <r>
      <rPr>
        <sz val="10"/>
        <color theme="1"/>
        <rFont val="微软雅黑"/>
        <family val="2"/>
        <charset val="134"/>
      </rPr>
      <t>dieNumSize</t>
    </r>
    <r>
      <rPr>
        <sz val="10"/>
        <color theme="1"/>
        <rFont val="微软雅黑"/>
        <family val="2"/>
        <charset val="134"/>
      </rPr>
      <t>2</t>
    </r>
  </si>
  <si>
    <t>dieNumSize</t>
  </si>
  <si>
    <t>frozenType</t>
  </si>
  <si>
    <t>lockScale</t>
  </si>
  <si>
    <t>scale_dm</t>
  </si>
  <si>
    <t>dizuo_h5</t>
  </si>
  <si>
    <t>dizuo</t>
  </si>
  <si>
    <t>scale_h5</t>
  </si>
  <si>
    <t>scale</t>
  </si>
  <si>
    <t>fishAngle</t>
  </si>
  <si>
    <t>die_bg</t>
  </si>
  <si>
    <t>die_shake</t>
  </si>
  <si>
    <t>isSpine</t>
  </si>
  <si>
    <t>animationType</t>
  </si>
  <si>
    <t>goldDropType</t>
  </si>
  <si>
    <t>Ctype</t>
  </si>
  <si>
    <t>EC</t>
  </si>
  <si>
    <t>bingDongP</t>
  </si>
  <si>
    <t>isMustHitF</t>
  </si>
  <si>
    <t>isMustHitFP</t>
  </si>
  <si>
    <t>isMustHit</t>
  </si>
  <si>
    <t>rmbPoolE</t>
  </si>
  <si>
    <t>addTimeP</t>
  </si>
  <si>
    <t>addTime</t>
  </si>
  <si>
    <t>perDiamond</t>
  </si>
  <si>
    <t>danzhu3Per</t>
  </si>
  <si>
    <t>danzhu2Per</t>
  </si>
  <si>
    <t>danzhu1Per</t>
  </si>
  <si>
    <t>standardPer</t>
  </si>
  <si>
    <t>perAddT</t>
  </si>
  <si>
    <t>perCard</t>
  </si>
  <si>
    <t>perDraw</t>
  </si>
  <si>
    <t>dropDantouP</t>
  </si>
  <si>
    <t>dropGroup</t>
  </si>
  <si>
    <t>buyuSP</t>
  </si>
  <si>
    <t>stDropSPUnit</t>
  </si>
  <si>
    <t>stDropSPNum</t>
  </si>
  <si>
    <t>buyuFuka</t>
  </si>
  <si>
    <t>stDropQuanUnit</t>
  </si>
  <si>
    <t>stDropQuanNum</t>
  </si>
  <si>
    <t>stPerQuan</t>
  </si>
  <si>
    <t>critPer</t>
  </si>
  <si>
    <t>stDropCailiao</t>
  </si>
  <si>
    <t>dropGameCard</t>
  </si>
  <si>
    <t>diamondPro</t>
  </si>
  <si>
    <t>dropDiamond</t>
  </si>
  <si>
    <t>chuiziPro</t>
  </si>
  <si>
    <t>quanNum</t>
  </si>
  <si>
    <t>otherStone</t>
  </si>
  <si>
    <t>moonStone</t>
  </si>
  <si>
    <t>scoreF</t>
  </si>
  <si>
    <t>sharkScore</t>
  </si>
  <si>
    <t>scoreStage</t>
  </si>
  <si>
    <t>suoding</t>
  </si>
  <si>
    <t>scoreShow</t>
  </si>
  <si>
    <t>score</t>
  </si>
  <si>
    <t>scapegoat</t>
  </si>
  <si>
    <r>
      <rPr>
        <sz val="10"/>
        <color theme="1"/>
        <rFont val="微软雅黑"/>
        <family val="2"/>
        <charset val="134"/>
      </rPr>
      <t>fishType</t>
    </r>
    <r>
      <rPr>
        <sz val="10"/>
        <color theme="1"/>
        <rFont val="微软雅黑"/>
        <family val="2"/>
        <charset val="134"/>
      </rPr>
      <t>Child</t>
    </r>
  </si>
  <si>
    <t>fishType</t>
  </si>
  <si>
    <t>name</t>
  </si>
  <si>
    <t>fishId</t>
  </si>
  <si>
    <t>per</t>
  </si>
  <si>
    <t>后续添加新炮倍后，把房间4和房间7拆开</t>
  </si>
  <si>
    <t>时间节奏:/分</t>
  </si>
  <si>
    <t>修改后需调整mongkeySPG</t>
    <phoneticPr fontId="3" type="noConversion"/>
  </si>
  <si>
    <t>基础捕获鱼掉落碎片概率</t>
  </si>
  <si>
    <t>金币</t>
  </si>
  <si>
    <t>修改后需修改全局表buyuJinguseG</t>
    <phoneticPr fontId="3" type="noConversion"/>
  </si>
  <si>
    <t>基础捕获鱼掉落福卡概率</t>
  </si>
  <si>
    <t>小游戏积分</t>
  </si>
  <si>
    <t>炮开火频率/s</t>
  </si>
  <si>
    <t>闪电价值穿透系数</t>
  </si>
  <si>
    <t>int</t>
  </si>
  <si>
    <t>string</t>
  </si>
  <si>
    <t>float</t>
  </si>
  <si>
    <t>String</t>
  </si>
  <si>
    <t>int[]</t>
  </si>
  <si>
    <t>弹珠价值3</t>
  </si>
  <si>
    <t>弹珠价值2</t>
  </si>
  <si>
    <t>弹珠价值1</t>
  </si>
  <si>
    <t>房间4</t>
  </si>
  <si>
    <t>房间3</t>
  </si>
  <si>
    <t>房间2</t>
  </si>
  <si>
    <t>房间1</t>
  </si>
  <si>
    <t>闪电金币价值</t>
    <phoneticPr fontId="3" type="noConversion"/>
  </si>
  <si>
    <r>
      <rPr>
        <b/>
        <sz val="11"/>
        <color theme="1"/>
        <rFont val="微软雅黑"/>
        <family val="2"/>
        <charset val="134"/>
      </rPr>
      <t>勇者斗恶龙，鱼被捕获情况下，炮倍对应的掉落概率（0</t>
    </r>
    <r>
      <rPr>
        <b/>
        <sz val="11"/>
        <color theme="1"/>
        <rFont val="微软雅黑"/>
        <family val="2"/>
        <charset val="134"/>
      </rPr>
      <t>%~100%）</t>
    </r>
  </si>
  <si>
    <r>
      <rPr>
        <sz val="11"/>
        <color theme="1"/>
        <rFont val="微软雅黑"/>
        <family val="2"/>
        <charset val="134"/>
      </rPr>
      <t>鱼被捕获情况下掉落</t>
    </r>
    <r>
      <rPr>
        <b/>
        <sz val="11"/>
        <color theme="1"/>
        <rFont val="微软雅黑"/>
        <family val="2"/>
        <charset val="134"/>
      </rPr>
      <t>碎片</t>
    </r>
    <r>
      <rPr>
        <sz val="11"/>
        <color theme="1"/>
        <rFont val="微软雅黑"/>
        <family val="2"/>
        <charset val="134"/>
      </rPr>
      <t>概率=炮倍*value*</t>
    </r>
    <r>
      <rPr>
        <b/>
        <sz val="11"/>
        <color theme="1"/>
        <rFont val="微软雅黑"/>
        <family val="2"/>
        <charset val="134"/>
      </rPr>
      <t>基础捕鱼掉落碎片概率</t>
    </r>
    <r>
      <rPr>
        <sz val="11"/>
        <color theme="1"/>
        <rFont val="微软雅黑"/>
        <family val="2"/>
        <charset val="134"/>
      </rPr>
      <t>/掉落总额</t>
    </r>
  </si>
  <si>
    <r>
      <rPr>
        <sz val="11"/>
        <color theme="1"/>
        <rFont val="微软雅黑"/>
        <family val="2"/>
        <charset val="134"/>
      </rPr>
      <t>玩家净消耗5xxx金币得</t>
    </r>
    <r>
      <rPr>
        <b/>
        <sz val="11"/>
        <color theme="1"/>
        <rFont val="微软雅黑"/>
        <family val="2"/>
        <charset val="134"/>
      </rPr>
      <t>猴碎片</t>
    </r>
    <r>
      <rPr>
        <sz val="11"/>
        <color theme="1"/>
        <rFont val="微软雅黑"/>
        <family val="2"/>
        <charset val="134"/>
      </rPr>
      <t>x1，模型为：</t>
    </r>
    <r>
      <rPr>
        <sz val="8"/>
        <color theme="1"/>
        <rFont val="微软雅黑"/>
        <family val="2"/>
        <charset val="134"/>
      </rPr>
      <t>1倍炮、1碎片、1分鱼</t>
    </r>
  </si>
  <si>
    <r>
      <rPr>
        <sz val="11"/>
        <color theme="1"/>
        <rFont val="微软雅黑"/>
        <family val="2"/>
        <charset val="134"/>
      </rPr>
      <t>鱼被捕获情况下掉落福卡概率=炮倍*value*</t>
    </r>
    <r>
      <rPr>
        <b/>
        <sz val="11"/>
        <color theme="1"/>
        <rFont val="微软雅黑"/>
        <family val="2"/>
        <charset val="134"/>
      </rPr>
      <t>基础捕鱼掉落福卡概率</t>
    </r>
    <r>
      <rPr>
        <sz val="11"/>
        <color theme="1"/>
        <rFont val="微软雅黑"/>
        <family val="2"/>
        <charset val="134"/>
      </rPr>
      <t>/掉落总额/能量0.96</t>
    </r>
  </si>
  <si>
    <r>
      <rPr>
        <sz val="11"/>
        <color theme="1"/>
        <rFont val="微软雅黑"/>
        <family val="2"/>
        <charset val="134"/>
      </rPr>
      <t>玩家净消耗5000得福卡x1，模型为：</t>
    </r>
    <r>
      <rPr>
        <sz val="8"/>
        <color theme="1"/>
        <rFont val="微软雅黑"/>
        <family val="2"/>
        <charset val="134"/>
      </rPr>
      <t>1倍炮、1福卡、1分鱼</t>
    </r>
  </si>
  <si>
    <t>小游戏价值占比</t>
  </si>
  <si>
    <t>设定：每分钟出N个钻石</t>
  </si>
  <si>
    <t>闪电单目标阈值</t>
  </si>
  <si>
    <t>闪电价值</t>
  </si>
  <si>
    <t>cs</t>
  </si>
  <si>
    <t>c</t>
  </si>
  <si>
    <r>
      <rPr>
        <sz val="10"/>
        <color theme="1"/>
        <rFont val="微软雅黑"/>
        <family val="2"/>
        <charset val="134"/>
      </rPr>
      <t>c</t>
    </r>
    <r>
      <rPr>
        <sz val="10"/>
        <color theme="1"/>
        <rFont val="微软雅黑"/>
        <family val="2"/>
        <charset val="134"/>
      </rPr>
      <t>s</t>
    </r>
  </si>
  <si>
    <t>s</t>
  </si>
  <si>
    <t>S</t>
  </si>
  <si>
    <t>track_01_1129_01_2064</t>
  </si>
  <si>
    <t>0,0</t>
  </si>
  <si>
    <t>track_01_1419_01_2063</t>
  </si>
  <si>
    <t>track_01_1349_01_2062</t>
  </si>
  <si>
    <t>track_01_0239_01_2061</t>
  </si>
  <si>
    <t>track_01_0449_01_2060</t>
  </si>
  <si>
    <r>
      <rPr>
        <sz val="11"/>
        <color theme="1"/>
        <rFont val="微软雅黑"/>
        <family val="2"/>
        <charset val="134"/>
      </rPr>
      <t>track_09_1249_11_</t>
    </r>
    <r>
      <rPr>
        <sz val="11"/>
        <color theme="1"/>
        <rFont val="微软雅黑"/>
        <family val="2"/>
        <charset val="134"/>
      </rPr>
      <t>2005</t>
    </r>
  </si>
  <si>
    <r>
      <rPr>
        <sz val="11"/>
        <color theme="1"/>
        <rFont val="微软雅黑"/>
        <family val="2"/>
        <charset val="134"/>
      </rPr>
      <t>track_09_1429_10_</t>
    </r>
    <r>
      <rPr>
        <sz val="11"/>
        <color theme="1"/>
        <rFont val="微软雅黑"/>
        <family val="2"/>
        <charset val="134"/>
      </rPr>
      <t>2004</t>
    </r>
  </si>
  <si>
    <r>
      <rPr>
        <sz val="11"/>
        <color theme="1"/>
        <rFont val="微软雅黑"/>
        <family val="2"/>
        <charset val="134"/>
      </rPr>
      <t>track_09_1349_09_</t>
    </r>
    <r>
      <rPr>
        <sz val="11"/>
        <color theme="1"/>
        <rFont val="微软雅黑"/>
        <family val="2"/>
        <charset val="134"/>
      </rPr>
      <t>2003</t>
    </r>
  </si>
  <si>
    <r>
      <rPr>
        <sz val="11"/>
        <color theme="1"/>
        <rFont val="微软雅黑"/>
        <family val="2"/>
        <charset val="134"/>
      </rPr>
      <t>track_09_1149_08_</t>
    </r>
    <r>
      <rPr>
        <sz val="11"/>
        <color theme="1"/>
        <rFont val="微软雅黑"/>
        <family val="2"/>
        <charset val="134"/>
      </rPr>
      <t>2002</t>
    </r>
  </si>
  <si>
    <r>
      <rPr>
        <sz val="11"/>
        <color theme="1"/>
        <rFont val="微软雅黑"/>
        <family val="2"/>
        <charset val="134"/>
      </rPr>
      <t>track_09_1429_07_</t>
    </r>
    <r>
      <rPr>
        <sz val="11"/>
        <color theme="1"/>
        <rFont val="微软雅黑"/>
        <family val="2"/>
        <charset val="134"/>
      </rPr>
      <t>2001</t>
    </r>
  </si>
  <si>
    <t>track_48_0241_20_1825</t>
  </si>
  <si>
    <t>0,20</t>
  </si>
  <si>
    <t>track_39_0421_20_1829</t>
  </si>
  <si>
    <t>track_39_0411_20_1828</t>
  </si>
  <si>
    <t>track_39_0341_20_1827</t>
  </si>
  <si>
    <t>track_39_0231_20_1826</t>
  </si>
  <si>
    <t>track_48_0421_19_1824</t>
  </si>
  <si>
    <t>track_48_0411_18_1823</t>
  </si>
  <si>
    <t>track_48_0341_17_1822</t>
  </si>
  <si>
    <t>track_48_0231_16_1821</t>
  </si>
  <si>
    <t>track_48_0121_15_1820</t>
  </si>
  <si>
    <t>track_48_0421_18_1759</t>
  </si>
  <si>
    <t>track_48_0421_17_1758</t>
  </si>
  <si>
    <t>track_48_0341_16_1757</t>
  </si>
  <si>
    <t>track_48_0121_15_1756</t>
  </si>
  <si>
    <t>track_48_0341_20_1765</t>
  </si>
  <si>
    <t>track_48_0141_20_1764</t>
  </si>
  <si>
    <t>track_48_0321_20_1763</t>
  </si>
  <si>
    <t>track_48_0121_20_1762</t>
  </si>
  <si>
    <t>track_48_0241_20_1761</t>
  </si>
  <si>
    <t>track_48_0421_20_1760</t>
  </si>
  <si>
    <t>track_48_0241_20_1759</t>
  </si>
  <si>
    <t>track_48_0421_19_1758</t>
  </si>
  <si>
    <t>track_48_0421_18_1757</t>
  </si>
  <si>
    <t>track_48_0421_17_1756</t>
  </si>
  <si>
    <t>track_48_0341_16_1755</t>
  </si>
  <si>
    <t>track_48_0121_15_1754</t>
  </si>
  <si>
    <t>track_48_0311_14_1753</t>
  </si>
  <si>
    <t>track_48_0311_13_1752</t>
  </si>
  <si>
    <t>track_48_0321_12_1751</t>
  </si>
  <si>
    <t>track_48_0421_11_1750</t>
  </si>
  <si>
    <t>track_48_0121_10_1749</t>
  </si>
  <si>
    <t>track_48_0341_09_1748</t>
  </si>
  <si>
    <t>track_48_0141_08_1747</t>
  </si>
  <si>
    <t>track_48_0241_07_1746</t>
  </si>
  <si>
    <t>track_48_0421_06_1745</t>
  </si>
  <si>
    <t>track_48_0311_05_1744</t>
  </si>
  <si>
    <t>track_48_0421_04_1743</t>
  </si>
  <si>
    <t>track_48_0241_03_1742</t>
  </si>
  <si>
    <t>track_48_0121_02_1741</t>
  </si>
  <si>
    <t>track_48_0421_01_1740</t>
  </si>
  <si>
    <t>track_46_0221_20_1739</t>
  </si>
  <si>
    <t>track_46_0221_19_1738</t>
  </si>
  <si>
    <t>track_46_0221_18_1737</t>
  </si>
  <si>
    <t>track_46_0221_17_1736</t>
  </si>
  <si>
    <t>track_46_0221_16_1735</t>
  </si>
  <si>
    <t>track_46_0221_15_1734</t>
  </si>
  <si>
    <t>track_46_0221_14_1733</t>
  </si>
  <si>
    <t>track_46_0221_13_1732</t>
  </si>
  <si>
    <t>track_46_0221_12_1731</t>
  </si>
  <si>
    <t>track_46_0221_11_1730</t>
  </si>
  <si>
    <t>track_46_0441_10_1729</t>
  </si>
  <si>
    <t>track_46_0441_09_1728</t>
  </si>
  <si>
    <t>track_46_0441_08_1727</t>
  </si>
  <si>
    <t>track_46_0441_07_1726</t>
  </si>
  <si>
    <t>track_46_0441_06_1725</t>
  </si>
  <si>
    <t>track_46_0441_05_1724</t>
  </si>
  <si>
    <t>track_46_0441_04_1723</t>
  </si>
  <si>
    <t>track_46_0441_03_1722</t>
  </si>
  <si>
    <t>track_46_0441_02_1721</t>
  </si>
  <si>
    <t>track_46_0441_01_1720</t>
  </si>
  <si>
    <t>track_44_0311_19_1719</t>
  </si>
  <si>
    <t>track_44_0421_18_1718</t>
  </si>
  <si>
    <t>track_44_0241_17_1717</t>
  </si>
  <si>
    <t>track_44_0241_16_1716</t>
  </si>
  <si>
    <t>track_44_0421_15_1715</t>
  </si>
  <si>
    <t>track_44_0241_14_1714</t>
  </si>
  <si>
    <t>track_44_0421_13_1713</t>
  </si>
  <si>
    <t>track_44_0321_12_1712</t>
  </si>
  <si>
    <t>track_44_0311_11_1711</t>
  </si>
  <si>
    <t>track_44_0341_10_1710</t>
  </si>
  <si>
    <t>track_44_0211_09_1709</t>
  </si>
  <si>
    <t>track_44_0131_08_1708</t>
  </si>
  <si>
    <t>track_44_0121_07_1707</t>
  </si>
  <si>
    <t>track_44_0141_06_1706</t>
  </si>
  <si>
    <t>track_44_0431_05_1705</t>
  </si>
  <si>
    <t>track_44_0241_01_1704</t>
  </si>
  <si>
    <t>track_44_0241_01_1703</t>
  </si>
  <si>
    <t>track_44_0241_01_1702</t>
  </si>
  <si>
    <t>track_44_0241_01_1701</t>
  </si>
  <si>
    <t>track_24_0411_24_1473</t>
  </si>
  <si>
    <t>track_24_0341_23_1472</t>
  </si>
  <si>
    <t>track_24_0321_22_1471</t>
  </si>
  <si>
    <t>track_24_0121_21_1470</t>
  </si>
  <si>
    <t>track_34_0421_24_1469</t>
  </si>
  <si>
    <t>track_34_0311_23_1468</t>
  </si>
  <si>
    <t>track_34_0341_22_1467</t>
  </si>
  <si>
    <t>track_34_0231_21_1466</t>
  </si>
  <si>
    <t>track_34_0241_20_1465</t>
  </si>
  <si>
    <t>track_34_0141_19_1464</t>
  </si>
  <si>
    <t>track_16_1311_25_1463</t>
  </si>
  <si>
    <t>track_16_1341_24_1462</t>
  </si>
  <si>
    <t>track_16_1321_23_1461</t>
  </si>
  <si>
    <t>track_16_1211_22_1460</t>
  </si>
  <si>
    <t>track_16_1231_21_1459</t>
  </si>
  <si>
    <t>track_16_1241_20_1458</t>
  </si>
  <si>
    <t>track_16_1241_19_1457</t>
  </si>
  <si>
    <t>track_16_1141_18_1456</t>
  </si>
  <si>
    <t>track_34_0121_18_1455</t>
  </si>
  <si>
    <t>track_32_0141_24_1454</t>
  </si>
  <si>
    <t>track_32_0421_23_1453</t>
  </si>
  <si>
    <t>track_32_0311_22_1452</t>
  </si>
  <si>
    <t>track_32_0121_21_1451</t>
  </si>
  <si>
    <t>track_34_0131_17_1450</t>
  </si>
  <si>
    <t>track_33_0311_10_1449</t>
  </si>
  <si>
    <t>track_33_0321_09_1448</t>
  </si>
  <si>
    <t>track_32_0321_20_1447</t>
  </si>
  <si>
    <t>track_32_0321_19_1446</t>
  </si>
  <si>
    <t>track_31_0321_21_1445</t>
  </si>
  <si>
    <t>track_31_0341_20_1444</t>
  </si>
  <si>
    <t>track_31_0121_19_1443</t>
  </si>
  <si>
    <t>track_29_0321_09_1442</t>
  </si>
  <si>
    <t>track_28_0341_21_1441</t>
  </si>
  <si>
    <t>track_28_0321_20_1440</t>
  </si>
  <si>
    <t>track_28_0121_19_1439</t>
  </si>
  <si>
    <t>track_26_0421_21_1438</t>
  </si>
  <si>
    <t>track_26_0341_20_1437</t>
  </si>
  <si>
    <t>track_26_0311_19_1436</t>
  </si>
  <si>
    <t>track_24_1341_20_1433</t>
  </si>
  <si>
    <t>track_24_1321_19_1432</t>
  </si>
  <si>
    <t>track_21_0141_08_1429</t>
  </si>
  <si>
    <t>track_20_1311_14_1428</t>
  </si>
  <si>
    <t>track_20_1341_13_1427</t>
  </si>
  <si>
    <t>track_20_1121_12_1426</t>
  </si>
  <si>
    <t>track_20_1131_11_1425</t>
  </si>
  <si>
    <t>track_34_0241_16_1408</t>
  </si>
  <si>
    <t>track_34_0431_15_1407</t>
  </si>
  <si>
    <t>track_34_0121_14_1406</t>
  </si>
  <si>
    <t>track_34_0341_13_1405</t>
  </si>
  <si>
    <t>track_34_0321_12_1404</t>
  </si>
  <si>
    <t>track_34_0421_11_1403</t>
  </si>
  <si>
    <t>track_34_0241_10_1402</t>
  </si>
  <si>
    <t>track_34_0421_09_1401</t>
  </si>
  <si>
    <t>track_32_0241_18_1400</t>
  </si>
  <si>
    <t>track_32_0421_17_1399</t>
  </si>
  <si>
    <t>track_32_0231_16_1398</t>
  </si>
  <si>
    <t>track_32_0131_15_1397</t>
  </si>
  <si>
    <t>track_32_0321_14_1396</t>
  </si>
  <si>
    <t>track_32_0431_13_1395</t>
  </si>
  <si>
    <t>track_32_0141_12_1394</t>
  </si>
  <si>
    <t>track_32_0121_11_1393</t>
  </si>
  <si>
    <t>track_32_0241_10_1392</t>
  </si>
  <si>
    <t>track_32_0421_09_1391</t>
  </si>
  <si>
    <t>track_20_1221_10_1390</t>
  </si>
  <si>
    <t>track_20_1241_09_1389</t>
  </si>
  <si>
    <t>track_20_1311_08_1388</t>
  </si>
  <si>
    <t>track_20_1121_07_1387</t>
  </si>
  <si>
    <t>track_20_1441_06_1386</t>
  </si>
  <si>
    <t>track_20_1421_05_1385</t>
  </si>
  <si>
    <t>track_33_0111_18_1384</t>
  </si>
  <si>
    <t>track_33_0421_17_1383</t>
  </si>
  <si>
    <t>track_33_0431_16_1382</t>
  </si>
  <si>
    <t>track_33_0241_15_1381</t>
  </si>
  <si>
    <t>track_33_0241_14_1380</t>
  </si>
  <si>
    <t>track_33_0421_13_1379</t>
  </si>
  <si>
    <t>track_33_0341_12_1378</t>
  </si>
  <si>
    <t>track_33_0121_11_1377</t>
  </si>
  <si>
    <t>track_33_0241_10_1376</t>
  </si>
  <si>
    <t>track_33_0421_09_1375</t>
  </si>
  <si>
    <t>track_31_0111_18_1374</t>
  </si>
  <si>
    <t>track_31_0241_17_1373</t>
  </si>
  <si>
    <t>track_31_0421_16_1372</t>
  </si>
  <si>
    <t>track_31_0231_15_1371</t>
  </si>
  <si>
    <t>track_31_0241_14_1370</t>
  </si>
  <si>
    <t>track_31_0131_13_1369</t>
  </si>
  <si>
    <t>track_31_0241_12_1368</t>
  </si>
  <si>
    <t>track_31_0421_11_1367</t>
  </si>
  <si>
    <t>track_31_0241_10_1366</t>
  </si>
  <si>
    <t>track_31_0421_09_1365</t>
  </si>
  <si>
    <t>track_28_0231_18_1364</t>
  </si>
  <si>
    <t>track_28_0141_17_1363</t>
  </si>
  <si>
    <t>track_28_0221_16_1362</t>
  </si>
  <si>
    <t>track_28_0241_15_1361</t>
  </si>
  <si>
    <t>track_28_0341_14_1360</t>
  </si>
  <si>
    <t>track_28_0421_13_1359</t>
  </si>
  <si>
    <t>track_28_0421_12_1358</t>
  </si>
  <si>
    <t>track_28_0121_11_1357</t>
  </si>
  <si>
    <t>track_28_0241_10_1356</t>
  </si>
  <si>
    <t>track_28_0421_09_1355</t>
  </si>
  <si>
    <t>track_26_0141_18_1354</t>
  </si>
  <si>
    <t>track_26_0241_17_1353</t>
  </si>
  <si>
    <t>track_26_0421_16_1352</t>
  </si>
  <si>
    <t>track_26_0131_15_1351</t>
  </si>
  <si>
    <t>track_26_0241_14_1350</t>
  </si>
  <si>
    <t>track_26_0231_13_1349</t>
  </si>
  <si>
    <t>track_26_0341_12_1348</t>
  </si>
  <si>
    <t>track_26_0121_11_1347</t>
  </si>
  <si>
    <t>track_26_0241_10_1346</t>
  </si>
  <si>
    <t>track_26_0421_09_1345</t>
  </si>
  <si>
    <t>track_25_1221_15_1344</t>
  </si>
  <si>
    <t>track_25_1441_14_1343</t>
  </si>
  <si>
    <t>track_25_1441_13_1342</t>
  </si>
  <si>
    <t>track_25_1331_12_1341</t>
  </si>
  <si>
    <t>track_25_1221_11_1340</t>
  </si>
  <si>
    <t>track_25_1441_10_1339</t>
  </si>
  <si>
    <t>track_25_1321_09_1338</t>
  </si>
  <si>
    <t>track_25_1111_08_1337</t>
  </si>
  <si>
    <t>track_25_1221_07_1336</t>
  </si>
  <si>
    <t>track_25_1441_06_1335</t>
  </si>
  <si>
    <t>track_24_1241_18_1334</t>
  </si>
  <si>
    <t>track_24_1421_17_1333</t>
  </si>
  <si>
    <t>track_24_1131_16_1332</t>
  </si>
  <si>
    <t>track_24_1421_15_1331</t>
  </si>
  <si>
    <t>track_24_1221_14_1330</t>
  </si>
  <si>
    <t>track_24_1441_13_1329</t>
  </si>
  <si>
    <t>track_24_1231_12_1328</t>
  </si>
  <si>
    <t>track_24_1121_11_1327</t>
  </si>
  <si>
    <t>track_24_1241_10_1326</t>
  </si>
  <si>
    <t>track_24_1421_09_1325</t>
  </si>
  <si>
    <t>track_19_0243_18_1324</t>
  </si>
  <si>
    <t>track_19_0132_17_1323</t>
  </si>
  <si>
    <t>track_19_0421_16_1322</t>
  </si>
  <si>
    <t>track_19_0122_15_1321</t>
  </si>
  <si>
    <t>track_19_0422_14_1320</t>
  </si>
  <si>
    <t>track_19_0421_13_1319</t>
  </si>
  <si>
    <t>track_19_0341_12_1318</t>
  </si>
  <si>
    <t>track_19_0131_11_1317</t>
  </si>
  <si>
    <t>track_19_0241_10_1316</t>
  </si>
  <si>
    <t>track_19_0421_09_1315</t>
  </si>
  <si>
    <t>track_18_1243_18_1314</t>
  </si>
  <si>
    <t>track_18_1422_17_1313</t>
  </si>
  <si>
    <t>track_18_1131_16_1312</t>
  </si>
  <si>
    <t>track_18_1242_15_1311</t>
  </si>
  <si>
    <t>track_18_1422_14_1310</t>
  </si>
  <si>
    <t>track_18_1131_13_1309</t>
  </si>
  <si>
    <t>track_18_1121_12_1308</t>
  </si>
  <si>
    <t>track_18_1341_11_1307</t>
  </si>
  <si>
    <t>track_18_1421_10_1306</t>
  </si>
  <si>
    <t>track_18_1241_09_1305</t>
  </si>
  <si>
    <t>track_17_0243_18_1304</t>
  </si>
  <si>
    <t>track_17_0423_17_1303</t>
  </si>
  <si>
    <t>track_17_0121_16_1302</t>
  </si>
  <si>
    <t>track_17_0242_15_1301</t>
  </si>
  <si>
    <t>track_17_0432_14_1300</t>
  </si>
  <si>
    <t>track_17_0421_13_1299</t>
  </si>
  <si>
    <t>track_17_0241_12_1298</t>
  </si>
  <si>
    <t>track_17_0131_11_1297</t>
  </si>
  <si>
    <t>track_17_0241_10_1296</t>
  </si>
  <si>
    <t>track_17_0421_09_1295</t>
  </si>
  <si>
    <t>track_16_1423_17_1294</t>
  </si>
  <si>
    <t>track_16_1131_16_1293</t>
  </si>
  <si>
    <t>track_16_1422_15_1292</t>
  </si>
  <si>
    <t>track_16_1242_14_1291</t>
  </si>
  <si>
    <t>track_16_1422_13_1290</t>
  </si>
  <si>
    <t>track_16_1411_12_1289</t>
  </si>
  <si>
    <t>track_16_1431_11_1288</t>
  </si>
  <si>
    <t>track_16_1131_10_1287</t>
  </si>
  <si>
    <t>track_16_1241_09_1286</t>
  </si>
  <si>
    <t>track_16_1421_08_1285</t>
  </si>
  <si>
    <t>track_13_1133_17_1284</t>
  </si>
  <si>
    <t>track_13_1241_16_1283</t>
  </si>
  <si>
    <t>track_13_1421_15_1282</t>
  </si>
  <si>
    <t>track_13_1322_14_1281</t>
  </si>
  <si>
    <t>track_13_1422_13_1280</t>
  </si>
  <si>
    <t>track_13_1411_12_1279</t>
  </si>
  <si>
    <t>track_13_1232_11_1278</t>
  </si>
  <si>
    <t>track_13_1131_10_1277</t>
  </si>
  <si>
    <t>track_13_1231_09_1276</t>
  </si>
  <si>
    <t>track_13_1421_08_1275</t>
  </si>
  <si>
    <t>track_34_0421_08_1261</t>
  </si>
  <si>
    <t>track_34_0411_07_1260</t>
  </si>
  <si>
    <t>track_34_0341_06_1259</t>
  </si>
  <si>
    <t>track_34_0311_05_1258</t>
  </si>
  <si>
    <t>track_34_0241_04_1257</t>
  </si>
  <si>
    <t>track_34_0231_03_1256</t>
  </si>
  <si>
    <t>track_34_0141_02_1255</t>
  </si>
  <si>
    <t>track_34_0121_01_1254</t>
  </si>
  <si>
    <t>track_33_0441_08_1253</t>
  </si>
  <si>
    <t>track_33_0421_07_1252</t>
  </si>
  <si>
    <t>track_33_0321_06_1251</t>
  </si>
  <si>
    <t>track_33_0311_05_1250</t>
  </si>
  <si>
    <t>track_33_0241_04_1249</t>
  </si>
  <si>
    <t>track_33_0241_03_1248</t>
  </si>
  <si>
    <t>track_33_0141_02_1247</t>
  </si>
  <si>
    <t>track_33_0121_01_1246</t>
  </si>
  <si>
    <t>track_32_0431_08_1245</t>
  </si>
  <si>
    <t>track_32_0421_07_1244</t>
  </si>
  <si>
    <t>track_32_0341_06_1243</t>
  </si>
  <si>
    <t>track_32_0311_05_1242</t>
  </si>
  <si>
    <t>track_32_0241_04_1241</t>
  </si>
  <si>
    <t>track_32_0241_03_1240</t>
  </si>
  <si>
    <t>track_32_0211_02_1239</t>
  </si>
  <si>
    <t>track_32_0121_01_1238</t>
  </si>
  <si>
    <t>track_31_0421_08_1237</t>
  </si>
  <si>
    <t>3101,3102,3201,3202,3203,3301,3302,3303</t>
  </si>
  <si>
    <t>1,2,3,4,5,6,7</t>
  </si>
  <si>
    <t>track_31_0411_07_1236</t>
  </si>
  <si>
    <t>track_31_0321_06_1235</t>
  </si>
  <si>
    <t>track_31_0311_05_1234</t>
  </si>
  <si>
    <t>track_31_0241_04_1233</t>
  </si>
  <si>
    <t>track_31_0231_03_1232</t>
  </si>
  <si>
    <t>track_31_0131_02_1231</t>
  </si>
  <si>
    <t>track_31_0121_01_1230</t>
  </si>
  <si>
    <t>track_30_0431_08_1229</t>
  </si>
  <si>
    <t>track_30_0421_07_1228</t>
  </si>
  <si>
    <t>track_30_0321_06_1227</t>
  </si>
  <si>
    <t>track_30_0311_05_1226</t>
  </si>
  <si>
    <t>track_30_0241_04_1225</t>
  </si>
  <si>
    <t>track_30_0231_03_1224</t>
  </si>
  <si>
    <t>track_30_0131_01_1223</t>
  </si>
  <si>
    <t>track_30_0121_02_1222</t>
  </si>
  <si>
    <t>track_29_0421_08_1221</t>
  </si>
  <si>
    <t>3201,3202,3203,3301,3302,3303</t>
  </si>
  <si>
    <t>1,2,3,4,5</t>
  </si>
  <si>
    <t>track_29_0421_07_1220</t>
  </si>
  <si>
    <t>track_29_0411_06_1219</t>
  </si>
  <si>
    <t>track_29_0311_05_1218</t>
  </si>
  <si>
    <t>track_29_0241_04_1217</t>
  </si>
  <si>
    <t>track_29_0241_03_1216</t>
  </si>
  <si>
    <t>track_29_0131_01_1215</t>
  </si>
  <si>
    <t>track_29_0111_02_1214</t>
  </si>
  <si>
    <t>track_28_0441_08_1213</t>
  </si>
  <si>
    <t>track_28_0421_07_1212</t>
  </si>
  <si>
    <t>track_28_0341_06_1211</t>
  </si>
  <si>
    <t>track_28_0311_05_1210</t>
  </si>
  <si>
    <t>track_28_0241_04_1209</t>
  </si>
  <si>
    <t>track_28_0211_03_1208</t>
  </si>
  <si>
    <t>track_28_0131_01_1207</t>
  </si>
  <si>
    <t>track_28_0121_02_1206</t>
  </si>
  <si>
    <t>track_27_0441_08_1205</t>
  </si>
  <si>
    <t>track_27_0411_07_1204</t>
  </si>
  <si>
    <t>track_27_0341_06_1203</t>
  </si>
  <si>
    <t>track_27_0321_05_1202</t>
  </si>
  <si>
    <t>track_27_0241_04_1201</t>
  </si>
  <si>
    <t>track_27_0211_03_1200</t>
  </si>
  <si>
    <t>track_27_0131_02_1199</t>
  </si>
  <si>
    <t>track_27_0111_01_1198</t>
  </si>
  <si>
    <t>track_26_0431_08_1197</t>
  </si>
  <si>
    <t>3201,3202,3203</t>
  </si>
  <si>
    <t>1,2</t>
  </si>
  <si>
    <t>track_26_0422_07_1196</t>
  </si>
  <si>
    <t>track_26_0342_06_1195</t>
  </si>
  <si>
    <t>track_26_0311_05_1194</t>
  </si>
  <si>
    <t>track_26_0242_04_1193</t>
  </si>
  <si>
    <t>track_26_0232_03_1192</t>
  </si>
  <si>
    <t>track_26_0141_02_1191</t>
  </si>
  <si>
    <t>track_26_0122_01_1190</t>
  </si>
  <si>
    <t>track_25_0441_04_1189</t>
  </si>
  <si>
    <t>3301,3302,3303</t>
  </si>
  <si>
    <t>3,4,5</t>
  </si>
  <si>
    <t>track_25_0441_01_1188</t>
  </si>
  <si>
    <t>track_25_0321_03_1187</t>
  </si>
  <si>
    <t>track_25_0221_05_1186</t>
  </si>
  <si>
    <t>track_25_0221_02_1185</t>
  </si>
  <si>
    <t>track_24_1421_01_1184</t>
  </si>
  <si>
    <t>3101,3102,3301,3302,3303</t>
  </si>
  <si>
    <t>3,4,5,6,7</t>
  </si>
  <si>
    <t>track_24_1341_04_1183</t>
  </si>
  <si>
    <t>track_24_1241_02_1182</t>
  </si>
  <si>
    <t>track_24_1141_08_1181</t>
  </si>
  <si>
    <t>track_24_1121_07_1180</t>
  </si>
  <si>
    <t>track_24_1121_03_1179</t>
  </si>
  <si>
    <t>track_24_1321_05_1178</t>
  </si>
  <si>
    <t>track_24_1241_06_1177</t>
  </si>
  <si>
    <t>track_21_1421_07_1170</t>
  </si>
  <si>
    <t>track_21_1421_06_1169</t>
  </si>
  <si>
    <t>track_21_1421_01_1168</t>
  </si>
  <si>
    <t>track_21_1341_04_1167</t>
  </si>
  <si>
    <t>track_21_1321_05_1166</t>
  </si>
  <si>
    <t>track_21_1241_08_1165</t>
  </si>
  <si>
    <t>track_21_1241_02_1164</t>
  </si>
  <si>
    <t>track_21_1141_03_1163</t>
  </si>
  <si>
    <t>track_20_1441_03_1162</t>
  </si>
  <si>
    <t>track_20_1441_02_1161</t>
  </si>
  <si>
    <t>track_20_1221_04_1160</t>
  </si>
  <si>
    <t>track_20_1221_01_1159</t>
  </si>
  <si>
    <t>track_19_0421_05_1158</t>
  </si>
  <si>
    <t>track_19_0421_03_1157</t>
  </si>
  <si>
    <t>track_19_0341_07_1156</t>
  </si>
  <si>
    <t>track_19_0311_08_1155</t>
  </si>
  <si>
    <t>track_19_0241_06_1154</t>
  </si>
  <si>
    <t>track_19_0142_01_1153</t>
  </si>
  <si>
    <t>track_19_0131_04_1152</t>
  </si>
  <si>
    <t>track_19_0121_02_1151</t>
  </si>
  <si>
    <t>track_18_1421_05_1150</t>
  </si>
  <si>
    <t>track_18_1411_06_1149</t>
  </si>
  <si>
    <t>track_18_1321_07_1148</t>
  </si>
  <si>
    <t>track_18_1321_01_1147</t>
  </si>
  <si>
    <t>track_18_1311_03_1146</t>
  </si>
  <si>
    <t>track_18_1241_04_1145</t>
  </si>
  <si>
    <t>track_18_1231_08_1144</t>
  </si>
  <si>
    <t>track_18_1131_02_1143</t>
  </si>
  <si>
    <t>track_17_0421_01_1142</t>
  </si>
  <si>
    <t>3101,3102</t>
  </si>
  <si>
    <t>6,7,2</t>
  </si>
  <si>
    <t>track_17_0341_08_1141</t>
  </si>
  <si>
    <t>track_17_0341_06_1140</t>
  </si>
  <si>
    <t>track_17_0311_02_1139</t>
  </si>
  <si>
    <t>track_17_0241_04_1138</t>
  </si>
  <si>
    <t>track_17_0241_03_1137</t>
  </si>
  <si>
    <t>track_17_0231_07_1136</t>
  </si>
  <si>
    <t>track_17_0131_05_1135</t>
  </si>
  <si>
    <t>track_16_1421_02_1134</t>
  </si>
  <si>
    <t>3201,3202,3203,3301,3302,3303,3403</t>
  </si>
  <si>
    <t>track_16_1321_04_1133</t>
  </si>
  <si>
    <t>track_16_1321_01_1132</t>
  </si>
  <si>
    <t>track_16_1311_06_1131</t>
  </si>
  <si>
    <t>track_16_1141_07_1130</t>
  </si>
  <si>
    <t>track_16_1141_05_1129</t>
  </si>
  <si>
    <t>track_16_1131_03_1128</t>
  </si>
  <si>
    <t>track_15_0341_06_1127</t>
  </si>
  <si>
    <t>3301,3302,3303,3401,3402</t>
  </si>
  <si>
    <t>track_15_0421_02_1126</t>
  </si>
  <si>
    <t>track_15_0141_07_1125</t>
  </si>
  <si>
    <t>track_15_0321_05_1124</t>
  </si>
  <si>
    <t>track_15_0311_04_1123</t>
  </si>
  <si>
    <t>track_15_0241_03_1122</t>
  </si>
  <si>
    <t>track_15_0131_01_1121</t>
  </si>
  <si>
    <t>track_14_1422_01_1120</t>
  </si>
  <si>
    <t>track_14_1342_06_1119</t>
  </si>
  <si>
    <t>track_14_1141_05_1118</t>
  </si>
  <si>
    <t>track_14_1421_02_1117</t>
  </si>
  <si>
    <t>track_14_1311_03_1116</t>
  </si>
  <si>
    <t>独角鲸</t>
  </si>
  <si>
    <t>track_14_1411_04_1115</t>
  </si>
  <si>
    <t>送财龙龟</t>
  </si>
  <si>
    <t>track_14_1131_08_1114</t>
  </si>
  <si>
    <t>美人鱼</t>
  </si>
  <si>
    <t>track_14_1341_07_1113</t>
  </si>
  <si>
    <t>巨钳龙虾</t>
  </si>
  <si>
    <t>track_13_1241_04_1112</t>
  </si>
  <si>
    <t>track_13_1341_06_1111</t>
  </si>
  <si>
    <t>track_13_1131_05_1110</t>
  </si>
  <si>
    <t>track_13_1431_01_1109</t>
  </si>
  <si>
    <t>track_13_1231_07_1108</t>
  </si>
  <si>
    <t>track_13_1132_02_1107</t>
  </si>
  <si>
    <t>track_13_1231_03_1106</t>
  </si>
  <si>
    <t>track_12_0422_02_1105</t>
  </si>
  <si>
    <t>3,4,5,7</t>
  </si>
  <si>
    <t>track_12_0421_03_1104</t>
  </si>
  <si>
    <t>track_12_0342_08_1103</t>
  </si>
  <si>
    <t>track_12_0341_04_1102</t>
  </si>
  <si>
    <t>track_12_0242_05_1101</t>
  </si>
  <si>
    <t>track_12_0241_01_1100</t>
  </si>
  <si>
    <t>track_12_0134_06_1099</t>
  </si>
  <si>
    <t>track_12_0122_07_1098</t>
  </si>
  <si>
    <t>track_11_0422_01_1097</t>
  </si>
  <si>
    <t>3101,3102,3301,3302,3301,3303</t>
  </si>
  <si>
    <t>track_11_0421_07_1096</t>
  </si>
  <si>
    <t>track_11_0341_06_1095</t>
  </si>
  <si>
    <t>track_11_0341_05_1094</t>
  </si>
  <si>
    <t>track_11_0321_08_1093</t>
  </si>
  <si>
    <t>track_11_0241_03_1092</t>
  </si>
  <si>
    <t>track_11_0134_11_1091</t>
  </si>
  <si>
    <t>track_11_0132_09_1090</t>
  </si>
  <si>
    <t>track_11_0121_04_1089</t>
  </si>
  <si>
    <t>track_11_0121_02_1088</t>
  </si>
  <si>
    <t>track_10_0431_03_1087</t>
  </si>
  <si>
    <t>3101,3102,3201,3202,3203</t>
  </si>
  <si>
    <t>1,2,6,7</t>
  </si>
  <si>
    <t>track_10_0341_05_1086</t>
  </si>
  <si>
    <t>track_10_0321_01_1085</t>
  </si>
  <si>
    <t>track_10_0242_07_1084</t>
  </si>
  <si>
    <t>track_10_0144_09_1083</t>
  </si>
  <si>
    <t>track_10_0142_08_1082</t>
  </si>
  <si>
    <t>track_10_0141_04_1081</t>
  </si>
  <si>
    <t>track_10_0141_02_1080</t>
  </si>
  <si>
    <t>track_10_0121_06_1079</t>
  </si>
  <si>
    <t>track_08_0421_04_1072</t>
  </si>
  <si>
    <t>3102,3201</t>
  </si>
  <si>
    <t>1,2,3,4,5,6</t>
  </si>
  <si>
    <t>track_08_0411_01_1071</t>
  </si>
  <si>
    <t>track_08_0341_06_1070</t>
  </si>
  <si>
    <t>track_08_0242_05_1069</t>
  </si>
  <si>
    <t>track_08_0241_03_1068</t>
  </si>
  <si>
    <t>track_08_0141_07_1067</t>
  </si>
  <si>
    <t>track_08_0121_02_1066</t>
  </si>
  <si>
    <t>track_07_1421_08_1065</t>
  </si>
  <si>
    <t>3101</t>
  </si>
  <si>
    <t>track_07_1421_02_1064</t>
  </si>
  <si>
    <t>track_07_1312_03_1063</t>
  </si>
  <si>
    <t>track_07_1311_04_1062</t>
  </si>
  <si>
    <t>track_07_1241_07_1061</t>
  </si>
  <si>
    <t>track_07_1212_01_1060</t>
  </si>
  <si>
    <t>track_07_1211_06_1059</t>
  </si>
  <si>
    <t>300倍房，悬赏任务track（所需任务鱼数量为3,2,1）
3301：4,16,31
3302：3,16,31
3303：6,16,30</t>
  </si>
  <si>
    <t>track_07_1141_05_1058</t>
  </si>
  <si>
    <t>track_06_1423_06_1057</t>
  </si>
  <si>
    <t>track_06_1343_05_1056</t>
  </si>
  <si>
    <t>track_06_1341_08_1055</t>
  </si>
  <si>
    <t>track_06_1341_07_1054</t>
  </si>
  <si>
    <t>track_06_1314_02_1053</t>
  </si>
  <si>
    <t>track_06_1241_04_1052</t>
  </si>
  <si>
    <t>track_06_1214_03_1051</t>
  </si>
  <si>
    <t>track_06_1133_01_1050</t>
  </si>
  <si>
    <t>track_05_0425_04_1049</t>
  </si>
  <si>
    <t>4,6</t>
  </si>
  <si>
    <t>300倍房，话费赛track
3：4,11,28
4：3,15,31
5：4,12,29</t>
  </si>
  <si>
    <t>track_05_0423_03_1048</t>
  </si>
  <si>
    <t>track_05_0422_02_1047</t>
  </si>
  <si>
    <t>track_05_0421_01_1046</t>
  </si>
  <si>
    <t>track_05_0321_05_1045</t>
  </si>
  <si>
    <t>track_05_0247_09_1044</t>
  </si>
  <si>
    <t>track_05_0246_07_1043</t>
  </si>
  <si>
    <t>track_05_0121_08_1042</t>
  </si>
  <si>
    <t>track_05_0121_06_1041</t>
  </si>
  <si>
    <t>track_04_0427_01_1040</t>
  </si>
  <si>
    <t>track_04_0316_06_1039</t>
  </si>
  <si>
    <t>30倍房，悬赏任务track（所需任务鱼数量为3,2,1）
3201：1,16,31
3202：5,18,29
3203：3,16,30</t>
  </si>
  <si>
    <t>track_04_0313_05_1038</t>
  </si>
  <si>
    <t>track_04_0248_02_1037</t>
  </si>
  <si>
    <t>track_04_0246_08_1036</t>
  </si>
  <si>
    <t>track_04_0131_04_1035</t>
  </si>
  <si>
    <t>track_04_0126_07_1034</t>
  </si>
  <si>
    <t>track_04_0121_03_1033</t>
  </si>
  <si>
    <t>track_03_0428_03_1032</t>
  </si>
  <si>
    <t>3201,3202,3203,3301,3302</t>
  </si>
  <si>
    <t>track_03_0349_08_1031</t>
  </si>
  <si>
    <t>track_03_0343_06_1030</t>
  </si>
  <si>
    <t>track_03_0248_05_1029</t>
  </si>
  <si>
    <t>30倍房，话费赛track
1：1,16,28
2：5,13,29</t>
  </si>
  <si>
    <t>track_03_0141_07_1028</t>
  </si>
  <si>
    <t>track_03_0126_02_1027</t>
  </si>
  <si>
    <t>track_03_0123_01_1026</t>
  </si>
  <si>
    <t>track_03_0121_04_1025</t>
  </si>
  <si>
    <t>track_02_0423_08_1024</t>
  </si>
  <si>
    <t>3101,3102,3201,3202</t>
  </si>
  <si>
    <t>track_02_0422_01_1023</t>
  </si>
  <si>
    <t>track_02_0421_02_1022</t>
  </si>
  <si>
    <t>track_02_0344_10_1021</t>
  </si>
  <si>
    <t>track_02_0342_03_1020</t>
  </si>
  <si>
    <t>track_02_0321_05_1019</t>
  </si>
  <si>
    <t>1倍房，悬赏任务track（所需任务鱼数量为3,2,1）
3101：5,17,28
3102：1,11,31</t>
  </si>
  <si>
    <t>track_02_0246_07_1018</t>
  </si>
  <si>
    <t>track_02_0241_04_1017</t>
  </si>
  <si>
    <t>track_02_0121_09_1016</t>
  </si>
  <si>
    <t>track_02_0121_06_1015</t>
  </si>
  <si>
    <t>track_01_0429_11_1014</t>
  </si>
  <si>
    <t>3101,3201,3202</t>
  </si>
  <si>
    <t>track_01_0429_04_1013</t>
  </si>
  <si>
    <t>track_01_0428_05_1012</t>
  </si>
  <si>
    <t>track_01_0421_12_1011</t>
  </si>
  <si>
    <t>track_01_0418_06_1010</t>
  </si>
  <si>
    <t>track_01_0329_03_1009</t>
  </si>
  <si>
    <t>track_01_0326_02_1008</t>
  </si>
  <si>
    <t xml:space="preserve">
31 6 4；27 18 7
33 3 6；28 19 7
26 17 18；31 16 6
33 24 3；31 25 6</t>
  </si>
  <si>
    <t>抓取鱼的分类（）
1为小型鱼
2为中型鱼
3为大型鱼
5为特殊鱼
6为boss鱼</t>
  </si>
  <si>
    <t>分值</t>
  </si>
  <si>
    <t>鱼的类型
1小型鱼,2中型鱼
3大型鱼,4黄金鱼
5特殊鱼,6BOSS
7潜艇(层级最高)
8话费券</t>
  </si>
  <si>
    <r>
      <rPr>
        <sz val="9"/>
        <color theme="1"/>
        <rFont val="微软雅黑"/>
        <family val="2"/>
        <charset val="134"/>
      </rPr>
      <t xml:space="preserve">鱼图片资源名称
</t>
    </r>
    <r>
      <rPr>
        <sz val="9"/>
        <color rgb="FFFF0000"/>
        <rFont val="微软雅黑"/>
        <family val="2"/>
        <charset val="134"/>
      </rPr>
      <t>未填写的表示鱼和小精灵没对应的</t>
    </r>
  </si>
  <si>
    <t>track_01_0323_01_1007</t>
  </si>
  <si>
    <t>track_01_0311_10_1006</t>
  </si>
  <si>
    <t>1倍房，话费赛track
1,10,30
4,8,31</t>
  </si>
  <si>
    <t>track_01_0248_08_1005</t>
  </si>
  <si>
    <t>track_01_0141_07_1004</t>
  </si>
  <si>
    <t>track_01_0139_14_1003</t>
  </si>
  <si>
    <t>track_01_0139_09_1002</t>
  </si>
  <si>
    <t>track_01_0125_13_1001</t>
  </si>
  <si>
    <t>track_610</t>
  </si>
  <si>
    <t>70,70</t>
  </si>
  <si>
    <t>track_609</t>
  </si>
  <si>
    <t>track_608</t>
  </si>
  <si>
    <t>track_607</t>
  </si>
  <si>
    <t>track_606</t>
  </si>
  <si>
    <t>track_605</t>
  </si>
  <si>
    <t>track_604</t>
  </si>
  <si>
    <t>track_603</t>
  </si>
  <si>
    <t>track_602</t>
  </si>
  <si>
    <t>track_601</t>
  </si>
  <si>
    <t>大</t>
  </si>
  <si>
    <t>track_504</t>
  </si>
  <si>
    <t>track_502</t>
  </si>
  <si>
    <t>小</t>
  </si>
  <si>
    <t>track_402</t>
  </si>
  <si>
    <t>track_310</t>
  </si>
  <si>
    <t>track_309</t>
  </si>
  <si>
    <t>track_308</t>
  </si>
  <si>
    <t>track_307</t>
  </si>
  <si>
    <t>track_306</t>
  </si>
  <si>
    <t>track_305</t>
  </si>
  <si>
    <t>track_304</t>
  </si>
  <si>
    <t>track_303</t>
  </si>
  <si>
    <t>track_302</t>
  </si>
  <si>
    <t>track_301</t>
  </si>
  <si>
    <t>track_222</t>
  </si>
  <si>
    <t>track_221</t>
  </si>
  <si>
    <t>track_214</t>
  </si>
  <si>
    <t>track_213</t>
  </si>
  <si>
    <t>track_220</t>
  </si>
  <si>
    <t>track_219</t>
  </si>
  <si>
    <t>track_218</t>
  </si>
  <si>
    <t>track_217</t>
  </si>
  <si>
    <t>track_216</t>
  </si>
  <si>
    <t>track_215</t>
  </si>
  <si>
    <t>track_212</t>
  </si>
  <si>
    <t>track_211</t>
  </si>
  <si>
    <t>track_210</t>
  </si>
  <si>
    <t>track_209</t>
  </si>
  <si>
    <t>track_208</t>
  </si>
  <si>
    <t>track_207</t>
  </si>
  <si>
    <t>track_206</t>
  </si>
  <si>
    <t>track_205</t>
  </si>
  <si>
    <t>track_204</t>
  </si>
  <si>
    <t>track_203</t>
  </si>
  <si>
    <t>track_202</t>
  </si>
  <si>
    <t>track_201</t>
  </si>
  <si>
    <t>track_99</t>
  </si>
  <si>
    <t>备注</t>
  </si>
  <si>
    <t>辅助列
用于修改track</t>
  </si>
  <si>
    <t>鱼类型
0：否
1：是旋涡鱼
2：组合鱼</t>
  </si>
  <si>
    <t>悬赏任务目标鱼对应的track
targetId
0
1倍房间：3101，3102
100倍房间：3201，3202，3203
500倍房间：3301，3302，3303
1000倍房间：3401，3402，3403</t>
  </si>
  <si>
    <t>话费赛对应的track
targetId
1新手,2初级
3中级,4高级
5竞技场,6核弹专场</t>
  </si>
  <si>
    <r>
      <rPr>
        <b/>
        <sz val="8"/>
        <color theme="1"/>
        <rFont val="微软雅黑"/>
        <family val="2"/>
        <charset val="134"/>
      </rPr>
      <t>常规BOSS：</t>
    </r>
    <r>
      <rPr>
        <sz val="8"/>
        <color theme="1"/>
        <rFont val="微软雅黑"/>
        <family val="2"/>
        <charset val="134"/>
      </rPr>
      <t xml:space="preserve">
房间开炮总次数
0表示按照随机规则出现，不走随机
非0表示出现的时间间隔单位秒
</t>
    </r>
    <r>
      <rPr>
        <sz val="8"/>
        <color rgb="FFFF0000"/>
        <rFont val="微软雅黑"/>
        <family val="2"/>
        <charset val="134"/>
      </rPr>
      <t>不能与时间间隔共存</t>
    </r>
  </si>
  <si>
    <r>
      <rPr>
        <b/>
        <sz val="8"/>
        <color theme="1"/>
        <rFont val="微软雅黑"/>
        <family val="2"/>
        <charset val="134"/>
      </rPr>
      <t>主题BOSS/特殊鱼：</t>
    </r>
    <r>
      <rPr>
        <sz val="8"/>
        <color theme="1"/>
        <rFont val="微软雅黑"/>
        <family val="2"/>
        <charset val="134"/>
      </rPr>
      <t xml:space="preserve">
出现的时间间隔
0表示按照随机规则出现，不走随机
非0表示出现的时间间隔单位秒
</t>
    </r>
    <r>
      <rPr>
        <sz val="8"/>
        <color rgb="FFFF0000"/>
        <rFont val="微软雅黑"/>
        <family val="2"/>
        <charset val="134"/>
      </rPr>
      <t>19xx时间是鱼潮出现时间</t>
    </r>
  </si>
  <si>
    <t>随机延时
每条（按帧计算，1s=10帧）track在范围中进行随机延时出现，必须为a,b格式
服务器延时下发时间</t>
  </si>
  <si>
    <t>顶级渔场
是否可用</t>
  </si>
  <si>
    <r>
      <rPr>
        <sz val="8"/>
        <color rgb="FFFF0000"/>
        <rFont val="微软雅黑"/>
        <family val="2"/>
        <charset val="134"/>
      </rPr>
      <t xml:space="preserve">弹头场
</t>
    </r>
    <r>
      <rPr>
        <sz val="8"/>
        <color theme="1"/>
        <rFont val="微软雅黑"/>
        <family val="2"/>
        <charset val="134"/>
      </rPr>
      <t xml:space="preserve">是否可用
</t>
    </r>
  </si>
  <si>
    <r>
      <rPr>
        <sz val="8"/>
        <color rgb="FFFF0000"/>
        <rFont val="微软雅黑"/>
        <family val="2"/>
        <charset val="134"/>
      </rPr>
      <t xml:space="preserve">竞技场
</t>
    </r>
    <r>
      <rPr>
        <sz val="8"/>
        <color theme="1"/>
        <rFont val="微软雅黑"/>
        <family val="2"/>
        <charset val="134"/>
      </rPr>
      <t>是否可用</t>
    </r>
  </si>
  <si>
    <t>高级渔场
是否可用</t>
  </si>
  <si>
    <t>中级渔场
是否可用</t>
  </si>
  <si>
    <t>初级渔场
是否可用</t>
  </si>
  <si>
    <t>新手渔场
是否可用
0否，1是</t>
  </si>
  <si>
    <r>
      <rPr>
        <sz val="8"/>
        <color theme="1"/>
        <rFont val="微软雅黑"/>
        <family val="2"/>
        <charset val="134"/>
      </rPr>
      <t xml:space="preserve">抓取鱼的分类()
</t>
    </r>
    <r>
      <rPr>
        <sz val="8"/>
        <color rgb="FFFF0000"/>
        <rFont val="微软雅黑"/>
        <family val="2"/>
        <charset val="134"/>
      </rPr>
      <t>填写后必须填写出生点和死亡点birthplace、deathplace</t>
    </r>
    <r>
      <rPr>
        <sz val="8"/>
        <color theme="1"/>
        <rFont val="微软雅黑"/>
        <family val="2"/>
        <charset val="134"/>
      </rPr>
      <t xml:space="preserve">
1为小型鱼,2为中型鱼
3为大型鱼,4为黄金鱼
5为特殊鱼,6为boss鱼
10为特殊鱼潮
11为白饭鱼群(独立于刷新机制之外的)
12蟹元帅track群(独立于刷新机制之外的)
13火箭鲨
14组合鱼</t>
    </r>
  </si>
  <si>
    <t>编号，
鱼id后第5/6位数字</t>
  </si>
  <si>
    <t>包含数量，
鱼id后第4位数字</t>
  </si>
  <si>
    <t>死亡点，鱼id后第3位数字</t>
  </si>
  <si>
    <t>出生点，
鱼id后第2位数字
1上方
2右侧
3下方
4左侧</t>
  </si>
  <si>
    <t>色调，
鱼id后第1位数字
0暖
1冷</t>
  </si>
  <si>
    <t>对应文件名</t>
  </si>
  <si>
    <r>
      <rPr>
        <sz val="8"/>
        <color theme="1"/>
        <rFont val="微软雅黑"/>
        <family val="2"/>
        <charset val="134"/>
      </rPr>
      <t xml:space="preserve">2xx:主题BOSS
3xx:召唤黄金鱼的track </t>
    </r>
    <r>
      <rPr>
        <sz val="8"/>
        <color rgb="FFFF0000"/>
        <rFont val="微软雅黑"/>
        <family val="2"/>
        <charset val="134"/>
      </rPr>
      <t>90</t>
    </r>
    <r>
      <rPr>
        <sz val="8"/>
        <color theme="1"/>
        <rFont val="微软雅黑"/>
        <family val="2"/>
        <charset val="134"/>
      </rPr>
      <t xml:space="preserve">%
4xx:召唤BOSS的track </t>
    </r>
    <r>
      <rPr>
        <sz val="8"/>
        <color rgb="FFFF0000"/>
        <rFont val="微软雅黑"/>
        <family val="2"/>
        <charset val="134"/>
      </rPr>
      <t>10</t>
    </r>
    <r>
      <rPr>
        <sz val="8"/>
        <color theme="1"/>
        <rFont val="微软雅黑"/>
        <family val="2"/>
        <charset val="134"/>
      </rPr>
      <t>%
5xx:常规BOSS
6xx特殊鱼_卡牌鱼
7xx潜艇
8xxBoss玩法中的小Boss
9xx话费券track
除此之外都归为:普通类型</t>
    </r>
  </si>
  <si>
    <t>trackType</t>
  </si>
  <si>
    <t>rewardId</t>
  </si>
  <si>
    <t>targetId</t>
  </si>
  <si>
    <t>totalNumberFired</t>
  </si>
  <si>
    <t>timeSpan</t>
  </si>
  <si>
    <t>freelag</t>
  </si>
  <si>
    <t>roomType7</t>
  </si>
  <si>
    <t>roomType6</t>
  </si>
  <si>
    <t>roomType5</t>
  </si>
  <si>
    <t>roomType4</t>
  </si>
  <si>
    <t>roomType3</t>
  </si>
  <si>
    <t>roomType2</t>
  </si>
  <si>
    <t>roomType1</t>
  </si>
  <si>
    <t>classify</t>
  </si>
  <si>
    <t>numerical</t>
  </si>
  <si>
    <t>quantity</t>
  </si>
  <si>
    <t>deathplace</t>
  </si>
  <si>
    <t>birthplace</t>
  </si>
  <si>
    <t>tone</t>
  </si>
  <si>
    <t>fishid</t>
  </si>
  <si>
    <t>trackId</t>
  </si>
  <si>
    <t>6</t>
  </si>
  <si>
    <t>5</t>
  </si>
  <si>
    <t>7</t>
  </si>
  <si>
    <t>4</t>
  </si>
  <si>
    <t>名字</t>
  </si>
  <si>
    <t>id</t>
  </si>
  <si>
    <t>花狐貂、可达鸭5000倍、聚宝盆</t>
    <phoneticPr fontId="3" type="noConversion"/>
  </si>
  <si>
    <t>无玩法</t>
  </si>
  <si>
    <t>120,300</t>
  </si>
  <si>
    <t>1,10</t>
  </si>
  <si>
    <t>60,90</t>
  </si>
  <si>
    <t>70,320</t>
  </si>
  <si>
    <t>38,78,46</t>
    <phoneticPr fontId="3" type="noConversion"/>
  </si>
  <si>
    <t>6003</t>
  </si>
  <si>
    <t>多宝道人、金蟾、大王乌贼、夔牛鼓</t>
    <phoneticPr fontId="3" type="noConversion"/>
  </si>
  <si>
    <t>累计条鱼</t>
  </si>
  <si>
    <t>5,10</t>
  </si>
  <si>
    <t>50,80</t>
  </si>
  <si>
    <t>3,3</t>
  </si>
  <si>
    <t>43,66,79,82</t>
    <phoneticPr fontId="3" type="noConversion"/>
  </si>
  <si>
    <t>6001</t>
  </si>
  <si>
    <t>可达鸭5000、金钱鳄</t>
    <phoneticPr fontId="3" type="noConversion"/>
  </si>
  <si>
    <t>10</t>
  </si>
  <si>
    <t>100</t>
  </si>
  <si>
    <t>10,100</t>
  </si>
  <si>
    <t>38,71</t>
    <phoneticPr fontId="3" type="noConversion"/>
  </si>
  <si>
    <r>
      <rPr>
        <sz val="11"/>
        <color theme="1"/>
        <rFont val="宋体"/>
        <family val="3"/>
        <charset val="134"/>
      </rPr>
      <t>5</t>
    </r>
    <r>
      <rPr>
        <sz val="11"/>
        <color theme="1"/>
        <rFont val="宋体"/>
        <family val="3"/>
        <charset val="134"/>
      </rPr>
      <t>001</t>
    </r>
  </si>
  <si>
    <t>可达鸭5000倍,花狐貂</t>
    <phoneticPr fontId="3" type="noConversion"/>
  </si>
  <si>
    <t>38,78</t>
    <phoneticPr fontId="3" type="noConversion"/>
  </si>
  <si>
    <t>7</t>
    <phoneticPr fontId="3" type="noConversion"/>
  </si>
  <si>
    <t>7005</t>
    <phoneticPr fontId="3" type="noConversion"/>
  </si>
  <si>
    <t>五色神牛、诛仙剑、加特林、金蟾</t>
    <phoneticPr fontId="3" type="noConversion"/>
  </si>
  <si>
    <t>3,7</t>
  </si>
  <si>
    <t>40,70</t>
  </si>
  <si>
    <t>69,80,39,43</t>
    <phoneticPr fontId="3" type="noConversion"/>
  </si>
  <si>
    <t>7003</t>
  </si>
  <si>
    <t>副boss</t>
  </si>
  <si>
    <r>
      <rPr>
        <sz val="11"/>
        <color theme="1"/>
        <rFont val="等线"/>
        <family val="3"/>
        <charset val="134"/>
        <scheme val="minor"/>
      </rPr>
      <t>5</t>
    </r>
    <r>
      <rPr>
        <sz val="11"/>
        <color theme="1"/>
        <rFont val="等线"/>
        <family val="3"/>
        <charset val="134"/>
        <scheme val="minor"/>
      </rPr>
      <t>8</t>
    </r>
  </si>
  <si>
    <t>7002</t>
  </si>
  <si>
    <t>白虎</t>
  </si>
  <si>
    <t>主boss</t>
  </si>
  <si>
    <t>81</t>
  </si>
  <si>
    <t>7001</t>
  </si>
  <si>
    <t>可达鸭5000倍,花狐貂</t>
    <phoneticPr fontId="3" type="noConversion"/>
  </si>
  <si>
    <t>38,78</t>
    <phoneticPr fontId="3" type="noConversion"/>
  </si>
  <si>
    <t>4</t>
    <phoneticPr fontId="3" type="noConversion"/>
  </si>
  <si>
    <t>4005</t>
    <phoneticPr fontId="3" type="noConversion"/>
  </si>
  <si>
    <t>金蟾、火箭鲨、五灵珠</t>
    <phoneticPr fontId="3" type="noConversion"/>
  </si>
  <si>
    <r>
      <t>43,36,6</t>
    </r>
    <r>
      <rPr>
        <sz val="11"/>
        <color theme="1"/>
        <rFont val="等线"/>
        <family val="3"/>
        <charset val="134"/>
        <scheme val="minor"/>
      </rPr>
      <t>5</t>
    </r>
    <phoneticPr fontId="3" type="noConversion"/>
  </si>
  <si>
    <t>68</t>
  </si>
  <si>
    <t>凤凰</t>
  </si>
  <si>
    <t>可达鸭5000倍</t>
    <phoneticPr fontId="3" type="noConversion"/>
  </si>
  <si>
    <t>38</t>
    <phoneticPr fontId="3" type="noConversion"/>
  </si>
  <si>
    <t>3005</t>
  </si>
  <si>
    <t>横公鱼、金钱鳄</t>
    <phoneticPr fontId="3" type="noConversion"/>
  </si>
  <si>
    <t>120,180</t>
    <phoneticPr fontId="3" type="noConversion"/>
  </si>
  <si>
    <t>65,100</t>
  </si>
  <si>
    <t>70,71</t>
    <phoneticPr fontId="3" type="noConversion"/>
  </si>
  <si>
    <t>3004</t>
    <phoneticPr fontId="3" type="noConversion"/>
  </si>
  <si>
    <t>财神、金蟾</t>
    <phoneticPr fontId="3" type="noConversion"/>
  </si>
  <si>
    <t>45,60</t>
  </si>
  <si>
    <t>41,43</t>
    <phoneticPr fontId="3" type="noConversion"/>
  </si>
  <si>
    <t>番天印</t>
  </si>
  <si>
    <t>67</t>
  </si>
  <si>
    <t>海盗船</t>
  </si>
  <si>
    <t>35</t>
    <phoneticPr fontId="3" type="noConversion"/>
  </si>
  <si>
    <t>水母</t>
    <phoneticPr fontId="3" type="noConversion"/>
  </si>
  <si>
    <t>63</t>
    <phoneticPr fontId="3" type="noConversion"/>
  </si>
  <si>
    <t>2006</t>
  </si>
  <si>
    <t>爆炸河豚、激光鲸</t>
    <phoneticPr fontId="3" type="noConversion"/>
  </si>
  <si>
    <t>无累计条鱼</t>
  </si>
  <si>
    <r>
      <t>52</t>
    </r>
    <r>
      <rPr>
        <sz val="11"/>
        <color theme="1"/>
        <rFont val="等线"/>
        <family val="3"/>
        <charset val="134"/>
        <scheme val="minor"/>
      </rPr>
      <t>,50</t>
    </r>
    <phoneticPr fontId="3" type="noConversion"/>
  </si>
  <si>
    <t>2004</t>
  </si>
  <si>
    <t>玄龙鲸、五色神牛（小）</t>
    <phoneticPr fontId="3" type="noConversion"/>
  </si>
  <si>
    <t>42,77</t>
    <phoneticPr fontId="3" type="noConversion"/>
  </si>
  <si>
    <t>玄武</t>
  </si>
  <si>
    <t>83</t>
  </si>
  <si>
    <t>雷公锤、爆爆河豚、连环爆炸蟹</t>
    <phoneticPr fontId="3" type="noConversion"/>
  </si>
  <si>
    <t>1</t>
    <phoneticPr fontId="3" type="noConversion"/>
  </si>
  <si>
    <t>44,72</t>
    <phoneticPr fontId="3" type="noConversion"/>
  </si>
  <si>
    <t>1003</t>
  </si>
  <si>
    <t>横公鱼(小）</t>
    <phoneticPr fontId="3" type="noConversion"/>
  </si>
  <si>
    <t>120,180</t>
    <phoneticPr fontId="3" type="noConversion"/>
  </si>
  <si>
    <t>74</t>
    <phoneticPr fontId="3" type="noConversion"/>
  </si>
  <si>
    <t>水母（小）</t>
    <phoneticPr fontId="3" type="noConversion"/>
  </si>
  <si>
    <t>73</t>
    <phoneticPr fontId="3" type="noConversion"/>
  </si>
  <si>
    <t>37</t>
  </si>
  <si>
    <t>房间验证</t>
  </si>
  <si>
    <t>boss名验证</t>
  </si>
  <si>
    <t>鱼ID</t>
  </si>
  <si>
    <t>阶段5常规渔场，房间1专用</t>
  </si>
  <si>
    <t>阶段4主boss</t>
  </si>
  <si>
    <t>阶段3常规渔场</t>
  </si>
  <si>
    <t>阶段2副boss</t>
  </si>
  <si>
    <t>阶段1常规渔场</t>
  </si>
  <si>
    <t>在哪阶段出现</t>
  </si>
  <si>
    <t>两次刷新间隔</t>
  </si>
  <si>
    <t>非正常死亡后补刷等待间隔
（噬魂鲨秒杀）</t>
  </si>
  <si>
    <t>在停留时间内被捕获后则补刷</t>
  </si>
  <si>
    <t>停留时间
(该鱼刷新出来后的专属时间，击杀后如果不补刷则等待）</t>
  </si>
  <si>
    <t>阶段切换后刷新延迟，同屏限制n个就配n组
最低6秒</t>
  </si>
  <si>
    <t>同屏限制个数</t>
  </si>
  <si>
    <t>包含的鱼
（随机顺序全部刷新一遍后，再重新随机顺序）</t>
  </si>
  <si>
    <t>房间id</t>
  </si>
  <si>
    <t>队列ID</t>
  </si>
  <si>
    <t>stageGroup</t>
  </si>
  <si>
    <t>refreshDelay</t>
  </si>
  <si>
    <t>suddenDeathDelay</t>
  </si>
  <si>
    <t>reload</t>
  </si>
  <si>
    <t>stayTime</t>
  </si>
  <si>
    <t>fieldDelay</t>
  </si>
  <si>
    <t>limitNum</t>
  </si>
  <si>
    <t>fishID</t>
  </si>
  <si>
    <t>roomID</t>
  </si>
  <si>
    <t>animation</t>
  </si>
  <si>
    <t>sp_zzbosslaixi</t>
  </si>
  <si>
    <t>zhenshuixuanwu</t>
  </si>
  <si>
    <t>sp_pdylaixi</t>
  </si>
  <si>
    <t>duobaodaoren10000</t>
  </si>
  <si>
    <t>yufengbaihu</t>
  </si>
  <si>
    <t>sp_xieyuanshuai</t>
  </si>
  <si>
    <t>huahudiao10000</t>
  </si>
  <si>
    <t>jinqiane500</t>
  </si>
  <si>
    <t>henggongyu400</t>
  </si>
  <si>
    <t>shuimu600</t>
  </si>
  <si>
    <t>jinqiane700</t>
  </si>
  <si>
    <t>henggongyu500</t>
  </si>
  <si>
    <t>zijinwuzei</t>
  </si>
  <si>
    <t>yuhuojinhuang</t>
  </si>
  <si>
    <t>chuangshishenglong</t>
  </si>
  <si>
    <t>bzhetun_come</t>
  </si>
  <si>
    <t>1766,1771|1808,1819</t>
  </si>
  <si>
    <t>xuanwoyu_come</t>
  </si>
  <si>
    <t>hujing_come</t>
  </si>
  <si>
    <t>hetun_come</t>
  </si>
  <si>
    <t>jubaopen_come</t>
  </si>
  <si>
    <t>dianman_come</t>
  </si>
  <si>
    <t>shuimu700</t>
  </si>
  <si>
    <t>baofuya10000</t>
  </si>
  <si>
    <t>jinchanlaixi</t>
  </si>
  <si>
    <t>sp_bosslaixi</t>
  </si>
  <si>
    <t>xuanlongjing</t>
  </si>
  <si>
    <t>aishalaixi</t>
  </si>
  <si>
    <t>binghaijingling</t>
  </si>
  <si>
    <t>binghaijinglinglaixi</t>
  </si>
  <si>
    <t>baofuya5000</t>
  </si>
  <si>
    <t>xieyuanshuai</t>
  </si>
  <si>
    <t>anyingbaochuan</t>
  </si>
  <si>
    <t>漩涡鱼这种，由track刷新而不是fishID刷新的鱼配这个</t>
  </si>
  <si>
    <t>上方小条类来袭动画</t>
  </si>
  <si>
    <t>目前金蟾专用，配1即可</t>
  </si>
  <si>
    <t>文字</t>
  </si>
  <si>
    <t>动画类型</t>
  </si>
  <si>
    <t>皮肤</t>
  </si>
  <si>
    <t>spine类型</t>
  </si>
  <si>
    <t>track</t>
  </si>
  <si>
    <t>smallAnimation</t>
  </si>
  <si>
    <t>showlottery</t>
  </si>
  <si>
    <t>texture</t>
  </si>
  <si>
    <t>skin</t>
  </si>
  <si>
    <t>spine</t>
  </si>
  <si>
    <t>1004</t>
    <phoneticPr fontId="3" type="noConversion"/>
  </si>
  <si>
    <t>3,3</t>
    <phoneticPr fontId="3" type="noConversion"/>
  </si>
  <si>
    <t>3,3</t>
    <phoneticPr fontId="3" type="noConversion"/>
  </si>
  <si>
    <t>1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</si>
</sst>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76" formatCode="0.000%"/>
    <numFmt numFmtId="177" formatCode="0.00_);[Red]\(0.00\)"/>
    <numFmt numFmtId="178" formatCode="0.0%"/>
    <numFmt numFmtId="179" formatCode="0.00000%"/>
    <numFmt numFmtId="180" formatCode="0.0000%"/>
    <numFmt numFmtId="181" formatCode="0_);[Red]\(0\)"/>
    <numFmt numFmtId="182" formatCode="0.00000"/>
    <numFmt numFmtId="183" formatCode="0.00000000"/>
    <numFmt numFmtId="184" formatCode="0.000000"/>
    <numFmt numFmtId="185" formatCode="0.000000%"/>
  </numFmts>
  <fonts count="51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name val="等线"/>
      <family val="3"/>
      <charset val="134"/>
      <scheme val="minor"/>
    </font>
    <font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10"/>
      <color rgb="FFFF0000"/>
      <name val="微软雅黑"/>
      <family val="2"/>
      <charset val="134"/>
    </font>
    <font>
      <sz val="8"/>
      <color rgb="FFFF0000"/>
      <name val="微软雅黑"/>
      <family val="2"/>
      <charset val="134"/>
    </font>
    <font>
      <sz val="11"/>
      <color rgb="FFFF0000"/>
      <name val="微软雅黑"/>
      <family val="2"/>
      <charset val="134"/>
    </font>
    <font>
      <sz val="11"/>
      <color rgb="FF9C0006"/>
      <name val="等线"/>
      <family val="3"/>
      <charset val="134"/>
      <scheme val="minor"/>
    </font>
    <font>
      <b/>
      <sz val="11"/>
      <color rgb="FFFF0000"/>
      <name val="等线"/>
      <family val="3"/>
      <charset val="134"/>
      <scheme val="minor"/>
    </font>
    <font>
      <b/>
      <sz val="11"/>
      <color rgb="FFFF0000"/>
      <name val="微软雅黑"/>
      <family val="2"/>
      <charset val="134"/>
    </font>
    <font>
      <sz val="11"/>
      <name val="微软雅黑"/>
      <family val="2"/>
      <charset val="134"/>
    </font>
    <font>
      <b/>
      <sz val="11"/>
      <color rgb="FF7030A0"/>
      <name val="微软雅黑"/>
      <family val="2"/>
      <charset val="134"/>
    </font>
    <font>
      <sz val="11"/>
      <color rgb="FF006100"/>
      <name val="等线"/>
      <family val="3"/>
      <charset val="134"/>
      <scheme val="minor"/>
    </font>
    <font>
      <b/>
      <sz val="10"/>
      <color rgb="FFFF0000"/>
      <name val="微软雅黑"/>
      <family val="2"/>
      <charset val="134"/>
    </font>
    <font>
      <b/>
      <sz val="10"/>
      <color theme="1"/>
      <name val="微软雅黑"/>
      <family val="2"/>
      <charset val="134"/>
    </font>
    <font>
      <u/>
      <sz val="11"/>
      <color rgb="FFFF0000"/>
      <name val="微软雅黑"/>
      <family val="2"/>
      <charset val="134"/>
    </font>
    <font>
      <sz val="8"/>
      <color theme="1"/>
      <name val="微软雅黑"/>
      <family val="2"/>
      <charset val="134"/>
    </font>
    <font>
      <sz val="9"/>
      <color rgb="FFFF0000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b/>
      <sz val="8"/>
      <color rgb="FFFF0000"/>
      <name val="微软雅黑"/>
      <family val="2"/>
      <charset val="134"/>
    </font>
    <font>
      <sz val="8"/>
      <name val="微软雅黑"/>
      <family val="2"/>
      <charset val="134"/>
    </font>
    <font>
      <b/>
      <sz val="8"/>
      <color theme="1"/>
      <name val="微软雅黑"/>
      <family val="2"/>
      <charset val="134"/>
    </font>
    <font>
      <b/>
      <sz val="9"/>
      <color rgb="FFFF0000"/>
      <name val="微软雅黑"/>
      <family val="2"/>
      <charset val="134"/>
    </font>
    <font>
      <sz val="9"/>
      <color theme="0"/>
      <name val="微软雅黑"/>
      <family val="2"/>
      <charset val="134"/>
    </font>
    <font>
      <b/>
      <sz val="10"/>
      <color theme="0"/>
      <name val="微软雅黑"/>
      <family val="2"/>
      <charset val="134"/>
    </font>
    <font>
      <b/>
      <sz val="9"/>
      <color theme="0"/>
      <name val="微软雅黑"/>
      <family val="2"/>
      <charset val="134"/>
    </font>
    <font>
      <sz val="8"/>
      <color theme="0"/>
      <name val="微软雅黑"/>
      <family val="2"/>
      <charset val="134"/>
    </font>
    <font>
      <b/>
      <sz val="8"/>
      <color theme="0"/>
      <name val="微软雅黑"/>
      <family val="2"/>
      <charset val="134"/>
    </font>
    <font>
      <b/>
      <sz val="8"/>
      <color rgb="FF7030A0"/>
      <name val="微软雅黑"/>
      <family val="2"/>
      <charset val="134"/>
    </font>
    <font>
      <b/>
      <sz val="9"/>
      <color rgb="FF7030A0"/>
      <name val="微软雅黑"/>
      <family val="2"/>
      <charset val="134"/>
    </font>
    <font>
      <sz val="8"/>
      <color rgb="FF7030A0"/>
      <name val="微软雅黑"/>
      <family val="2"/>
      <charset val="134"/>
    </font>
    <font>
      <b/>
      <sz val="10"/>
      <color rgb="FF7030A0"/>
      <name val="微软雅黑"/>
      <family val="2"/>
      <charset val="134"/>
    </font>
    <font>
      <sz val="10"/>
      <color theme="0"/>
      <name val="微软雅黑"/>
      <family val="2"/>
      <charset val="134"/>
    </font>
    <font>
      <b/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sz val="11"/>
      <color theme="1"/>
      <name val="方正粗圆_GBK"/>
      <charset val="134"/>
    </font>
    <font>
      <b/>
      <sz val="11"/>
      <name val="微软雅黑"/>
      <family val="2"/>
      <charset val="134"/>
    </font>
    <font>
      <sz val="10"/>
      <name val="微软雅黑"/>
      <family val="2"/>
      <charset val="134"/>
    </font>
    <font>
      <sz val="10.5"/>
      <color theme="1"/>
      <name val="方正粗圆_GBK"/>
      <charset val="134"/>
    </font>
    <font>
      <sz val="10.5"/>
      <color rgb="FFFF0000"/>
      <name val="方正粗圆_GBK"/>
      <charset val="134"/>
    </font>
    <font>
      <b/>
      <sz val="18"/>
      <color rgb="FFFF0000"/>
      <name val="微软雅黑"/>
      <family val="2"/>
      <charset val="134"/>
    </font>
    <font>
      <sz val="11"/>
      <name val="等线"/>
      <family val="3"/>
      <charset val="134"/>
      <scheme val="minor"/>
    </font>
    <font>
      <sz val="11"/>
      <color rgb="FF9C6500"/>
      <name val="等线"/>
      <family val="3"/>
      <charset val="134"/>
      <scheme val="minor"/>
    </font>
    <font>
      <sz val="10"/>
      <color theme="1"/>
      <name val="等线"/>
      <family val="3"/>
      <charset val="134"/>
      <scheme val="minor"/>
    </font>
    <font>
      <sz val="11"/>
      <name val="宋体"/>
      <family val="3"/>
      <charset val="134"/>
    </font>
    <font>
      <sz val="11"/>
      <color theme="1"/>
      <name val="宋体"/>
      <family val="3"/>
      <charset val="134"/>
    </font>
    <font>
      <sz val="11"/>
      <color rgb="FFFF0000"/>
      <name val="等线"/>
      <family val="3"/>
      <charset val="134"/>
      <scheme val="minor"/>
    </font>
  </fonts>
  <fills count="2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340800195318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3966490676595355"/>
        <bgColor indexed="64"/>
      </patternFill>
    </fill>
    <fill>
      <patternFill patternType="solid">
        <fgColor theme="3" tint="0.7993408001953185"/>
        <bgColor indexed="64"/>
      </patternFill>
    </fill>
    <fill>
      <patternFill patternType="solid">
        <fgColor theme="7" tint="0.396649067659535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79934080019531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6649067659535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81749931333353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34080019531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EB9C"/>
        <bgColor indexed="64"/>
      </patternFill>
    </fill>
  </fills>
  <borders count="35">
    <border>
      <left/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</borders>
  <cellStyleXfs count="8">
    <xf numFmtId="0" fontId="0" fillId="0" borderId="0"/>
    <xf numFmtId="0" fontId="1" fillId="0" borderId="0"/>
    <xf numFmtId="9" fontId="1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" fillId="0" borderId="0"/>
    <xf numFmtId="0" fontId="46" fillId="24" borderId="0" applyNumberFormat="0" applyBorder="0" applyAlignment="0" applyProtection="0">
      <alignment vertical="center"/>
    </xf>
    <xf numFmtId="0" fontId="1" fillId="0" borderId="0"/>
  </cellStyleXfs>
  <cellXfs count="335">
    <xf numFmtId="0" fontId="0" fillId="0" borderId="0" xfId="0"/>
    <xf numFmtId="0" fontId="2" fillId="0" borderId="0" xfId="1" applyFont="1"/>
    <xf numFmtId="176" fontId="2" fillId="0" borderId="0" xfId="2" applyNumberFormat="1" applyFont="1" applyAlignment="1"/>
    <xf numFmtId="0" fontId="2" fillId="0" borderId="0" xfId="1" applyFont="1" applyFill="1"/>
    <xf numFmtId="0" fontId="2" fillId="0" borderId="1" xfId="1" applyFont="1" applyBorder="1"/>
    <xf numFmtId="0" fontId="2" fillId="0" borderId="0" xfId="1" applyFont="1" applyBorder="1" applyAlignment="1">
      <alignment horizontal="left"/>
    </xf>
    <xf numFmtId="0" fontId="2" fillId="0" borderId="0" xfId="1" applyFont="1" applyBorder="1"/>
    <xf numFmtId="0" fontId="2" fillId="0" borderId="2" xfId="1" applyFont="1" applyBorder="1" applyAlignment="1">
      <alignment horizontal="left"/>
    </xf>
    <xf numFmtId="0" fontId="2" fillId="0" borderId="0" xfId="1" applyFont="1" applyAlignment="1">
      <alignment horizontal="left"/>
    </xf>
    <xf numFmtId="49" fontId="2" fillId="0" borderId="0" xfId="1" applyNumberFormat="1" applyFont="1"/>
    <xf numFmtId="177" fontId="2" fillId="0" borderId="0" xfId="1" applyNumberFormat="1" applyFont="1"/>
    <xf numFmtId="49" fontId="2" fillId="0" borderId="0" xfId="1" applyNumberFormat="1" applyFont="1" applyFill="1" applyAlignment="1">
      <alignment horizontal="left"/>
    </xf>
    <xf numFmtId="0" fontId="1" fillId="0" borderId="0" xfId="1"/>
    <xf numFmtId="178" fontId="2" fillId="0" borderId="0" xfId="2" applyNumberFormat="1" applyFont="1" applyAlignment="1"/>
    <xf numFmtId="176" fontId="2" fillId="0" borderId="0" xfId="2" applyNumberFormat="1" applyFont="1" applyFill="1" applyAlignment="1">
      <alignment horizontal="left"/>
    </xf>
    <xf numFmtId="179" fontId="4" fillId="0" borderId="0" xfId="2" applyNumberFormat="1" applyFont="1" applyFill="1" applyAlignment="1">
      <alignment horizontal="left"/>
    </xf>
    <xf numFmtId="180" fontId="4" fillId="0" borderId="0" xfId="2" applyNumberFormat="1" applyFont="1" applyFill="1" applyBorder="1" applyAlignment="1">
      <alignment horizontal="left"/>
    </xf>
    <xf numFmtId="0" fontId="2" fillId="0" borderId="0" xfId="2" applyNumberFormat="1" applyFont="1" applyFill="1" applyBorder="1" applyAlignment="1">
      <alignment horizontal="left"/>
    </xf>
    <xf numFmtId="0" fontId="2" fillId="2" borderId="0" xfId="2" applyNumberFormat="1" applyFont="1" applyFill="1" applyBorder="1" applyAlignment="1">
      <alignment horizontal="left"/>
    </xf>
    <xf numFmtId="0" fontId="5" fillId="0" borderId="0" xfId="1" applyFont="1"/>
    <xf numFmtId="176" fontId="2" fillId="0" borderId="1" xfId="2" applyNumberFormat="1" applyFont="1" applyFill="1" applyBorder="1" applyAlignment="1"/>
    <xf numFmtId="0" fontId="2" fillId="0" borderId="0" xfId="1" applyFont="1" applyFill="1" applyBorder="1" applyAlignment="1">
      <alignment horizontal="left"/>
    </xf>
    <xf numFmtId="176" fontId="2" fillId="0" borderId="0" xfId="2" applyNumberFormat="1" applyFont="1" applyFill="1" applyBorder="1" applyAlignment="1"/>
    <xf numFmtId="176" fontId="2" fillId="0" borderId="0" xfId="2" applyNumberFormat="1" applyFont="1" applyFill="1" applyBorder="1" applyAlignment="1">
      <alignment horizontal="left"/>
    </xf>
    <xf numFmtId="0" fontId="2" fillId="2" borderId="0" xfId="1" applyFont="1" applyFill="1" applyBorder="1" applyAlignment="1">
      <alignment horizontal="left"/>
    </xf>
    <xf numFmtId="9" fontId="2" fillId="0" borderId="0" xfId="1" applyNumberFormat="1" applyFont="1" applyFill="1" applyBorder="1" applyAlignment="1">
      <alignment horizontal="left"/>
    </xf>
    <xf numFmtId="0" fontId="2" fillId="0" borderId="2" xfId="1" applyFont="1" applyFill="1" applyBorder="1" applyAlignment="1">
      <alignment horizontal="left"/>
    </xf>
    <xf numFmtId="0" fontId="2" fillId="0" borderId="0" xfId="1" applyNumberFormat="1" applyFont="1" applyFill="1" applyAlignment="1">
      <alignment horizontal="left"/>
    </xf>
    <xf numFmtId="0" fontId="2" fillId="2" borderId="3" xfId="1" applyNumberFormat="1" applyFont="1" applyFill="1" applyBorder="1" applyAlignment="1">
      <alignment horizontal="left"/>
    </xf>
    <xf numFmtId="0" fontId="2" fillId="2" borderId="4" xfId="1" applyNumberFormat="1" applyFont="1" applyFill="1" applyBorder="1" applyAlignment="1">
      <alignment horizontal="left"/>
    </xf>
    <xf numFmtId="0" fontId="2" fillId="2" borderId="5" xfId="1" applyNumberFormat="1" applyFont="1" applyFill="1" applyBorder="1" applyAlignment="1">
      <alignment horizontal="left"/>
    </xf>
    <xf numFmtId="0" fontId="2" fillId="0" borderId="0" xfId="1" applyFont="1" applyFill="1" applyAlignment="1">
      <alignment horizontal="left" vertical="center"/>
    </xf>
    <xf numFmtId="0" fontId="5" fillId="0" borderId="0" xfId="1" applyFont="1" applyFill="1" applyAlignment="1">
      <alignment horizontal="left" vertical="center"/>
    </xf>
    <xf numFmtId="0" fontId="2" fillId="0" borderId="0" xfId="1" applyFont="1" applyAlignment="1">
      <alignment horizontal="left" vertical="center"/>
    </xf>
    <xf numFmtId="0" fontId="4" fillId="0" borderId="0" xfId="1" applyNumberFormat="1" applyFont="1" applyFill="1" applyAlignment="1">
      <alignment horizontal="left"/>
    </xf>
    <xf numFmtId="181" fontId="2" fillId="0" borderId="0" xfId="1" applyNumberFormat="1" applyFont="1" applyFill="1" applyAlignment="1">
      <alignment horizontal="left"/>
    </xf>
    <xf numFmtId="9" fontId="2" fillId="0" borderId="0" xfId="1" applyNumberFormat="1" applyFont="1" applyAlignment="1">
      <alignment horizontal="left"/>
    </xf>
    <xf numFmtId="0" fontId="2" fillId="0" borderId="0" xfId="1" applyFont="1" applyFill="1" applyAlignment="1">
      <alignment horizontal="left"/>
    </xf>
    <xf numFmtId="0" fontId="6" fillId="0" borderId="0" xfId="1" applyFont="1" applyFill="1" applyAlignment="1">
      <alignment horizontal="left"/>
    </xf>
    <xf numFmtId="181" fontId="2" fillId="0" borderId="0" xfId="2" applyNumberFormat="1" applyFont="1" applyFill="1" applyAlignment="1">
      <alignment horizontal="left"/>
    </xf>
    <xf numFmtId="0" fontId="5" fillId="0" borderId="0" xfId="1" applyFont="1" applyFill="1" applyAlignment="1">
      <alignment horizontal="left"/>
    </xf>
    <xf numFmtId="0" fontId="7" fillId="0" borderId="0" xfId="1" applyFont="1" applyFill="1" applyAlignment="1">
      <alignment horizontal="left"/>
    </xf>
    <xf numFmtId="10" fontId="2" fillId="0" borderId="0" xfId="2" applyNumberFormat="1" applyFont="1" applyFill="1" applyAlignment="1">
      <alignment horizontal="left"/>
    </xf>
    <xf numFmtId="9" fontId="2" fillId="0" borderId="0" xfId="2" applyNumberFormat="1" applyFont="1" applyFill="1" applyAlignment="1">
      <alignment horizontal="left"/>
    </xf>
    <xf numFmtId="178" fontId="2" fillId="0" borderId="0" xfId="2" applyNumberFormat="1" applyFont="1" applyFill="1" applyAlignment="1">
      <alignment horizontal="left"/>
    </xf>
    <xf numFmtId="9" fontId="2" fillId="0" borderId="0" xfId="2" applyNumberFormat="1" applyFont="1" applyFill="1" applyBorder="1" applyAlignment="1">
      <alignment horizontal="left"/>
    </xf>
    <xf numFmtId="0" fontId="2" fillId="0" borderId="0" xfId="2" applyNumberFormat="1" applyFont="1" applyFill="1" applyAlignment="1">
      <alignment horizontal="left"/>
    </xf>
    <xf numFmtId="181" fontId="2" fillId="0" borderId="0" xfId="2" applyNumberFormat="1" applyFont="1" applyFill="1" applyBorder="1" applyAlignment="1">
      <alignment horizontal="left"/>
    </xf>
    <xf numFmtId="181" fontId="2" fillId="0" borderId="1" xfId="2" applyNumberFormat="1" applyFont="1" applyFill="1" applyBorder="1" applyAlignment="1">
      <alignment horizontal="left"/>
    </xf>
    <xf numFmtId="181" fontId="2" fillId="2" borderId="0" xfId="2" applyNumberFormat="1" applyFont="1" applyFill="1" applyBorder="1" applyAlignment="1">
      <alignment horizontal="left"/>
    </xf>
    <xf numFmtId="178" fontId="8" fillId="0" borderId="0" xfId="2" applyNumberFormat="1" applyFont="1" applyFill="1" applyBorder="1" applyAlignment="1">
      <alignment horizontal="left"/>
    </xf>
    <xf numFmtId="1" fontId="2" fillId="0" borderId="0" xfId="2" applyNumberFormat="1" applyFont="1" applyFill="1" applyAlignment="1">
      <alignment horizontal="left"/>
    </xf>
    <xf numFmtId="182" fontId="2" fillId="3" borderId="0" xfId="1" applyNumberFormat="1" applyFont="1" applyFill="1" applyAlignment="1">
      <alignment horizontal="left"/>
    </xf>
    <xf numFmtId="0" fontId="2" fillId="2" borderId="0" xfId="1" applyFont="1" applyFill="1" applyAlignment="1">
      <alignment horizontal="left"/>
    </xf>
    <xf numFmtId="0" fontId="9" fillId="0" borderId="0" xfId="1" applyFont="1" applyFill="1"/>
    <xf numFmtId="0" fontId="2" fillId="2" borderId="0" xfId="1" applyFont="1" applyFill="1" applyAlignment="1">
      <alignment horizontal="left" vertical="center"/>
    </xf>
    <xf numFmtId="49" fontId="2" fillId="4" borderId="0" xfId="1" applyNumberFormat="1" applyFont="1" applyFill="1" applyAlignment="1">
      <alignment horizontal="left"/>
    </xf>
    <xf numFmtId="182" fontId="2" fillId="0" borderId="0" xfId="1" applyNumberFormat="1" applyFont="1" applyFill="1" applyAlignment="1">
      <alignment horizontal="left"/>
    </xf>
    <xf numFmtId="0" fontId="2" fillId="2" borderId="0" xfId="1" applyNumberFormat="1" applyFont="1" applyFill="1" applyAlignment="1">
      <alignment horizontal="left"/>
    </xf>
    <xf numFmtId="0" fontId="2" fillId="2" borderId="0" xfId="1" applyNumberFormat="1" applyFont="1" applyFill="1"/>
    <xf numFmtId="0" fontId="10" fillId="5" borderId="0" xfId="3" applyAlignment="1">
      <alignment horizontal="left"/>
    </xf>
    <xf numFmtId="183" fontId="2" fillId="0" borderId="0" xfId="1" applyNumberFormat="1" applyFont="1"/>
    <xf numFmtId="49" fontId="2" fillId="2" borderId="0" xfId="1" applyNumberFormat="1" applyFont="1" applyFill="1" applyAlignment="1">
      <alignment horizontal="left"/>
    </xf>
    <xf numFmtId="0" fontId="9" fillId="0" borderId="0" xfId="2" applyNumberFormat="1" applyFont="1" applyFill="1" applyAlignment="1">
      <alignment horizontal="left"/>
    </xf>
    <xf numFmtId="0" fontId="11" fillId="5" borderId="0" xfId="3" applyFont="1" applyAlignment="1">
      <alignment horizontal="left"/>
    </xf>
    <xf numFmtId="0" fontId="2" fillId="6" borderId="0" xfId="1" applyFont="1" applyFill="1" applyAlignment="1">
      <alignment horizontal="left"/>
    </xf>
    <xf numFmtId="0" fontId="5" fillId="0" borderId="0" xfId="1" applyFont="1" applyFill="1"/>
    <xf numFmtId="9" fontId="2" fillId="0" borderId="0" xfId="1" applyNumberFormat="1" applyFont="1" applyFill="1" applyAlignment="1">
      <alignment horizontal="left"/>
    </xf>
    <xf numFmtId="0" fontId="10" fillId="5" borderId="0" xfId="3" applyAlignment="1"/>
    <xf numFmtId="0" fontId="6" fillId="0" borderId="0" xfId="1" applyNumberFormat="1" applyFont="1"/>
    <xf numFmtId="49" fontId="12" fillId="0" borderId="0" xfId="1" applyNumberFormat="1" applyFont="1" applyFill="1" applyAlignment="1">
      <alignment horizontal="left"/>
    </xf>
    <xf numFmtId="0" fontId="2" fillId="0" borderId="0" xfId="1" applyNumberFormat="1" applyFont="1"/>
    <xf numFmtId="0" fontId="9" fillId="0" borderId="0" xfId="2" applyNumberFormat="1" applyFont="1" applyFill="1" applyBorder="1" applyAlignment="1">
      <alignment horizontal="left"/>
    </xf>
    <xf numFmtId="0" fontId="12" fillId="0" borderId="0" xfId="2" applyNumberFormat="1" applyFont="1" applyFill="1" applyAlignment="1">
      <alignment horizontal="left"/>
    </xf>
    <xf numFmtId="0" fontId="2" fillId="0" borderId="0" xfId="1" applyNumberFormat="1" applyFont="1" applyFill="1"/>
    <xf numFmtId="0" fontId="9" fillId="0" borderId="0" xfId="1" applyFont="1" applyFill="1" applyAlignment="1">
      <alignment horizontal="left"/>
    </xf>
    <xf numFmtId="9" fontId="2" fillId="0" borderId="6" xfId="2" applyNumberFormat="1" applyFont="1" applyFill="1" applyBorder="1" applyAlignment="1">
      <alignment horizontal="left"/>
    </xf>
    <xf numFmtId="49" fontId="9" fillId="0" borderId="0" xfId="1" applyNumberFormat="1" applyFont="1" applyFill="1" applyAlignment="1">
      <alignment horizontal="left"/>
    </xf>
    <xf numFmtId="49" fontId="1" fillId="0" borderId="0" xfId="1" applyNumberFormat="1" applyAlignment="1">
      <alignment horizontal="left"/>
    </xf>
    <xf numFmtId="0" fontId="13" fillId="0" borderId="0" xfId="1" applyFont="1" applyFill="1"/>
    <xf numFmtId="0" fontId="6" fillId="0" borderId="0" xfId="1" applyFont="1" applyAlignment="1">
      <alignment horizontal="left"/>
    </xf>
    <xf numFmtId="2" fontId="2" fillId="0" borderId="0" xfId="2" applyNumberFormat="1" applyFont="1" applyFill="1" applyAlignment="1">
      <alignment horizontal="left"/>
    </xf>
    <xf numFmtId="0" fontId="14" fillId="0" borderId="0" xfId="1" applyFont="1"/>
    <xf numFmtId="49" fontId="9" fillId="2" borderId="0" xfId="1" applyNumberFormat="1" applyFont="1" applyFill="1" applyAlignment="1">
      <alignment horizontal="left"/>
    </xf>
    <xf numFmtId="0" fontId="12" fillId="0" borderId="0" xfId="1" applyFont="1" applyFill="1" applyAlignment="1">
      <alignment horizontal="left"/>
    </xf>
    <xf numFmtId="0" fontId="15" fillId="7" borderId="0" xfId="4" applyAlignment="1">
      <alignment horizontal="left" vertical="center"/>
    </xf>
    <xf numFmtId="180" fontId="4" fillId="2" borderId="0" xfId="2" applyNumberFormat="1" applyFont="1" applyFill="1" applyBorder="1" applyAlignment="1">
      <alignment horizontal="left"/>
    </xf>
    <xf numFmtId="49" fontId="2" fillId="0" borderId="0" xfId="1" applyNumberFormat="1" applyFont="1" applyFill="1"/>
    <xf numFmtId="49" fontId="2" fillId="2" borderId="0" xfId="1" applyNumberFormat="1" applyFont="1" applyFill="1"/>
    <xf numFmtId="0" fontId="2" fillId="8" borderId="0" xfId="1" applyFont="1" applyFill="1" applyAlignment="1">
      <alignment horizontal="left"/>
    </xf>
    <xf numFmtId="9" fontId="2" fillId="8" borderId="0" xfId="1" applyNumberFormat="1" applyFont="1" applyFill="1" applyBorder="1" applyAlignment="1">
      <alignment horizontal="left"/>
    </xf>
    <xf numFmtId="49" fontId="9" fillId="4" borderId="0" xfId="1" applyNumberFormat="1" applyFont="1" applyFill="1" applyAlignment="1">
      <alignment horizontal="left"/>
    </xf>
    <xf numFmtId="0" fontId="9" fillId="2" borderId="0" xfId="2" applyNumberFormat="1" applyFont="1" applyFill="1" applyBorder="1" applyAlignment="1">
      <alignment horizontal="left"/>
    </xf>
    <xf numFmtId="0" fontId="12" fillId="0" borderId="0" xfId="1" applyFont="1" applyFill="1" applyAlignment="1">
      <alignment horizontal="left" vertical="center"/>
    </xf>
    <xf numFmtId="0" fontId="9" fillId="9" borderId="0" xfId="2" applyNumberFormat="1" applyFont="1" applyFill="1" applyBorder="1" applyAlignment="1">
      <alignment horizontal="left"/>
    </xf>
    <xf numFmtId="0" fontId="1" fillId="0" borderId="0" xfId="1" applyFont="1"/>
    <xf numFmtId="49" fontId="2" fillId="0" borderId="0" xfId="1" applyNumberFormat="1" applyFont="1" applyFill="1" applyAlignment="1">
      <alignment horizontal="left" vertical="center"/>
    </xf>
    <xf numFmtId="182" fontId="12" fillId="0" borderId="0" xfId="1" applyNumberFormat="1" applyFont="1" applyFill="1" applyAlignment="1">
      <alignment horizontal="left"/>
    </xf>
    <xf numFmtId="0" fontId="6" fillId="0" borderId="0" xfId="1" applyNumberFormat="1" applyFont="1" applyAlignment="1">
      <alignment horizontal="left"/>
    </xf>
    <xf numFmtId="0" fontId="16" fillId="0" borderId="0" xfId="1" applyFont="1" applyAlignment="1">
      <alignment horizontal="left"/>
    </xf>
    <xf numFmtId="49" fontId="2" fillId="4" borderId="0" xfId="1" applyNumberFormat="1" applyFont="1" applyFill="1"/>
    <xf numFmtId="49" fontId="5" fillId="0" borderId="0" xfId="1" applyNumberFormat="1" applyFont="1" applyFill="1" applyAlignment="1">
      <alignment horizontal="left"/>
    </xf>
    <xf numFmtId="0" fontId="17" fillId="0" borderId="0" xfId="1" applyFont="1" applyAlignment="1">
      <alignment horizontal="left"/>
    </xf>
    <xf numFmtId="0" fontId="9" fillId="2" borderId="0" xfId="1" applyFont="1" applyFill="1" applyAlignment="1">
      <alignment horizontal="left"/>
    </xf>
    <xf numFmtId="0" fontId="18" fillId="0" borderId="0" xfId="1" applyFont="1" applyFill="1" applyAlignment="1">
      <alignment horizontal="left"/>
    </xf>
    <xf numFmtId="0" fontId="12" fillId="2" borderId="0" xfId="1" applyFont="1" applyFill="1" applyAlignment="1">
      <alignment horizontal="left"/>
    </xf>
    <xf numFmtId="0" fontId="2" fillId="10" borderId="0" xfId="1" applyFont="1" applyFill="1"/>
    <xf numFmtId="179" fontId="4" fillId="10" borderId="0" xfId="2" applyNumberFormat="1" applyFont="1" applyFill="1" applyAlignment="1">
      <alignment horizontal="left"/>
    </xf>
    <xf numFmtId="180" fontId="4" fillId="10" borderId="0" xfId="2" applyNumberFormat="1" applyFont="1" applyFill="1" applyBorder="1" applyAlignment="1">
      <alignment horizontal="left"/>
    </xf>
    <xf numFmtId="0" fontId="2" fillId="10" borderId="0" xfId="2" applyNumberFormat="1" applyFont="1" applyFill="1" applyBorder="1" applyAlignment="1">
      <alignment horizontal="left"/>
    </xf>
    <xf numFmtId="0" fontId="5" fillId="10" borderId="0" xfId="1" applyFont="1" applyFill="1"/>
    <xf numFmtId="176" fontId="2" fillId="10" borderId="1" xfId="2" applyNumberFormat="1" applyFont="1" applyFill="1" applyBorder="1" applyAlignment="1"/>
    <xf numFmtId="0" fontId="2" fillId="10" borderId="0" xfId="1" applyFont="1" applyFill="1" applyBorder="1" applyAlignment="1">
      <alignment horizontal="left"/>
    </xf>
    <xf numFmtId="176" fontId="2" fillId="10" borderId="0" xfId="2" applyNumberFormat="1" applyFont="1" applyFill="1" applyBorder="1" applyAlignment="1"/>
    <xf numFmtId="176" fontId="2" fillId="10" borderId="0" xfId="2" applyNumberFormat="1" applyFont="1" applyFill="1" applyBorder="1" applyAlignment="1">
      <alignment horizontal="left"/>
    </xf>
    <xf numFmtId="0" fontId="2" fillId="10" borderId="2" xfId="1" applyFont="1" applyFill="1" applyBorder="1" applyAlignment="1">
      <alignment horizontal="left"/>
    </xf>
    <xf numFmtId="0" fontId="14" fillId="10" borderId="0" xfId="1" applyFont="1" applyFill="1"/>
    <xf numFmtId="0" fontId="2" fillId="10" borderId="0" xfId="1" applyNumberFormat="1" applyFont="1" applyFill="1" applyAlignment="1">
      <alignment horizontal="left"/>
    </xf>
    <xf numFmtId="0" fontId="2" fillId="10" borderId="0" xfId="1" applyFont="1" applyFill="1" applyAlignment="1">
      <alignment horizontal="left" vertical="center"/>
    </xf>
    <xf numFmtId="49" fontId="2" fillId="10" borderId="0" xfId="1" applyNumberFormat="1" applyFont="1" applyFill="1" applyAlignment="1">
      <alignment horizontal="left"/>
    </xf>
    <xf numFmtId="0" fontId="2" fillId="10" borderId="0" xfId="1" applyFont="1" applyFill="1" applyAlignment="1">
      <alignment horizontal="left"/>
    </xf>
    <xf numFmtId="178" fontId="8" fillId="0" borderId="0" xfId="1" applyNumberFormat="1" applyFont="1" applyFill="1" applyBorder="1" applyAlignment="1">
      <alignment horizontal="left"/>
    </xf>
    <xf numFmtId="1" fontId="2" fillId="0" borderId="0" xfId="1" applyNumberFormat="1" applyFont="1" applyFill="1" applyAlignment="1">
      <alignment horizontal="left"/>
    </xf>
    <xf numFmtId="49" fontId="9" fillId="4" borderId="0" xfId="1" applyNumberFormat="1" applyFont="1" applyFill="1"/>
    <xf numFmtId="0" fontId="5" fillId="0" borderId="0" xfId="1" applyFont="1" applyAlignment="1">
      <alignment horizontal="left" vertical="center"/>
    </xf>
    <xf numFmtId="0" fontId="19" fillId="0" borderId="0" xfId="1" applyFont="1" applyFill="1"/>
    <xf numFmtId="0" fontId="19" fillId="0" borderId="0" xfId="1" applyFont="1"/>
    <xf numFmtId="184" fontId="5" fillId="0" borderId="0" xfId="1" applyNumberFormat="1" applyFont="1" applyAlignment="1">
      <alignment horizontal="left"/>
    </xf>
    <xf numFmtId="0" fontId="2" fillId="2" borderId="0" xfId="1" applyFont="1" applyFill="1"/>
    <xf numFmtId="179" fontId="2" fillId="0" borderId="0" xfId="2" applyNumberFormat="1" applyFont="1" applyFill="1" applyAlignment="1"/>
    <xf numFmtId="0" fontId="7" fillId="0" borderId="0" xfId="1" applyFont="1"/>
    <xf numFmtId="0" fontId="6" fillId="0" borderId="0" xfId="1" applyFont="1" applyFill="1"/>
    <xf numFmtId="0" fontId="17" fillId="0" borderId="0" xfId="1" applyFont="1" applyFill="1"/>
    <xf numFmtId="177" fontId="2" fillId="0" borderId="0" xfId="1" applyNumberFormat="1" applyFont="1" applyFill="1"/>
    <xf numFmtId="0" fontId="4" fillId="4" borderId="7" xfId="1" applyFont="1" applyFill="1" applyBorder="1" applyAlignment="1">
      <alignment horizontal="left"/>
    </xf>
    <xf numFmtId="0" fontId="4" fillId="4" borderId="8" xfId="1" applyFont="1" applyFill="1" applyBorder="1" applyAlignment="1">
      <alignment horizontal="left"/>
    </xf>
    <xf numFmtId="0" fontId="2" fillId="0" borderId="10" xfId="1" applyFont="1" applyFill="1" applyBorder="1" applyAlignment="1">
      <alignment horizontal="left" vertical="center"/>
    </xf>
    <xf numFmtId="0" fontId="2" fillId="0" borderId="11" xfId="1" applyFont="1" applyBorder="1" applyAlignment="1">
      <alignment horizontal="left" vertical="center"/>
    </xf>
    <xf numFmtId="0" fontId="4" fillId="4" borderId="12" xfId="1" applyFont="1" applyFill="1" applyBorder="1" applyAlignment="1">
      <alignment horizontal="left"/>
    </xf>
    <xf numFmtId="0" fontId="4" fillId="4" borderId="13" xfId="1" applyFont="1" applyFill="1" applyBorder="1" applyAlignment="1">
      <alignment horizontal="left"/>
    </xf>
    <xf numFmtId="10" fontId="4" fillId="0" borderId="0" xfId="1" applyNumberFormat="1" applyFont="1" applyFill="1"/>
    <xf numFmtId="179" fontId="4" fillId="0" borderId="0" xfId="2" applyNumberFormat="1" applyFont="1" applyFill="1" applyBorder="1" applyAlignment="1">
      <alignment horizontal="left"/>
    </xf>
    <xf numFmtId="0" fontId="2" fillId="0" borderId="0" xfId="1" applyFont="1" applyFill="1" applyBorder="1" applyAlignment="1">
      <alignment horizontal="left" vertical="center"/>
    </xf>
    <xf numFmtId="0" fontId="2" fillId="0" borderId="15" xfId="1" applyFont="1" applyBorder="1" applyAlignment="1">
      <alignment horizontal="left" vertical="center"/>
    </xf>
    <xf numFmtId="0" fontId="4" fillId="0" borderId="0" xfId="1" applyFont="1" applyFill="1"/>
    <xf numFmtId="0" fontId="4" fillId="0" borderId="0" xfId="1" applyFont="1"/>
    <xf numFmtId="178" fontId="8" fillId="0" borderId="6" xfId="2" applyNumberFormat="1" applyFont="1" applyFill="1" applyBorder="1" applyAlignment="1">
      <alignment horizontal="left"/>
    </xf>
    <xf numFmtId="0" fontId="2" fillId="0" borderId="6" xfId="2" applyNumberFormat="1" applyFont="1" applyFill="1" applyBorder="1" applyAlignment="1">
      <alignment horizontal="left"/>
    </xf>
    <xf numFmtId="0" fontId="19" fillId="11" borderId="16" xfId="1" applyFont="1" applyFill="1" applyBorder="1" applyAlignment="1">
      <alignment horizontal="left" vertical="top" wrapText="1"/>
    </xf>
    <xf numFmtId="0" fontId="19" fillId="12" borderId="16" xfId="1" applyFont="1" applyFill="1" applyBorder="1" applyAlignment="1">
      <alignment horizontal="left" vertical="top" wrapText="1"/>
    </xf>
    <xf numFmtId="0" fontId="5" fillId="0" borderId="0" xfId="1" applyFont="1" applyAlignment="1">
      <alignment horizontal="center" vertical="center" wrapText="1"/>
    </xf>
    <xf numFmtId="0" fontId="4" fillId="0" borderId="0" xfId="1" applyFont="1" applyFill="1" applyAlignment="1">
      <alignment horizontal="left"/>
    </xf>
    <xf numFmtId="0" fontId="2" fillId="0" borderId="0" xfId="1" applyFont="1" applyBorder="1" applyAlignment="1">
      <alignment horizontal="left" vertical="center"/>
    </xf>
    <xf numFmtId="9" fontId="21" fillId="0" borderId="1" xfId="1" applyNumberFormat="1" applyFont="1" applyBorder="1" applyAlignment="1">
      <alignment horizontal="left" vertical="center" wrapText="1"/>
    </xf>
    <xf numFmtId="0" fontId="2" fillId="0" borderId="0" xfId="1" applyFont="1" applyBorder="1" applyAlignment="1">
      <alignment horizontal="left" vertical="center" wrapText="1"/>
    </xf>
    <xf numFmtId="9" fontId="21" fillId="0" borderId="0" xfId="1" applyNumberFormat="1" applyFont="1" applyBorder="1" applyAlignment="1">
      <alignment horizontal="left" vertical="center" wrapText="1"/>
    </xf>
    <xf numFmtId="0" fontId="4" fillId="0" borderId="0" xfId="1" applyFont="1" applyBorder="1" applyAlignment="1">
      <alignment horizontal="left" vertical="center" wrapText="1"/>
    </xf>
    <xf numFmtId="0" fontId="4" fillId="13" borderId="0" xfId="1" applyFont="1" applyFill="1" applyBorder="1" applyAlignment="1">
      <alignment horizontal="left" vertical="center" wrapText="1"/>
    </xf>
    <xf numFmtId="0" fontId="4" fillId="14" borderId="0" xfId="1" applyFont="1" applyFill="1" applyBorder="1" applyAlignment="1">
      <alignment horizontal="left" vertical="center" wrapText="1"/>
    </xf>
    <xf numFmtId="0" fontId="4" fillId="15" borderId="0" xfId="1" applyFont="1" applyFill="1" applyBorder="1" applyAlignment="1">
      <alignment horizontal="left" vertical="center" wrapText="1"/>
    </xf>
    <xf numFmtId="0" fontId="4" fillId="0" borderId="2" xfId="1" applyFont="1" applyBorder="1" applyAlignment="1">
      <alignment horizontal="left" vertical="center" wrapText="1"/>
    </xf>
    <xf numFmtId="0" fontId="6" fillId="0" borderId="0" xfId="1" applyFont="1" applyAlignment="1">
      <alignment wrapText="1"/>
    </xf>
    <xf numFmtId="0" fontId="4" fillId="0" borderId="7" xfId="1" applyFont="1" applyBorder="1" applyAlignment="1">
      <alignment horizontal="left"/>
    </xf>
    <xf numFmtId="0" fontId="4" fillId="0" borderId="8" xfId="1" applyFont="1" applyBorder="1" applyAlignment="1">
      <alignment horizontal="left" wrapText="1"/>
    </xf>
    <xf numFmtId="49" fontId="5" fillId="0" borderId="0" xfId="1" applyNumberFormat="1" applyFont="1" applyFill="1" applyAlignment="1">
      <alignment horizontal="left" vertical="center"/>
    </xf>
    <xf numFmtId="0" fontId="4" fillId="0" borderId="0" xfId="1" applyFont="1" applyFill="1" applyAlignment="1">
      <alignment horizontal="left" vertical="center" wrapText="1"/>
    </xf>
    <xf numFmtId="0" fontId="4" fillId="0" borderId="0" xfId="1" applyFont="1" applyAlignment="1">
      <alignment wrapText="1"/>
    </xf>
    <xf numFmtId="0" fontId="4" fillId="0" borderId="0" xfId="1" applyFont="1" applyAlignment="1">
      <alignment horizontal="left" vertical="center" wrapText="1"/>
    </xf>
    <xf numFmtId="0" fontId="5" fillId="0" borderId="0" xfId="1" applyFont="1" applyAlignment="1">
      <alignment horizontal="left" vertical="center" wrapText="1"/>
    </xf>
    <xf numFmtId="0" fontId="19" fillId="0" borderId="0" xfId="1" applyFont="1" applyAlignment="1">
      <alignment horizontal="left" vertical="center" wrapText="1"/>
    </xf>
    <xf numFmtId="0" fontId="19" fillId="12" borderId="16" xfId="1" applyFont="1" applyFill="1" applyBorder="1" applyAlignment="1">
      <alignment horizontal="left" vertical="center" wrapText="1"/>
    </xf>
    <xf numFmtId="0" fontId="2" fillId="0" borderId="0" xfId="1" applyFont="1" applyAlignment="1">
      <alignment horizontal="left" vertical="center" wrapText="1"/>
    </xf>
    <xf numFmtId="0" fontId="23" fillId="12" borderId="16" xfId="1" applyFont="1" applyFill="1" applyBorder="1" applyAlignment="1">
      <alignment horizontal="left" vertical="center" wrapText="1"/>
    </xf>
    <xf numFmtId="0" fontId="8" fillId="12" borderId="16" xfId="1" applyFont="1" applyFill="1" applyBorder="1" applyAlignment="1">
      <alignment horizontal="left" vertical="center" wrapText="1"/>
    </xf>
    <xf numFmtId="0" fontId="19" fillId="12" borderId="0" xfId="1" applyFont="1" applyFill="1" applyBorder="1" applyAlignment="1">
      <alignment horizontal="left" vertical="center" wrapText="1"/>
    </xf>
    <xf numFmtId="49" fontId="19" fillId="12" borderId="16" xfId="1" applyNumberFormat="1" applyFont="1" applyFill="1" applyBorder="1" applyAlignment="1">
      <alignment horizontal="left" vertical="center" wrapText="1"/>
    </xf>
    <xf numFmtId="0" fontId="4" fillId="12" borderId="16" xfId="1" applyFont="1" applyFill="1" applyBorder="1" applyAlignment="1">
      <alignment horizontal="left" vertical="center" wrapText="1"/>
    </xf>
    <xf numFmtId="177" fontId="19" fillId="12" borderId="17" xfId="1" applyNumberFormat="1" applyFont="1" applyFill="1" applyBorder="1" applyAlignment="1">
      <alignment horizontal="left" vertical="center" wrapText="1"/>
    </xf>
    <xf numFmtId="0" fontId="4" fillId="4" borderId="17" xfId="1" applyFont="1" applyFill="1" applyBorder="1" applyAlignment="1">
      <alignment horizontal="left" vertical="center" wrapText="1"/>
    </xf>
    <xf numFmtId="0" fontId="4" fillId="4" borderId="16" xfId="1" applyFont="1" applyFill="1" applyBorder="1" applyAlignment="1">
      <alignment horizontal="left" vertical="center" wrapText="1"/>
    </xf>
    <xf numFmtId="0" fontId="4" fillId="16" borderId="16" xfId="1" applyFont="1" applyFill="1" applyBorder="1" applyAlignment="1">
      <alignment horizontal="left" vertical="center" wrapText="1"/>
    </xf>
    <xf numFmtId="0" fontId="4" fillId="17" borderId="16" xfId="1" applyFont="1" applyFill="1" applyBorder="1" applyAlignment="1">
      <alignment horizontal="left" vertical="center" wrapText="1"/>
    </xf>
    <xf numFmtId="0" fontId="4" fillId="8" borderId="18" xfId="1" applyFont="1" applyFill="1" applyBorder="1" applyAlignment="1">
      <alignment horizontal="left" vertical="center" wrapText="1"/>
    </xf>
    <xf numFmtId="0" fontId="4" fillId="8" borderId="19" xfId="1" applyFont="1" applyFill="1" applyBorder="1" applyAlignment="1">
      <alignment horizontal="left" vertical="center" wrapText="1"/>
    </xf>
    <xf numFmtId="0" fontId="4" fillId="8" borderId="20" xfId="1" applyFont="1" applyFill="1" applyBorder="1" applyAlignment="1">
      <alignment horizontal="left" vertical="center" wrapText="1"/>
    </xf>
    <xf numFmtId="0" fontId="4" fillId="8" borderId="21" xfId="1" applyFont="1" applyFill="1" applyBorder="1" applyAlignment="1">
      <alignment horizontal="left" vertical="center" wrapText="1"/>
    </xf>
    <xf numFmtId="0" fontId="4" fillId="12" borderId="5" xfId="1" applyFont="1" applyFill="1" applyBorder="1" applyAlignment="1">
      <alignment horizontal="left" vertical="center" wrapText="1"/>
    </xf>
    <xf numFmtId="0" fontId="4" fillId="18" borderId="16" xfId="1" applyFont="1" applyFill="1" applyBorder="1" applyAlignment="1">
      <alignment horizontal="left" vertical="center" wrapText="1"/>
    </xf>
    <xf numFmtId="0" fontId="26" fillId="8" borderId="16" xfId="1" applyFont="1" applyFill="1" applyBorder="1" applyAlignment="1">
      <alignment horizontal="left" vertical="center" wrapText="1"/>
    </xf>
    <xf numFmtId="0" fontId="4" fillId="8" borderId="16" xfId="1" applyFont="1" applyFill="1" applyBorder="1" applyAlignment="1">
      <alignment horizontal="left" vertical="center" wrapText="1"/>
    </xf>
    <xf numFmtId="0" fontId="31" fillId="12" borderId="16" xfId="1" applyFont="1" applyFill="1" applyBorder="1" applyAlignment="1">
      <alignment horizontal="left" vertical="center" wrapText="1"/>
    </xf>
    <xf numFmtId="0" fontId="32" fillId="12" borderId="16" xfId="1" applyFont="1" applyFill="1" applyBorder="1" applyAlignment="1">
      <alignment horizontal="left" vertical="center" wrapText="1"/>
    </xf>
    <xf numFmtId="49" fontId="32" fillId="12" borderId="16" xfId="1" applyNumberFormat="1" applyFont="1" applyFill="1" applyBorder="1" applyAlignment="1">
      <alignment horizontal="left" vertical="center" wrapText="1"/>
    </xf>
    <xf numFmtId="0" fontId="4" fillId="12" borderId="16" xfId="1" applyFont="1" applyFill="1" applyBorder="1" applyAlignment="1">
      <alignment horizontal="left" vertical="center"/>
    </xf>
    <xf numFmtId="178" fontId="2" fillId="0" borderId="0" xfId="1" applyNumberFormat="1" applyFont="1"/>
    <xf numFmtId="0" fontId="5" fillId="0" borderId="0" xfId="1" applyFont="1" applyAlignment="1">
      <alignment horizontal="right"/>
    </xf>
    <xf numFmtId="0" fontId="4" fillId="0" borderId="22" xfId="1" applyFont="1" applyBorder="1" applyAlignment="1">
      <alignment horizontal="left"/>
    </xf>
    <xf numFmtId="0" fontId="4" fillId="0" borderId="23" xfId="1" applyFont="1" applyBorder="1" applyAlignment="1">
      <alignment horizontal="left"/>
    </xf>
    <xf numFmtId="0" fontId="5" fillId="19" borderId="0" xfId="1" applyFont="1" applyFill="1" applyAlignment="1">
      <alignment horizontal="left"/>
    </xf>
    <xf numFmtId="0" fontId="5" fillId="12" borderId="16" xfId="1" applyFont="1" applyFill="1" applyBorder="1" applyAlignment="1">
      <alignment horizontal="left"/>
    </xf>
    <xf numFmtId="0" fontId="34" fillId="12" borderId="16" xfId="1" applyFont="1" applyFill="1" applyBorder="1" applyAlignment="1">
      <alignment horizontal="left"/>
    </xf>
    <xf numFmtId="177" fontId="5" fillId="12" borderId="16" xfId="1" applyNumberFormat="1" applyFont="1" applyFill="1" applyBorder="1" applyAlignment="1">
      <alignment horizontal="left"/>
    </xf>
    <xf numFmtId="0" fontId="17" fillId="4" borderId="16" xfId="1" applyFont="1" applyFill="1" applyBorder="1" applyAlignment="1">
      <alignment horizontal="left"/>
    </xf>
    <xf numFmtId="0" fontId="17" fillId="16" borderId="16" xfId="1" applyFont="1" applyFill="1" applyBorder="1" applyAlignment="1">
      <alignment horizontal="left"/>
    </xf>
    <xf numFmtId="0" fontId="17" fillId="17" borderId="16" xfId="1" applyFont="1" applyFill="1" applyBorder="1" applyAlignment="1">
      <alignment horizontal="left"/>
    </xf>
    <xf numFmtId="0" fontId="5" fillId="8" borderId="16" xfId="1" applyFont="1" applyFill="1" applyBorder="1" applyAlignment="1">
      <alignment horizontal="left" wrapText="1"/>
    </xf>
    <xf numFmtId="0" fontId="5" fillId="8" borderId="24" xfId="1" applyFont="1" applyFill="1" applyBorder="1" applyAlignment="1">
      <alignment horizontal="left" wrapText="1"/>
    </xf>
    <xf numFmtId="0" fontId="5" fillId="8" borderId="25" xfId="1" applyFont="1" applyFill="1" applyBorder="1" applyAlignment="1">
      <alignment horizontal="left" wrapText="1"/>
    </xf>
    <xf numFmtId="0" fontId="5" fillId="12" borderId="5" xfId="1" applyFont="1" applyFill="1" applyBorder="1" applyAlignment="1">
      <alignment horizontal="left" wrapText="1"/>
    </xf>
    <xf numFmtId="0" fontId="5" fillId="12" borderId="16" xfId="1" applyFont="1" applyFill="1" applyBorder="1" applyAlignment="1">
      <alignment horizontal="left" wrapText="1"/>
    </xf>
    <xf numFmtId="0" fontId="5" fillId="0" borderId="16" xfId="1" applyFont="1" applyFill="1" applyBorder="1" applyAlignment="1">
      <alignment horizontal="left"/>
    </xf>
    <xf numFmtId="0" fontId="5" fillId="0" borderId="16" xfId="1" applyFont="1" applyFill="1" applyBorder="1" applyAlignment="1"/>
    <xf numFmtId="0" fontId="35" fillId="8" borderId="16" xfId="1" applyFont="1" applyFill="1" applyBorder="1" applyAlignment="1">
      <alignment horizontal="left"/>
    </xf>
    <xf numFmtId="0" fontId="35" fillId="8" borderId="16" xfId="1" applyFont="1" applyFill="1" applyBorder="1" applyAlignment="1"/>
    <xf numFmtId="0" fontId="5" fillId="8" borderId="16" xfId="1" applyFont="1" applyFill="1" applyBorder="1" applyAlignment="1">
      <alignment horizontal="left"/>
    </xf>
    <xf numFmtId="0" fontId="32" fillId="12" borderId="16" xfId="1" applyFont="1" applyFill="1" applyBorder="1" applyAlignment="1">
      <alignment horizontal="left"/>
    </xf>
    <xf numFmtId="49" fontId="32" fillId="12" borderId="16" xfId="1" applyNumberFormat="1" applyFont="1" applyFill="1" applyBorder="1" applyAlignment="1">
      <alignment horizontal="left"/>
    </xf>
    <xf numFmtId="176" fontId="2" fillId="0" borderId="0" xfId="1" applyNumberFormat="1" applyFont="1"/>
    <xf numFmtId="0" fontId="24" fillId="0" borderId="0" xfId="1" applyFont="1" applyAlignment="1">
      <alignment wrapText="1"/>
    </xf>
    <xf numFmtId="0" fontId="12" fillId="0" borderId="27" xfId="1" applyFont="1" applyBorder="1" applyAlignment="1">
      <alignment horizontal="left" vertical="center"/>
    </xf>
    <xf numFmtId="0" fontId="2" fillId="0" borderId="28" xfId="1" applyFont="1" applyBorder="1" applyAlignment="1">
      <alignment horizontal="left" vertical="center"/>
    </xf>
    <xf numFmtId="0" fontId="6" fillId="2" borderId="27" xfId="1" applyFont="1" applyFill="1" applyBorder="1" applyAlignment="1">
      <alignment horizontal="left" vertical="center"/>
    </xf>
    <xf numFmtId="0" fontId="4" fillId="2" borderId="22" xfId="1" applyFont="1" applyFill="1" applyBorder="1" applyAlignment="1">
      <alignment horizontal="left"/>
    </xf>
    <xf numFmtId="0" fontId="2" fillId="0" borderId="7" xfId="1" applyFont="1" applyBorder="1" applyAlignment="1">
      <alignment horizontal="left"/>
    </xf>
    <xf numFmtId="0" fontId="4" fillId="0" borderId="8" xfId="1" applyFont="1" applyBorder="1" applyAlignment="1">
      <alignment horizontal="left"/>
    </xf>
    <xf numFmtId="0" fontId="5" fillId="4" borderId="16" xfId="1" applyFont="1" applyFill="1" applyBorder="1" applyAlignment="1">
      <alignment horizontal="left"/>
    </xf>
    <xf numFmtId="0" fontId="5" fillId="16" borderId="16" xfId="1" applyFont="1" applyFill="1" applyBorder="1" applyAlignment="1">
      <alignment horizontal="left"/>
    </xf>
    <xf numFmtId="0" fontId="5" fillId="17" borderId="16" xfId="1" applyFont="1" applyFill="1" applyBorder="1" applyAlignment="1">
      <alignment horizontal="left"/>
    </xf>
    <xf numFmtId="0" fontId="5" fillId="8" borderId="24" xfId="1" applyFont="1" applyFill="1" applyBorder="1" applyAlignment="1">
      <alignment horizontal="left"/>
    </xf>
    <xf numFmtId="0" fontId="5" fillId="8" borderId="25" xfId="1" applyFont="1" applyFill="1" applyBorder="1" applyAlignment="1">
      <alignment horizontal="left"/>
    </xf>
    <xf numFmtId="0" fontId="5" fillId="12" borderId="5" xfId="1" applyFont="1" applyFill="1" applyBorder="1" applyAlignment="1">
      <alignment horizontal="left"/>
    </xf>
    <xf numFmtId="0" fontId="35" fillId="8" borderId="25" xfId="1" applyFont="1" applyFill="1" applyBorder="1" applyAlignment="1">
      <alignment horizontal="left"/>
    </xf>
    <xf numFmtId="49" fontId="5" fillId="12" borderId="16" xfId="1" applyNumberFormat="1" applyFont="1" applyFill="1" applyBorder="1" applyAlignment="1">
      <alignment horizontal="left"/>
    </xf>
    <xf numFmtId="0" fontId="21" fillId="0" borderId="0" xfId="1" applyFont="1" applyAlignment="1">
      <alignment horizontal="left"/>
    </xf>
    <xf numFmtId="0" fontId="2" fillId="0" borderId="0" xfId="1" applyFont="1" applyAlignment="1">
      <alignment horizontal="right"/>
    </xf>
    <xf numFmtId="0" fontId="6" fillId="0" borderId="0" xfId="1" applyFont="1"/>
    <xf numFmtId="0" fontId="17" fillId="0" borderId="0" xfId="1" applyFont="1" applyAlignment="1">
      <alignment wrapText="1"/>
    </xf>
    <xf numFmtId="0" fontId="2" fillId="9" borderId="12" xfId="1" applyFont="1" applyFill="1" applyBorder="1" applyAlignment="1">
      <alignment horizontal="left"/>
    </xf>
    <xf numFmtId="0" fontId="19" fillId="0" borderId="13" xfId="1" applyFont="1" applyBorder="1" applyAlignment="1">
      <alignment horizontal="left"/>
    </xf>
    <xf numFmtId="0" fontId="2" fillId="0" borderId="12" xfId="1" applyNumberFormat="1" applyFont="1" applyBorder="1" applyAlignment="1">
      <alignment horizontal="left"/>
    </xf>
    <xf numFmtId="0" fontId="4" fillId="0" borderId="13" xfId="1" applyFont="1" applyBorder="1" applyAlignment="1">
      <alignment horizontal="left"/>
    </xf>
    <xf numFmtId="0" fontId="17" fillId="8" borderId="29" xfId="1" applyFont="1" applyFill="1" applyBorder="1" applyAlignment="1">
      <alignment horizontal="left"/>
    </xf>
    <xf numFmtId="0" fontId="17" fillId="8" borderId="30" xfId="1" applyFont="1" applyFill="1" applyBorder="1" applyAlignment="1">
      <alignment horizontal="left"/>
    </xf>
    <xf numFmtId="0" fontId="17" fillId="8" borderId="31" xfId="1" applyFont="1" applyFill="1" applyBorder="1" applyAlignment="1">
      <alignment horizontal="left"/>
    </xf>
    <xf numFmtId="0" fontId="17" fillId="8" borderId="32" xfId="1" applyFont="1" applyFill="1" applyBorder="1" applyAlignment="1">
      <alignment horizontal="left"/>
    </xf>
    <xf numFmtId="0" fontId="17" fillId="12" borderId="5" xfId="1" applyFont="1" applyFill="1" applyBorder="1" applyAlignment="1">
      <alignment horizontal="left"/>
    </xf>
    <xf numFmtId="0" fontId="17" fillId="12" borderId="16" xfId="1" applyFont="1" applyFill="1" applyBorder="1" applyAlignment="1">
      <alignment horizontal="left"/>
    </xf>
    <xf numFmtId="0" fontId="17" fillId="0" borderId="16" xfId="1" applyFont="1" applyFill="1" applyBorder="1" applyAlignment="1">
      <alignment horizontal="left"/>
    </xf>
    <xf numFmtId="0" fontId="27" fillId="8" borderId="16" xfId="1" applyFont="1" applyFill="1" applyBorder="1" applyAlignment="1">
      <alignment horizontal="left"/>
    </xf>
    <xf numFmtId="0" fontId="17" fillId="8" borderId="16" xfId="1" applyFont="1" applyFill="1" applyBorder="1" applyAlignment="1">
      <alignment horizontal="left"/>
    </xf>
    <xf numFmtId="49" fontId="34" fillId="12" borderId="16" xfId="1" applyNumberFormat="1" applyFont="1" applyFill="1" applyBorder="1" applyAlignment="1">
      <alignment horizontal="left"/>
    </xf>
    <xf numFmtId="49" fontId="2" fillId="0" borderId="0" xfId="1" applyNumberFormat="1" applyFont="1" applyAlignment="1">
      <alignment horizontal="left" vertical="center"/>
    </xf>
    <xf numFmtId="0" fontId="2" fillId="20" borderId="0" xfId="1" applyFont="1" applyFill="1" applyAlignment="1">
      <alignment horizontal="left" vertical="center"/>
    </xf>
    <xf numFmtId="0" fontId="2" fillId="20" borderId="0" xfId="1" applyFont="1" applyFill="1"/>
    <xf numFmtId="0" fontId="13" fillId="0" borderId="0" xfId="1" applyFont="1" applyFill="1" applyAlignment="1">
      <alignment horizontal="left" vertical="center"/>
    </xf>
    <xf numFmtId="0" fontId="13" fillId="3" borderId="0" xfId="1" applyFont="1" applyFill="1" applyAlignment="1">
      <alignment horizontal="left" vertical="center"/>
    </xf>
    <xf numFmtId="0" fontId="39" fillId="4" borderId="0" xfId="1" applyFont="1" applyFill="1" applyAlignment="1">
      <alignment horizontal="left" vertical="center"/>
    </xf>
    <xf numFmtId="0" fontId="2" fillId="21" borderId="0" xfId="1" applyFont="1" applyFill="1" applyAlignment="1">
      <alignment horizontal="left" vertical="center"/>
    </xf>
    <xf numFmtId="0" fontId="13" fillId="21" borderId="0" xfId="1" applyFont="1" applyFill="1" applyAlignment="1">
      <alignment horizontal="left" vertical="center"/>
    </xf>
    <xf numFmtId="49" fontId="13" fillId="21" borderId="0" xfId="1" applyNumberFormat="1" applyFont="1" applyFill="1" applyAlignment="1">
      <alignment horizontal="left" vertical="center"/>
    </xf>
    <xf numFmtId="0" fontId="6" fillId="21" borderId="0" xfId="1" applyFont="1" applyFill="1" applyAlignment="1">
      <alignment horizontal="left" vertical="center"/>
    </xf>
    <xf numFmtId="0" fontId="17" fillId="21" borderId="0" xfId="1" applyFont="1" applyFill="1" applyAlignment="1">
      <alignment horizontal="left" vertical="center"/>
    </xf>
    <xf numFmtId="49" fontId="13" fillId="0" borderId="0" xfId="1" applyNumberFormat="1" applyFont="1" applyFill="1" applyAlignment="1">
      <alignment horizontal="left" vertical="center"/>
    </xf>
    <xf numFmtId="0" fontId="6" fillId="0" borderId="0" xfId="1" applyFont="1" applyFill="1" applyAlignment="1">
      <alignment horizontal="left" vertical="center"/>
    </xf>
    <xf numFmtId="0" fontId="17" fillId="0" borderId="0" xfId="1" applyFont="1" applyFill="1" applyAlignment="1">
      <alignment horizontal="left" vertical="center"/>
    </xf>
    <xf numFmtId="49" fontId="40" fillId="0" borderId="0" xfId="1" applyNumberFormat="1" applyFont="1" applyFill="1" applyAlignment="1">
      <alignment horizontal="left" vertical="center"/>
    </xf>
    <xf numFmtId="0" fontId="41" fillId="0" borderId="0" xfId="1" applyFont="1" applyFill="1" applyAlignment="1">
      <alignment horizontal="left" vertical="center"/>
    </xf>
    <xf numFmtId="0" fontId="39" fillId="22" borderId="0" xfId="1" applyFont="1" applyFill="1" applyAlignment="1">
      <alignment horizontal="left" vertical="center"/>
    </xf>
    <xf numFmtId="0" fontId="39" fillId="0" borderId="0" xfId="1" applyFont="1" applyFill="1" applyAlignment="1">
      <alignment horizontal="left" vertical="center"/>
    </xf>
    <xf numFmtId="0" fontId="2" fillId="0" borderId="0" xfId="1" applyFont="1" applyAlignment="1">
      <alignment vertical="center" wrapText="1"/>
    </xf>
    <xf numFmtId="0" fontId="42" fillId="0" borderId="0" xfId="1" applyFont="1"/>
    <xf numFmtId="0" fontId="43" fillId="0" borderId="0" xfId="1" applyFont="1"/>
    <xf numFmtId="0" fontId="2" fillId="23" borderId="0" xfId="1" applyFont="1" applyFill="1" applyAlignment="1">
      <alignment horizontal="left"/>
    </xf>
    <xf numFmtId="0" fontId="9" fillId="0" borderId="0" xfId="1" applyFont="1" applyAlignment="1">
      <alignment horizontal="left" vertical="center"/>
    </xf>
    <xf numFmtId="0" fontId="2" fillId="2" borderId="0" xfId="1" applyFont="1" applyFill="1" applyAlignment="1">
      <alignment vertical="center" wrapText="1"/>
    </xf>
    <xf numFmtId="0" fontId="2" fillId="0" borderId="0" xfId="1" applyFont="1" applyAlignment="1">
      <alignment vertical="center"/>
    </xf>
    <xf numFmtId="0" fontId="2" fillId="0" borderId="0" xfId="1" applyFont="1" applyFill="1" applyAlignment="1">
      <alignment horizontal="left" vertical="center" wrapText="1"/>
    </xf>
    <xf numFmtId="0" fontId="2" fillId="3" borderId="0" xfId="1" applyFont="1" applyFill="1" applyAlignment="1">
      <alignment horizontal="left" vertical="center"/>
    </xf>
    <xf numFmtId="0" fontId="2" fillId="23" borderId="0" xfId="1" applyFont="1" applyFill="1" applyAlignment="1">
      <alignment horizontal="left" vertical="center"/>
    </xf>
    <xf numFmtId="0" fontId="2" fillId="21" borderId="0" xfId="1" applyFont="1" applyFill="1" applyAlignment="1">
      <alignment horizontal="left" vertical="center" wrapText="1"/>
    </xf>
    <xf numFmtId="49" fontId="2" fillId="21" borderId="0" xfId="1" applyNumberFormat="1" applyFont="1" applyFill="1" applyAlignment="1">
      <alignment horizontal="left" vertical="center"/>
    </xf>
    <xf numFmtId="0" fontId="5" fillId="21" borderId="0" xfId="1" applyFont="1" applyFill="1" applyAlignment="1">
      <alignment horizontal="left" vertical="center"/>
    </xf>
    <xf numFmtId="49" fontId="2" fillId="23" borderId="0" xfId="1" applyNumberFormat="1" applyFont="1" applyFill="1" applyAlignment="1">
      <alignment horizontal="left" vertical="center"/>
    </xf>
    <xf numFmtId="0" fontId="19" fillId="0" borderId="16" xfId="1" applyFont="1" applyFill="1" applyBorder="1" applyAlignment="1">
      <alignment horizontal="left" vertical="top" wrapText="1"/>
    </xf>
    <xf numFmtId="0" fontId="44" fillId="0" borderId="16" xfId="1" applyFont="1" applyFill="1" applyBorder="1" applyAlignment="1">
      <alignment horizontal="left" vertical="center" wrapText="1"/>
    </xf>
    <xf numFmtId="49" fontId="19" fillId="12" borderId="16" xfId="1" applyNumberFormat="1" applyFont="1" applyFill="1" applyBorder="1" applyAlignment="1">
      <alignment horizontal="left" vertical="top" wrapText="1"/>
    </xf>
    <xf numFmtId="0" fontId="8" fillId="12" borderId="16" xfId="1" applyFont="1" applyFill="1" applyBorder="1" applyAlignment="1">
      <alignment horizontal="left" vertical="top" wrapText="1"/>
    </xf>
    <xf numFmtId="49" fontId="1" fillId="0" borderId="0" xfId="5" applyNumberFormat="1"/>
    <xf numFmtId="49" fontId="45" fillId="0" borderId="0" xfId="5" applyNumberFormat="1" applyFont="1"/>
    <xf numFmtId="0" fontId="1" fillId="0" borderId="0" xfId="5" applyNumberFormat="1"/>
    <xf numFmtId="0" fontId="0" fillId="0" borderId="0" xfId="5" applyNumberFormat="1" applyFont="1"/>
    <xf numFmtId="0" fontId="1" fillId="0" borderId="0" xfId="5"/>
    <xf numFmtId="0" fontId="46" fillId="24" borderId="0" xfId="6" applyNumberFormat="1" applyAlignment="1"/>
    <xf numFmtId="49" fontId="1" fillId="0" borderId="0" xfId="5" applyNumberFormat="1" applyBorder="1" applyAlignment="1">
      <alignment horizontal="right"/>
    </xf>
    <xf numFmtId="49" fontId="45" fillId="0" borderId="0" xfId="5" applyNumberFormat="1" applyFont="1" applyBorder="1" applyAlignment="1">
      <alignment horizontal="left"/>
    </xf>
    <xf numFmtId="49" fontId="47" fillId="0" borderId="16" xfId="5" applyNumberFormat="1" applyFont="1" applyBorder="1" applyAlignment="1">
      <alignment horizontal="right" vertical="center"/>
    </xf>
    <xf numFmtId="49" fontId="1" fillId="0" borderId="16" xfId="5" applyNumberFormat="1" applyFont="1" applyBorder="1" applyAlignment="1">
      <alignment horizontal="right"/>
    </xf>
    <xf numFmtId="49" fontId="1" fillId="0" borderId="16" xfId="5" applyNumberFormat="1" applyBorder="1" applyAlignment="1">
      <alignment horizontal="right"/>
    </xf>
    <xf numFmtId="49" fontId="1" fillId="0" borderId="33" xfId="5" applyNumberFormat="1" applyBorder="1"/>
    <xf numFmtId="0" fontId="1" fillId="0" borderId="33" xfId="5" applyNumberFormat="1" applyBorder="1"/>
    <xf numFmtId="0" fontId="46" fillId="24" borderId="33" xfId="6" applyNumberFormat="1" applyBorder="1" applyAlignment="1"/>
    <xf numFmtId="49" fontId="1" fillId="0" borderId="33" xfId="5" applyNumberFormat="1" applyBorder="1" applyAlignment="1">
      <alignment horizontal="right"/>
    </xf>
    <xf numFmtId="49" fontId="48" fillId="0" borderId="33" xfId="5" applyNumberFormat="1" applyFont="1" applyBorder="1" applyAlignment="1">
      <alignment horizontal="left"/>
    </xf>
    <xf numFmtId="49" fontId="47" fillId="0" borderId="34" xfId="5" applyNumberFormat="1" applyFont="1" applyBorder="1" applyAlignment="1">
      <alignment horizontal="right" vertical="center"/>
    </xf>
    <xf numFmtId="0" fontId="47" fillId="0" borderId="34" xfId="5" applyNumberFormat="1" applyFont="1" applyBorder="1" applyAlignment="1">
      <alignment horizontal="right"/>
    </xf>
    <xf numFmtId="49" fontId="1" fillId="0" borderId="34" xfId="5" applyNumberFormat="1" applyFont="1" applyBorder="1" applyAlignment="1">
      <alignment horizontal="right"/>
    </xf>
    <xf numFmtId="49" fontId="1" fillId="0" borderId="34" xfId="5" applyNumberFormat="1" applyBorder="1" applyAlignment="1">
      <alignment horizontal="right"/>
    </xf>
    <xf numFmtId="49" fontId="45" fillId="0" borderId="33" xfId="5" applyNumberFormat="1" applyFont="1" applyBorder="1" applyAlignment="1">
      <alignment horizontal="left"/>
    </xf>
    <xf numFmtId="49" fontId="0" fillId="0" borderId="16" xfId="5" applyNumberFormat="1" applyFont="1" applyBorder="1" applyAlignment="1">
      <alignment horizontal="right"/>
    </xf>
    <xf numFmtId="49" fontId="49" fillId="0" borderId="16" xfId="5" applyNumberFormat="1" applyFont="1" applyBorder="1" applyAlignment="1">
      <alignment horizontal="right"/>
    </xf>
    <xf numFmtId="49" fontId="50" fillId="0" borderId="16" xfId="5" applyNumberFormat="1" applyFont="1" applyBorder="1" applyAlignment="1">
      <alignment horizontal="right" vertical="center"/>
    </xf>
    <xf numFmtId="49" fontId="1" fillId="0" borderId="17" xfId="5" applyNumberFormat="1" applyFont="1" applyBorder="1" applyAlignment="1">
      <alignment horizontal="right"/>
    </xf>
    <xf numFmtId="0" fontId="47" fillId="0" borderId="16" xfId="5" applyNumberFormat="1" applyFont="1" applyBorder="1" applyAlignment="1">
      <alignment horizontal="right"/>
    </xf>
    <xf numFmtId="49" fontId="4" fillId="12" borderId="16" xfId="5" applyNumberFormat="1" applyFont="1" applyFill="1" applyBorder="1" applyAlignment="1">
      <alignment horizontal="left" vertical="center" wrapText="1"/>
    </xf>
    <xf numFmtId="49" fontId="5" fillId="12" borderId="16" xfId="5" applyNumberFormat="1" applyFont="1" applyFill="1" applyBorder="1" applyAlignment="1">
      <alignment horizontal="left"/>
    </xf>
    <xf numFmtId="0" fontId="1" fillId="0" borderId="0" xfId="7"/>
    <xf numFmtId="0" fontId="2" fillId="0" borderId="0" xfId="7" applyFont="1"/>
    <xf numFmtId="0" fontId="5" fillId="12" borderId="16" xfId="7" applyFont="1" applyFill="1" applyBorder="1" applyAlignment="1">
      <alignment horizontal="left"/>
    </xf>
    <xf numFmtId="0" fontId="16" fillId="0" borderId="0" xfId="1" applyFont="1" applyAlignment="1">
      <alignment horizontal="center" vertical="top" wrapText="1"/>
    </xf>
    <xf numFmtId="9" fontId="2" fillId="0" borderId="0" xfId="1" applyNumberFormat="1" applyFont="1" applyBorder="1" applyAlignment="1">
      <alignment horizontal="left" vertical="center"/>
    </xf>
    <xf numFmtId="0" fontId="4" fillId="0" borderId="27" xfId="1" applyFont="1" applyBorder="1" applyAlignment="1">
      <alignment horizontal="center" vertical="center" wrapText="1"/>
    </xf>
    <xf numFmtId="0" fontId="4" fillId="0" borderId="0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180" fontId="5" fillId="0" borderId="26" xfId="2" applyNumberFormat="1" applyFont="1" applyBorder="1" applyAlignment="1">
      <alignment horizontal="left" vertical="center"/>
    </xf>
    <xf numFmtId="180" fontId="5" fillId="0" borderId="14" xfId="2" applyNumberFormat="1" applyFont="1" applyBorder="1" applyAlignment="1">
      <alignment horizontal="left" vertical="center"/>
    </xf>
    <xf numFmtId="180" fontId="2" fillId="0" borderId="14" xfId="2" applyNumberFormat="1" applyFont="1" applyBorder="1" applyAlignment="1">
      <alignment horizontal="left" vertical="center"/>
    </xf>
    <xf numFmtId="180" fontId="2" fillId="0" borderId="9" xfId="2" applyNumberFormat="1" applyFont="1" applyBorder="1" applyAlignment="1">
      <alignment horizontal="left" vertical="center"/>
    </xf>
    <xf numFmtId="185" fontId="5" fillId="0" borderId="26" xfId="2" applyNumberFormat="1" applyFont="1" applyBorder="1" applyAlignment="1">
      <alignment horizontal="left" vertical="center"/>
    </xf>
    <xf numFmtId="185" fontId="5" fillId="0" borderId="14" xfId="2" applyNumberFormat="1" applyFont="1" applyBorder="1" applyAlignment="1">
      <alignment horizontal="left" vertical="center"/>
    </xf>
    <xf numFmtId="185" fontId="2" fillId="0" borderId="14" xfId="2" applyNumberFormat="1" applyFont="1" applyBorder="1" applyAlignment="1">
      <alignment horizontal="left" vertical="center"/>
    </xf>
    <xf numFmtId="185" fontId="2" fillId="0" borderId="9" xfId="2" applyNumberFormat="1" applyFont="1" applyBorder="1" applyAlignment="1">
      <alignment horizontal="left" vertical="center"/>
    </xf>
    <xf numFmtId="0" fontId="4" fillId="0" borderId="2" xfId="1" applyFont="1" applyBorder="1" applyAlignment="1">
      <alignment horizontal="left" wrapText="1"/>
    </xf>
    <xf numFmtId="0" fontId="4" fillId="0" borderId="0" xfId="1" applyFont="1" applyBorder="1" applyAlignment="1">
      <alignment horizontal="left" wrapText="1"/>
    </xf>
    <xf numFmtId="0" fontId="6" fillId="0" borderId="0" xfId="1" applyFont="1" applyBorder="1" applyAlignment="1">
      <alignment horizontal="center" vertical="center"/>
    </xf>
    <xf numFmtId="0" fontId="2" fillId="0" borderId="0" xfId="1" applyFont="1" applyAlignment="1">
      <alignment horizontal="center" vertical="center" wrapText="1"/>
    </xf>
  </cellXfs>
  <cellStyles count="8">
    <cellStyle name="百分比 2" xfId="2"/>
    <cellStyle name="差 2" xfId="3"/>
    <cellStyle name="常规" xfId="0" builtinId="0"/>
    <cellStyle name="常规 2" xfId="1"/>
    <cellStyle name="常规 3" xfId="5"/>
    <cellStyle name="常规 4" xfId="7"/>
    <cellStyle name="好 2" xfId="4"/>
    <cellStyle name="适中 2" xfId="6"/>
  </cellStyles>
  <dxfs count="8907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1466719565416425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theme="0" tint="-0.24994659260841701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225</xdr:col>
      <xdr:colOff>540656</xdr:colOff>
      <xdr:row>10</xdr:row>
      <xdr:rowOff>99061</xdr:rowOff>
    </xdr:from>
    <xdr:ext cx="5117629" cy="669232"/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9415156" y="1927861"/>
          <a:ext cx="5117629" cy="669232"/>
        </a:xfrm>
        <a:prstGeom prst="rect">
          <a:avLst/>
        </a:prstGeom>
      </xdr:spPr>
    </xdr:pic>
    <xdr:clientData/>
  </xdr:oneCellAnchor>
  <xdr:oneCellAnchor>
    <xdr:from>
      <xdr:col>94</xdr:col>
      <xdr:colOff>1676399</xdr:colOff>
      <xdr:row>0</xdr:row>
      <xdr:rowOff>98611</xdr:rowOff>
    </xdr:from>
    <xdr:ext cx="2549226" cy="2065244"/>
    <xdr:pic>
      <xdr:nvPicPr>
        <xdr:cNvPr id="3" name="图片 2" descr="1621322812(1)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635899" y="98611"/>
          <a:ext cx="2549226" cy="2065244"/>
        </a:xfrm>
        <a:prstGeom prst="rect">
          <a:avLst/>
        </a:prstGeom>
      </xdr:spPr>
    </xdr:pic>
    <xdr:clientData/>
  </xdr:oneCellAnchor>
  <xdr:oneCellAnchor>
    <xdr:from>
      <xdr:col>73</xdr:col>
      <xdr:colOff>44824</xdr:colOff>
      <xdr:row>95</xdr:row>
      <xdr:rowOff>35859</xdr:rowOff>
    </xdr:from>
    <xdr:ext cx="18695238" cy="1466667"/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101884" y="17409459"/>
          <a:ext cx="18695238" cy="1466667"/>
        </a:xfrm>
        <a:prstGeom prst="rect">
          <a:avLst/>
        </a:prstGeom>
      </xdr:spPr>
    </xdr:pic>
    <xdr:clientData/>
  </xdr:oneCellAnchor>
  <xdr:oneCellAnchor>
    <xdr:from>
      <xdr:col>94</xdr:col>
      <xdr:colOff>1371599</xdr:colOff>
      <xdr:row>0</xdr:row>
      <xdr:rowOff>161364</xdr:rowOff>
    </xdr:from>
    <xdr:ext cx="2549226" cy="2065244"/>
    <xdr:pic>
      <xdr:nvPicPr>
        <xdr:cNvPr id="5" name="图片 4" descr="1621322812(1)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8635899" y="161364"/>
          <a:ext cx="2549226" cy="206524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544317</xdr:colOff>
      <xdr:row>776</xdr:row>
      <xdr:rowOff>16933</xdr:rowOff>
    </xdr:from>
    <xdr:ext cx="2370636" cy="1247412"/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9297" y="141931813"/>
          <a:ext cx="2370636" cy="1247412"/>
        </a:xfrm>
        <a:prstGeom prst="rect">
          <a:avLst/>
        </a:prstGeom>
        <a:noFill/>
        <a:ln w="9525"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799021</xdr:colOff>
      <xdr:row>39</xdr:row>
      <xdr:rowOff>125898</xdr:rowOff>
    </xdr:from>
    <xdr:ext cx="9294885" cy="5855368"/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6921" y="7258218"/>
          <a:ext cx="9294885" cy="5855368"/>
        </a:xfrm>
        <a:prstGeom prst="rect">
          <a:avLst/>
        </a:prstGeom>
      </xdr:spPr>
    </xdr:pic>
    <xdr:clientData/>
  </xdr:oneCellAnchor>
  <xdr:oneCellAnchor>
    <xdr:from>
      <xdr:col>15</xdr:col>
      <xdr:colOff>106017</xdr:colOff>
      <xdr:row>30</xdr:row>
      <xdr:rowOff>112645</xdr:rowOff>
    </xdr:from>
    <xdr:ext cx="12930968" cy="5638272"/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50017" y="5599045"/>
          <a:ext cx="12930968" cy="563827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chendehui\Desktop\&#25429;&#40060;\fish\tech\json_fish_8980\DataTable\&#40060;&#28846;VIP&#36947;&#20855;&#20840;&#23616;&#34920;%20-%20&#21103;&#264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炮解锁|CannonUnlock"/>
      <sheetName val="全局参数|GlobalPar"/>
      <sheetName val="VIP升级|VIPUp"/>
      <sheetName val="弹头价值|Dantou"/>
      <sheetName val="道具|Item"/>
      <sheetName val="道具|Item-f"/>
      <sheetName val="track属性|TrackAttribute"/>
      <sheetName val="鱼属性|FishAttribute"/>
      <sheetName val="特殊鱼刷新配置|BossRefresh"/>
    </sheetNames>
    <sheetDataSet>
      <sheetData sheetId="0">
        <row r="5">
          <cell r="A5">
            <v>20</v>
          </cell>
        </row>
        <row r="6">
          <cell r="A6">
            <v>40</v>
          </cell>
        </row>
        <row r="7">
          <cell r="A7">
            <v>60</v>
          </cell>
        </row>
        <row r="8">
          <cell r="A8">
            <v>80</v>
          </cell>
        </row>
        <row r="9">
          <cell r="A9">
            <v>100</v>
          </cell>
        </row>
        <row r="10">
          <cell r="A10">
            <v>200</v>
          </cell>
        </row>
        <row r="11">
          <cell r="A11">
            <v>400</v>
          </cell>
        </row>
        <row r="12">
          <cell r="A12">
            <v>600</v>
          </cell>
        </row>
        <row r="13">
          <cell r="A13">
            <v>800</v>
          </cell>
        </row>
        <row r="14">
          <cell r="A14">
            <v>1000</v>
          </cell>
        </row>
        <row r="15">
          <cell r="A15">
            <v>2000</v>
          </cell>
        </row>
        <row r="16">
          <cell r="A16">
            <v>4000</v>
          </cell>
        </row>
        <row r="17">
          <cell r="A17">
            <v>6000</v>
          </cell>
        </row>
        <row r="18">
          <cell r="A18">
            <v>8000</v>
          </cell>
        </row>
        <row r="19">
          <cell r="A19">
            <v>10000</v>
          </cell>
        </row>
        <row r="20">
          <cell r="A20">
            <v>20000</v>
          </cell>
        </row>
        <row r="21">
          <cell r="A21">
            <v>40000</v>
          </cell>
        </row>
        <row r="22">
          <cell r="A22">
            <v>60000</v>
          </cell>
        </row>
        <row r="23">
          <cell r="A23">
            <v>80000</v>
          </cell>
        </row>
        <row r="24">
          <cell r="A24">
            <v>100000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ables/table1.xml><?xml version="1.0" encoding="utf-8"?>
<table xmlns="http://schemas.openxmlformats.org/spreadsheetml/2006/main" id="1" name="表1_3" displayName="表1_3" ref="BQ79:BY264" totalsRowShown="0">
  <autoFilter ref="BQ79:BY264"/>
  <tableColumns count="9">
    <tableColumn id="1" name="id" dataDxfId="28">
      <calculatedColumnFormula>'鱼属性|FishAttribute'!A5</calculatedColumnFormula>
    </tableColumn>
    <tableColumn id="2" name="名字" dataDxfId="27">
      <calculatedColumnFormula>'鱼属性|FishAttribute'!B5</calculatedColumnFormula>
    </tableColumn>
    <tableColumn id="3" name="1" dataDxfId="26">
      <calculatedColumnFormula>'鱼属性|FishAttribute'!BY5</calculatedColumnFormula>
    </tableColumn>
    <tableColumn id="4" name="2" dataDxfId="25">
      <calculatedColumnFormula>'鱼属性|FishAttribute'!BZ5</calculatedColumnFormula>
    </tableColumn>
    <tableColumn id="5" name="3" dataDxfId="24">
      <calculatedColumnFormula>'鱼属性|FishAttribute'!CA5</calculatedColumnFormula>
    </tableColumn>
    <tableColumn id="6" name="4" dataDxfId="23">
      <calculatedColumnFormula>'鱼属性|FishAttribute'!CB5</calculatedColumnFormula>
    </tableColumn>
    <tableColumn id="9" name="7" dataDxfId="22">
      <calculatedColumnFormula>'鱼属性|FishAttribute'!CC5</calculatedColumnFormula>
    </tableColumn>
    <tableColumn id="7" name="5" dataDxfId="21">
      <calculatedColumnFormula>'鱼属性|FishAttribute'!CD5</calculatedColumnFormula>
    </tableColumn>
    <tableColumn id="8" name="6" dataDxfId="20">
      <calculatedColumnFormula>'鱼属性|FishAttribute'!CE5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E367"/>
  <sheetViews>
    <sheetView zoomScale="85" zoomScaleNormal="85" workbookViewId="0">
      <pane xSplit="7" ySplit="4" topLeftCell="ED26" activePane="bottomRight" state="frozen"/>
      <selection pane="topRight"/>
      <selection pane="bottomLeft"/>
      <selection pane="bottomRight" activeCell="FA2" sqref="FA2"/>
    </sheetView>
  </sheetViews>
  <sheetFormatPr defaultColWidth="9" defaultRowHeight="15.6" outlineLevelCol="1"/>
  <cols>
    <col min="1" max="1" width="5.77734375" style="1" customWidth="1"/>
    <col min="2" max="2" width="18.21875" style="1" customWidth="1"/>
    <col min="3" max="3" width="12.109375" style="1" customWidth="1"/>
    <col min="4" max="4" width="34.44140625" style="1" customWidth="1"/>
    <col min="5" max="5" width="21.77734375" style="1" customWidth="1"/>
    <col min="6" max="6" width="7.109375" style="1" customWidth="1"/>
    <col min="7" max="7" width="12.77734375" style="1" customWidth="1"/>
    <col min="8" max="8" width="10.33203125" style="1" customWidth="1"/>
    <col min="9" max="9" width="26.77734375" style="9" customWidth="1"/>
    <col min="10" max="10" width="11" style="1" customWidth="1"/>
    <col min="11" max="11" width="13.6640625" style="1" customWidth="1"/>
    <col min="12" max="13" width="10.44140625" style="1" customWidth="1"/>
    <col min="14" max="14" width="7.21875" style="1" customWidth="1"/>
    <col min="15" max="15" width="11.6640625" style="1" customWidth="1"/>
    <col min="16" max="16" width="17.21875" style="1" customWidth="1"/>
    <col min="17" max="17" width="14" style="1" customWidth="1"/>
    <col min="18" max="18" width="13.88671875" style="1" customWidth="1"/>
    <col min="19" max="20" width="14.44140625" style="1" customWidth="1"/>
    <col min="21" max="21" width="7.88671875" style="1" customWidth="1"/>
    <col min="22" max="22" width="7.33203125" style="1" customWidth="1"/>
    <col min="23" max="23" width="5.88671875" style="1" customWidth="1"/>
    <col min="24" max="24" width="45.33203125" style="1" customWidth="1"/>
    <col min="25" max="25" width="15.44140625" style="1" customWidth="1"/>
    <col min="26" max="26" width="14.77734375" style="1" customWidth="1"/>
    <col min="27" max="27" width="40.33203125" style="1" customWidth="1"/>
    <col min="28" max="28" width="11.44140625" style="1" customWidth="1"/>
    <col min="29" max="29" width="12.88671875" style="1" customWidth="1"/>
    <col min="30" max="30" width="13.44140625" style="1" customWidth="1"/>
    <col min="31" max="31" width="11" style="1" customWidth="1"/>
    <col min="32" max="32" width="9.88671875" style="1" customWidth="1"/>
    <col min="33" max="33" width="13.6640625" style="1" customWidth="1"/>
    <col min="34" max="34" width="7.77734375" style="1" customWidth="1"/>
    <col min="35" max="35" width="8" style="1" customWidth="1"/>
    <col min="36" max="36" width="7.6640625" style="1" customWidth="1"/>
    <col min="37" max="37" width="72.21875" style="8" customWidth="1"/>
    <col min="38" max="38" width="15.6640625" style="1" customWidth="1"/>
    <col min="39" max="39" width="13.6640625" style="1" customWidth="1"/>
    <col min="40" max="40" width="13.109375" style="1" customWidth="1"/>
    <col min="41" max="41" width="10.21875" style="1" customWidth="1"/>
    <col min="42" max="43" width="13.109375" style="1" customWidth="1"/>
    <col min="44" max="44" width="12.77734375" style="1" customWidth="1"/>
    <col min="45" max="46" width="13.109375" style="1" customWidth="1"/>
    <col min="47" max="47" width="9.21875" style="10" customWidth="1"/>
    <col min="48" max="48" width="22.44140625" style="1" customWidth="1"/>
    <col min="49" max="49" width="10.6640625" style="1" customWidth="1"/>
    <col min="50" max="50" width="11.88671875" style="1" customWidth="1"/>
    <col min="51" max="51" width="12.6640625" style="1" customWidth="1"/>
    <col min="52" max="52" width="10.21875" style="1" customWidth="1"/>
    <col min="53" max="53" width="10.33203125" style="1" customWidth="1"/>
    <col min="54" max="54" width="10.44140625" style="1" customWidth="1"/>
    <col min="55" max="55" width="17.33203125" style="1" customWidth="1"/>
    <col min="56" max="56" width="10.44140625" style="1" customWidth="1"/>
    <col min="57" max="57" width="8.6640625" style="1" customWidth="1"/>
    <col min="58" max="58" width="6.21875" style="1" customWidth="1"/>
    <col min="59" max="59" width="12.6640625" style="1" customWidth="1"/>
    <col min="60" max="61" width="10.109375" style="1" customWidth="1"/>
    <col min="62" max="62" width="8.44140625" style="1" customWidth="1"/>
    <col min="63" max="63" width="29.44140625" style="1" customWidth="1"/>
    <col min="64" max="64" width="10.44140625" style="9" customWidth="1"/>
    <col min="65" max="66" width="13.6640625" style="9" customWidth="1"/>
    <col min="67" max="67" width="17" style="1" customWidth="1"/>
    <col min="68" max="68" width="16.88671875" style="1" customWidth="1"/>
    <col min="69" max="69" width="11.6640625" style="8" customWidth="1"/>
    <col min="70" max="70" width="12.33203125" style="8" customWidth="1"/>
    <col min="71" max="71" width="12.109375" style="1" customWidth="1"/>
    <col min="72" max="72" width="19.109375" style="1" customWidth="1"/>
    <col min="73" max="73" width="21.6640625" style="1" customWidth="1"/>
    <col min="74" max="74" width="11.109375" style="1" customWidth="1"/>
    <col min="75" max="75" width="7.6640625" style="1" customWidth="1"/>
    <col min="76" max="76" width="12.44140625" style="1" customWidth="1"/>
    <col min="77" max="83" width="7.6640625" style="1" customWidth="1"/>
    <col min="84" max="84" width="16.33203125" style="1" customWidth="1"/>
    <col min="85" max="85" width="71.5546875" style="1" customWidth="1"/>
    <col min="86" max="86" width="10.109375" style="1" customWidth="1"/>
    <col min="87" max="87" width="10.33203125" style="1" customWidth="1"/>
    <col min="88" max="88" width="10.44140625" style="1" customWidth="1"/>
    <col min="89" max="89" width="9.77734375" style="1" customWidth="1"/>
    <col min="90" max="90" width="10.44140625" style="1" customWidth="1"/>
    <col min="91" max="91" width="28" style="1" customWidth="1"/>
    <col min="92" max="92" width="88.109375" style="1" hidden="1" customWidth="1"/>
    <col min="93" max="93" width="41.5546875" style="1" customWidth="1"/>
    <col min="94" max="94" width="36.109375" style="1" customWidth="1"/>
    <col min="95" max="95" width="33.77734375" style="1" customWidth="1"/>
    <col min="96" max="96" width="25.44140625" style="1" customWidth="1"/>
    <col min="97" max="97" width="15" style="1" customWidth="1" outlineLevel="1"/>
    <col min="98" max="121" width="7.6640625" style="1" customWidth="1" outlineLevel="1"/>
    <col min="122" max="122" width="11.33203125" style="1" customWidth="1" outlineLevel="1"/>
    <col min="123" max="123" width="15" style="1" customWidth="1"/>
    <col min="124" max="125" width="7.6640625" style="1" customWidth="1"/>
    <col min="126" max="126" width="7.88671875" style="1" customWidth="1"/>
    <col min="127" max="128" width="12.77734375" style="1" customWidth="1"/>
    <col min="129" max="129" width="17.109375" style="1" customWidth="1"/>
    <col min="130" max="131" width="9" style="1"/>
    <col min="132" max="132" width="10.88671875" style="1" customWidth="1"/>
    <col min="133" max="134" width="9" style="1"/>
    <col min="135" max="135" width="10.21875" style="1" customWidth="1"/>
    <col min="136" max="136" width="7.44140625" style="1" customWidth="1"/>
    <col min="137" max="138" width="9" style="1"/>
    <col min="139" max="139" width="10.44140625" style="7" hidden="1" customWidth="1" outlineLevel="1"/>
    <col min="140" max="140" width="10.44140625" style="5" hidden="1" customWidth="1" outlineLevel="1"/>
    <col min="141" max="147" width="9" style="5" hidden="1" customWidth="1" outlineLevel="1"/>
    <col min="148" max="148" width="11.109375" style="5" hidden="1" customWidth="1" outlineLevel="1"/>
    <col min="149" max="149" width="11.44140625" style="6" hidden="1" customWidth="1" outlineLevel="1"/>
    <col min="150" max="150" width="11.109375" style="5" hidden="1" customWidth="1" outlineLevel="1"/>
    <col min="151" max="151" width="11.44140625" style="6" hidden="1" customWidth="1" outlineLevel="1"/>
    <col min="152" max="152" width="11.109375" style="5" hidden="1" customWidth="1" outlineLevel="1"/>
    <col min="153" max="153" width="11.44140625" style="4" hidden="1" customWidth="1" outlineLevel="1"/>
    <col min="154" max="154" width="9" style="1" collapsed="1"/>
    <col min="155" max="156" width="9" style="1"/>
    <col min="157" max="157" width="11.21875" style="1" customWidth="1"/>
    <col min="158" max="158" width="9" style="1"/>
    <col min="159" max="159" width="9.21875" style="1" customWidth="1"/>
    <col min="160" max="161" width="9" style="1"/>
    <col min="162" max="162" width="9" style="1" hidden="1" customWidth="1" outlineLevel="1"/>
    <col min="163" max="163" width="9" style="3" hidden="1" customWidth="1" outlineLevel="1"/>
    <col min="164" max="165" width="9" style="1" hidden="1" customWidth="1" outlineLevel="1"/>
    <col min="166" max="166" width="9" style="3" hidden="1" customWidth="1" outlineLevel="1"/>
    <col min="167" max="168" width="9" style="1" hidden="1" customWidth="1" outlineLevel="1"/>
    <col min="169" max="169" width="9" style="3" hidden="1" customWidth="1" outlineLevel="1"/>
    <col min="170" max="171" width="9" style="1" hidden="1" customWidth="1" outlineLevel="1"/>
    <col min="172" max="172" width="9" style="3" hidden="1" customWidth="1" outlineLevel="1"/>
    <col min="173" max="174" width="9" style="1" hidden="1" customWidth="1" outlineLevel="1"/>
    <col min="175" max="175" width="9" style="3" hidden="1" customWidth="1" outlineLevel="1"/>
    <col min="176" max="177" width="9" style="1" hidden="1" customWidth="1" outlineLevel="1"/>
    <col min="178" max="178" width="9" style="3" hidden="1" customWidth="1" outlineLevel="1"/>
    <col min="179" max="180" width="9" style="1" hidden="1" customWidth="1" outlineLevel="1"/>
    <col min="181" max="181" width="9" style="3" hidden="1" customWidth="1" outlineLevel="1"/>
    <col min="182" max="183" width="9" style="1" hidden="1" customWidth="1" outlineLevel="1"/>
    <col min="184" max="184" width="5.44140625" style="3" hidden="1" customWidth="1" outlineLevel="1"/>
    <col min="185" max="185" width="9" style="1" hidden="1" customWidth="1" outlineLevel="1"/>
    <col min="186" max="186" width="7.44140625" style="1" hidden="1" customWidth="1" outlineLevel="1"/>
    <col min="187" max="187" width="5.44140625" style="3" hidden="1" customWidth="1" outlineLevel="1"/>
    <col min="188" max="189" width="9" style="1" hidden="1" customWidth="1" outlineLevel="1"/>
    <col min="190" max="190" width="5.44140625" style="3" hidden="1" customWidth="1" outlineLevel="1"/>
    <col min="191" max="191" width="9.44140625" style="1" hidden="1" customWidth="1" outlineLevel="1"/>
    <col min="192" max="192" width="9" style="1" hidden="1" customWidth="1" outlineLevel="1"/>
    <col min="193" max="193" width="5.44140625" style="3" hidden="1" customWidth="1" outlineLevel="1"/>
    <col min="194" max="195" width="9" style="1" hidden="1" customWidth="1" outlineLevel="1"/>
    <col min="196" max="196" width="5.44140625" style="3" hidden="1" customWidth="1" outlineLevel="1"/>
    <col min="197" max="198" width="9" style="1" hidden="1" customWidth="1" outlineLevel="1"/>
    <col min="199" max="199" width="5.44140625" style="3" hidden="1" customWidth="1" outlineLevel="1"/>
    <col min="200" max="201" width="9" style="1" hidden="1" customWidth="1" outlineLevel="1"/>
    <col min="202" max="202" width="5.44140625" style="3" hidden="1" customWidth="1" outlineLevel="1"/>
    <col min="203" max="204" width="9" style="1" hidden="1" customWidth="1" outlineLevel="1"/>
    <col min="205" max="205" width="5.44140625" style="3" hidden="1" customWidth="1" outlineLevel="1"/>
    <col min="206" max="207" width="9" style="1" hidden="1" customWidth="1" outlineLevel="1"/>
    <col min="208" max="208" width="5.44140625" style="3" hidden="1" customWidth="1" outlineLevel="1"/>
    <col min="209" max="210" width="9" style="1" hidden="1" customWidth="1" outlineLevel="1"/>
    <col min="211" max="211" width="5.44140625" style="3" hidden="1" customWidth="1" outlineLevel="1"/>
    <col min="212" max="213" width="9" style="1" hidden="1" customWidth="1" outlineLevel="1"/>
    <col min="214" max="214" width="5.44140625" style="3" hidden="1" customWidth="1" outlineLevel="1"/>
    <col min="215" max="216" width="9" style="1" hidden="1" customWidth="1" outlineLevel="1"/>
    <col min="217" max="217" width="5.44140625" style="3" hidden="1" customWidth="1" outlineLevel="1"/>
    <col min="218" max="218" width="9" style="1" hidden="1" customWidth="1" outlineLevel="1"/>
    <col min="219" max="219" width="11.109375" style="1" hidden="1" customWidth="1" outlineLevel="1"/>
    <col min="220" max="220" width="5.44140625" style="3" hidden="1" customWidth="1" outlineLevel="1"/>
    <col min="221" max="221" width="9" style="1" hidden="1" customWidth="1" outlineLevel="1"/>
    <col min="222" max="222" width="9" style="1" collapsed="1"/>
    <col min="223" max="223" width="11" style="1" customWidth="1"/>
    <col min="224" max="224" width="11.21875" style="1" customWidth="1"/>
    <col min="225" max="225" width="9" style="1"/>
    <col min="226" max="226" width="12.88671875" style="1" customWidth="1"/>
    <col min="227" max="228" width="9" style="1"/>
    <col min="229" max="229" width="9" style="1" hidden="1" customWidth="1" outlineLevel="1"/>
    <col min="230" max="230" width="9" style="3" hidden="1" customWidth="1" outlineLevel="1"/>
    <col min="231" max="232" width="9" style="1" hidden="1" customWidth="1" outlineLevel="1"/>
    <col min="233" max="233" width="9" style="3" hidden="1" customWidth="1" outlineLevel="1"/>
    <col min="234" max="235" width="9" style="1" hidden="1" customWidth="1" outlineLevel="1"/>
    <col min="236" max="236" width="9" style="3" hidden="1" customWidth="1" outlineLevel="1"/>
    <col min="237" max="238" width="9" style="1" hidden="1" customWidth="1" outlineLevel="1"/>
    <col min="239" max="239" width="9" style="3" hidden="1" customWidth="1" outlineLevel="1"/>
    <col min="240" max="241" width="9" style="1" hidden="1" customWidth="1" outlineLevel="1"/>
    <col min="242" max="242" width="9" style="3" hidden="1" customWidth="1" outlineLevel="1"/>
    <col min="243" max="244" width="9" style="1" hidden="1" customWidth="1" outlineLevel="1"/>
    <col min="245" max="245" width="9" style="3" hidden="1" customWidth="1" outlineLevel="1"/>
    <col min="246" max="247" width="9" style="1" hidden="1" customWidth="1" outlineLevel="1"/>
    <col min="248" max="248" width="9" style="3" hidden="1" customWidth="1" outlineLevel="1"/>
    <col min="249" max="250" width="9" style="1" hidden="1" customWidth="1" outlineLevel="1"/>
    <col min="251" max="251" width="9" style="3" hidden="1" customWidth="1" outlineLevel="1"/>
    <col min="252" max="253" width="9" style="1" hidden="1" customWidth="1" outlineLevel="1"/>
    <col min="254" max="254" width="9" style="3" hidden="1" customWidth="1" outlineLevel="1"/>
    <col min="255" max="256" width="9" style="1" hidden="1" customWidth="1" outlineLevel="1"/>
    <col min="257" max="257" width="9" style="3" hidden="1" customWidth="1" outlineLevel="1"/>
    <col min="258" max="258" width="9.44140625" style="1" hidden="1" customWidth="1" outlineLevel="1"/>
    <col min="259" max="259" width="9" style="1" hidden="1" customWidth="1" outlineLevel="1"/>
    <col min="260" max="260" width="9" style="3" hidden="1" customWidth="1" outlineLevel="1"/>
    <col min="261" max="262" width="9" style="1" hidden="1" customWidth="1" outlineLevel="1"/>
    <col min="263" max="263" width="9" style="3" hidden="1" customWidth="1" outlineLevel="1"/>
    <col min="264" max="265" width="9" style="1" hidden="1" customWidth="1" outlineLevel="1"/>
    <col min="266" max="266" width="9" style="3" hidden="1" customWidth="1" outlineLevel="1"/>
    <col min="267" max="267" width="14.21875" style="1" hidden="1" customWidth="1" outlineLevel="1"/>
    <col min="268" max="268" width="9" style="1" hidden="1" customWidth="1" outlineLevel="1"/>
    <col min="269" max="269" width="9" style="3" hidden="1" customWidth="1" outlineLevel="1"/>
    <col min="270" max="271" width="9" style="1" hidden="1" customWidth="1" outlineLevel="1"/>
    <col min="272" max="272" width="9" style="3" hidden="1" customWidth="1" outlineLevel="1"/>
    <col min="273" max="274" width="9" style="1" hidden="1" customWidth="1" outlineLevel="1"/>
    <col min="275" max="275" width="9" style="3" hidden="1" customWidth="1" outlineLevel="1"/>
    <col min="276" max="277" width="9" style="1" hidden="1" customWidth="1" outlineLevel="1"/>
    <col min="278" max="278" width="9" style="3" hidden="1" customWidth="1" outlineLevel="1"/>
    <col min="279" max="280" width="9" style="1" hidden="1" customWidth="1" outlineLevel="1"/>
    <col min="281" max="281" width="9" style="3" hidden="1" customWidth="1" outlineLevel="1"/>
    <col min="282" max="283" width="9" style="1" hidden="1" customWidth="1" outlineLevel="1"/>
    <col min="284" max="284" width="9" style="3" hidden="1" customWidth="1" outlineLevel="1"/>
    <col min="285" max="286" width="9" style="1" hidden="1" customWidth="1" outlineLevel="1"/>
    <col min="287" max="287" width="9" style="3" hidden="1" customWidth="1" outlineLevel="1"/>
    <col min="288" max="288" width="9" style="1" hidden="1" customWidth="1" outlineLevel="1"/>
    <col min="289" max="289" width="9" style="1" collapsed="1"/>
    <col min="290" max="291" width="9" style="1"/>
    <col min="292" max="292" width="10.88671875" style="1" customWidth="1"/>
    <col min="293" max="298" width="10.6640625" style="1" customWidth="1" outlineLevel="1"/>
    <col min="299" max="303" width="10.44140625" style="1" customWidth="1" outlineLevel="1"/>
    <col min="304" max="312" width="15.44140625" style="1" customWidth="1" outlineLevel="1"/>
    <col min="313" max="315" width="9" style="1" customWidth="1" outlineLevel="1"/>
    <col min="316" max="316" width="9" style="1"/>
    <col min="317" max="317" width="9" style="2"/>
    <col min="318" max="326" width="11" style="1" customWidth="1"/>
    <col min="327" max="327" width="13.44140625" style="1" customWidth="1"/>
    <col min="328" max="331" width="12.77734375" style="1" customWidth="1"/>
    <col min="332" max="337" width="11.44140625" style="1" customWidth="1"/>
    <col min="338" max="342" width="12.77734375" style="1" customWidth="1"/>
    <col min="343" max="346" width="14.21875" style="1" customWidth="1"/>
    <col min="347" max="354" width="9" style="1"/>
    <col min="355" max="355" width="16.109375" style="1" customWidth="1"/>
    <col min="356" max="16384" width="9" style="1"/>
  </cols>
  <sheetData>
    <row r="1" spans="1:369" ht="16.8" thickBot="1">
      <c r="A1" s="199" t="s">
        <v>740</v>
      </c>
      <c r="B1" s="199" t="s">
        <v>741</v>
      </c>
      <c r="C1" s="199" t="s">
        <v>740</v>
      </c>
      <c r="D1" s="199" t="s">
        <v>740</v>
      </c>
      <c r="E1" s="199" t="s">
        <v>743</v>
      </c>
      <c r="F1" s="199" t="s">
        <v>740</v>
      </c>
      <c r="G1" s="199" t="s">
        <v>741</v>
      </c>
      <c r="H1" s="199" t="s">
        <v>741</v>
      </c>
      <c r="I1" s="250" t="s">
        <v>740</v>
      </c>
      <c r="J1" s="200" t="s">
        <v>740</v>
      </c>
      <c r="K1" s="200" t="s">
        <v>740</v>
      </c>
      <c r="L1" s="199" t="s">
        <v>743</v>
      </c>
      <c r="M1" s="199" t="s">
        <v>743</v>
      </c>
      <c r="N1" s="199" t="s">
        <v>740</v>
      </c>
      <c r="O1" s="199" t="s">
        <v>743</v>
      </c>
      <c r="P1" s="199" t="s">
        <v>740</v>
      </c>
      <c r="Q1" s="246" t="s">
        <v>743</v>
      </c>
      <c r="R1" s="246" t="s">
        <v>743</v>
      </c>
      <c r="S1" s="249" t="s">
        <v>743</v>
      </c>
      <c r="T1" s="246" t="s">
        <v>743</v>
      </c>
      <c r="U1" s="248" t="s">
        <v>743</v>
      </c>
      <c r="V1" s="248" t="s">
        <v>743</v>
      </c>
      <c r="W1" s="248" t="s">
        <v>743</v>
      </c>
      <c r="X1" s="212" t="s">
        <v>743</v>
      </c>
      <c r="Y1" s="247" t="s">
        <v>743</v>
      </c>
      <c r="Z1" s="247" t="s">
        <v>743</v>
      </c>
      <c r="AA1" s="210" t="s">
        <v>743</v>
      </c>
      <c r="AB1" s="246" t="s">
        <v>743</v>
      </c>
      <c r="AC1" s="245" t="s">
        <v>743</v>
      </c>
      <c r="AD1" s="244" t="s">
        <v>743</v>
      </c>
      <c r="AE1" s="242" t="s">
        <v>743</v>
      </c>
      <c r="AF1" s="243" t="s">
        <v>743</v>
      </c>
      <c r="AG1" s="242" t="s">
        <v>743</v>
      </c>
      <c r="AH1" s="242" t="s">
        <v>743</v>
      </c>
      <c r="AI1" s="242" t="s">
        <v>743</v>
      </c>
      <c r="AJ1" s="242" t="s">
        <v>743</v>
      </c>
      <c r="AK1" s="241" t="s">
        <v>744</v>
      </c>
      <c r="AL1" s="227" t="s">
        <v>743</v>
      </c>
      <c r="AM1" s="227" t="s">
        <v>743</v>
      </c>
      <c r="AN1" s="225" t="s">
        <v>743</v>
      </c>
      <c r="AO1" s="225" t="s">
        <v>743</v>
      </c>
      <c r="AP1" s="225" t="s">
        <v>743</v>
      </c>
      <c r="AQ1" s="225" t="s">
        <v>743</v>
      </c>
      <c r="AR1" s="226" t="s">
        <v>743</v>
      </c>
      <c r="AS1" s="225" t="s">
        <v>743</v>
      </c>
      <c r="AT1" s="225" t="s">
        <v>743</v>
      </c>
      <c r="AU1" s="201" t="s">
        <v>741</v>
      </c>
      <c r="AV1" s="199" t="s">
        <v>741</v>
      </c>
      <c r="AW1" s="199" t="s">
        <v>741</v>
      </c>
      <c r="AX1" s="199" t="s">
        <v>741</v>
      </c>
      <c r="AY1" s="199" t="s">
        <v>741</v>
      </c>
      <c r="AZ1" s="199" t="s">
        <v>741</v>
      </c>
      <c r="BA1" s="199" t="s">
        <v>741</v>
      </c>
      <c r="BB1" s="199" t="s">
        <v>741</v>
      </c>
      <c r="BC1" s="199" t="s">
        <v>741</v>
      </c>
      <c r="BD1" s="199" t="s">
        <v>741</v>
      </c>
      <c r="BE1" s="199" t="s">
        <v>741</v>
      </c>
      <c r="BF1" s="199" t="s">
        <v>741</v>
      </c>
      <c r="BG1" s="199" t="s">
        <v>741</v>
      </c>
      <c r="BH1" s="199" t="s">
        <v>741</v>
      </c>
      <c r="BI1" s="199" t="s">
        <v>741</v>
      </c>
      <c r="BJ1" s="199" t="s">
        <v>741</v>
      </c>
      <c r="BK1" s="199" t="s">
        <v>741</v>
      </c>
      <c r="BL1" s="199" t="s">
        <v>741</v>
      </c>
      <c r="BM1" s="199" t="s">
        <v>741</v>
      </c>
      <c r="BN1" s="199" t="s">
        <v>741</v>
      </c>
      <c r="BO1" s="199" t="s">
        <v>741</v>
      </c>
      <c r="BP1" s="199" t="s">
        <v>741</v>
      </c>
      <c r="BQ1" s="199" t="s">
        <v>741</v>
      </c>
      <c r="BR1" s="199" t="s">
        <v>741</v>
      </c>
      <c r="BS1" s="199" t="s">
        <v>743</v>
      </c>
      <c r="BT1" s="199" t="s">
        <v>740</v>
      </c>
      <c r="BU1" s="199" t="s">
        <v>743</v>
      </c>
      <c r="BV1" s="199" t="s">
        <v>743</v>
      </c>
      <c r="BW1" s="199" t="s">
        <v>742</v>
      </c>
      <c r="BX1" s="199" t="s">
        <v>740</v>
      </c>
      <c r="BY1" s="199" t="s">
        <v>740</v>
      </c>
      <c r="BZ1" s="199" t="s">
        <v>740</v>
      </c>
      <c r="CA1" s="199" t="s">
        <v>740</v>
      </c>
      <c r="CB1" s="199" t="s">
        <v>740</v>
      </c>
      <c r="CC1" s="200" t="s">
        <v>740</v>
      </c>
      <c r="CD1" s="199" t="s">
        <v>740</v>
      </c>
      <c r="CE1" s="199" t="s">
        <v>740</v>
      </c>
      <c r="CF1" s="199" t="s">
        <v>741</v>
      </c>
      <c r="CG1" s="199" t="s">
        <v>741</v>
      </c>
      <c r="CH1" s="199" t="s">
        <v>740</v>
      </c>
      <c r="CI1" s="199" t="s">
        <v>740</v>
      </c>
      <c r="CJ1" s="199" t="s">
        <v>740</v>
      </c>
      <c r="CK1" s="199" t="s">
        <v>740</v>
      </c>
      <c r="CL1" s="199" t="s">
        <v>740</v>
      </c>
      <c r="CM1" s="199" t="s">
        <v>741</v>
      </c>
      <c r="CN1" s="199" t="s">
        <v>741</v>
      </c>
      <c r="CO1" s="199" t="s">
        <v>740</v>
      </c>
      <c r="CP1" s="199" t="s">
        <v>740</v>
      </c>
      <c r="CQ1" s="199" t="s">
        <v>741</v>
      </c>
      <c r="CR1" s="199" t="s">
        <v>740</v>
      </c>
      <c r="CS1" s="40"/>
      <c r="CT1" s="199"/>
      <c r="CU1" s="199"/>
      <c r="CV1" s="199"/>
      <c r="CW1" s="199"/>
      <c r="CX1" s="199"/>
      <c r="CY1" s="199"/>
      <c r="CZ1" s="199"/>
      <c r="DA1" s="199"/>
      <c r="DB1" s="199"/>
      <c r="DC1" s="199"/>
      <c r="DD1" s="199"/>
      <c r="DE1" s="199"/>
      <c r="DF1" s="199"/>
      <c r="DG1" s="199"/>
      <c r="DH1" s="199"/>
      <c r="DI1" s="199"/>
      <c r="DJ1" s="199"/>
      <c r="DK1" s="199"/>
      <c r="DL1" s="199"/>
      <c r="DM1" s="199"/>
      <c r="DN1" s="199"/>
      <c r="DO1" s="199"/>
      <c r="DP1" s="199"/>
      <c r="DQ1" s="199"/>
      <c r="DR1" s="199"/>
      <c r="DS1" s="40"/>
      <c r="DT1" s="240" t="s">
        <v>739</v>
      </c>
      <c r="DU1" s="239">
        <f>F53-50</f>
        <v>150</v>
      </c>
      <c r="DV1" s="145" t="s">
        <v>738</v>
      </c>
      <c r="DY1" s="238" t="s">
        <v>737</v>
      </c>
      <c r="DZ1" s="237">
        <v>3</v>
      </c>
      <c r="EB1" s="126" t="s">
        <v>736</v>
      </c>
      <c r="EC1" s="36">
        <v>0.06</v>
      </c>
      <c r="EI1" s="331" t="s">
        <v>487</v>
      </c>
      <c r="EJ1" s="332"/>
      <c r="EK1" s="332"/>
      <c r="EL1" s="319">
        <v>0.1</v>
      </c>
      <c r="EO1" s="333" t="s">
        <v>489</v>
      </c>
      <c r="EP1" s="333"/>
      <c r="EQ1" s="333"/>
      <c r="ER1" s="333"/>
      <c r="ES1" s="333"/>
      <c r="EZ1" s="33" t="s">
        <v>735</v>
      </c>
      <c r="FA1" s="33"/>
      <c r="FB1" s="33"/>
      <c r="FC1" s="33"/>
      <c r="FF1" s="31" t="s">
        <v>734</v>
      </c>
      <c r="FG1" s="31"/>
      <c r="FJ1" s="31"/>
      <c r="FM1" s="31"/>
      <c r="FP1" s="31"/>
      <c r="FS1" s="31"/>
      <c r="FV1" s="31"/>
      <c r="FY1" s="31"/>
      <c r="GB1" s="31"/>
      <c r="GE1" s="31"/>
      <c r="GH1" s="31"/>
      <c r="GK1" s="31"/>
      <c r="GN1" s="31"/>
      <c r="GQ1" s="31"/>
      <c r="GT1" s="31"/>
      <c r="GW1" s="31"/>
      <c r="GZ1" s="31"/>
      <c r="HC1" s="31"/>
      <c r="HF1" s="31"/>
      <c r="HI1" s="31"/>
      <c r="HL1" s="31"/>
      <c r="HO1" s="33" t="s">
        <v>733</v>
      </c>
      <c r="HP1" s="33"/>
      <c r="HQ1" s="33"/>
      <c r="HR1" s="33"/>
      <c r="HU1" s="31" t="s">
        <v>732</v>
      </c>
      <c r="HV1" s="31"/>
      <c r="HY1" s="31"/>
      <c r="IB1" s="31"/>
      <c r="IE1" s="31"/>
      <c r="IH1" s="31"/>
      <c r="IK1" s="31"/>
      <c r="IN1" s="31"/>
      <c r="IQ1" s="31"/>
      <c r="IT1" s="31"/>
      <c r="IW1" s="31"/>
      <c r="IZ1" s="31"/>
      <c r="JC1" s="31"/>
      <c r="JF1" s="31"/>
      <c r="JI1" s="31"/>
      <c r="JL1" s="31"/>
      <c r="JO1" s="31"/>
      <c r="JR1" s="31"/>
      <c r="JU1" s="31"/>
      <c r="JX1" s="31"/>
      <c r="KA1" s="31"/>
      <c r="KF1" s="236"/>
      <c r="KG1" s="235" t="s">
        <v>731</v>
      </c>
      <c r="KN1" s="234" t="s">
        <v>730</v>
      </c>
      <c r="KO1" s="233">
        <v>100000</v>
      </c>
      <c r="MR1" s="1" t="s">
        <v>729</v>
      </c>
      <c r="MS1" s="1" t="s">
        <v>728</v>
      </c>
      <c r="MT1" s="1" t="s">
        <v>727</v>
      </c>
      <c r="MU1" s="1" t="s">
        <v>726</v>
      </c>
      <c r="MW1" s="1" t="s">
        <v>725</v>
      </c>
      <c r="MX1" s="1" t="s">
        <v>724</v>
      </c>
      <c r="MY1" s="1" t="s">
        <v>723</v>
      </c>
    </row>
    <row r="2" spans="1:369" ht="16.2">
      <c r="A2" s="199" t="s">
        <v>718</v>
      </c>
      <c r="B2" s="199" t="s">
        <v>719</v>
      </c>
      <c r="C2" s="199" t="s">
        <v>718</v>
      </c>
      <c r="D2" s="199" t="s">
        <v>718</v>
      </c>
      <c r="E2" s="199" t="s">
        <v>719</v>
      </c>
      <c r="F2" s="199" t="s">
        <v>718</v>
      </c>
      <c r="G2" s="199" t="s">
        <v>719</v>
      </c>
      <c r="H2" s="199" t="s">
        <v>718</v>
      </c>
      <c r="I2" s="232" t="s">
        <v>719</v>
      </c>
      <c r="J2" s="199" t="s">
        <v>718</v>
      </c>
      <c r="K2" s="199" t="s">
        <v>719</v>
      </c>
      <c r="L2" s="199" t="s">
        <v>718</v>
      </c>
      <c r="M2" s="199" t="s">
        <v>718</v>
      </c>
      <c r="N2" s="199" t="s">
        <v>720</v>
      </c>
      <c r="O2" s="199" t="s">
        <v>720</v>
      </c>
      <c r="P2" s="199" t="s">
        <v>718</v>
      </c>
      <c r="Q2" s="199" t="s">
        <v>720</v>
      </c>
      <c r="R2" s="199" t="s">
        <v>720</v>
      </c>
      <c r="S2" s="214" t="s">
        <v>718</v>
      </c>
      <c r="T2" s="199" t="s">
        <v>719</v>
      </c>
      <c r="U2" s="231" t="s">
        <v>720</v>
      </c>
      <c r="V2" s="212" t="s">
        <v>718</v>
      </c>
      <c r="W2" s="212" t="s">
        <v>718</v>
      </c>
      <c r="X2" s="212" t="s">
        <v>719</v>
      </c>
      <c r="Y2" s="210" t="s">
        <v>718</v>
      </c>
      <c r="Z2" s="210" t="s">
        <v>718</v>
      </c>
      <c r="AA2" s="210" t="s">
        <v>719</v>
      </c>
      <c r="AB2" s="209" t="s">
        <v>722</v>
      </c>
      <c r="AC2" s="230" t="s">
        <v>720</v>
      </c>
      <c r="AD2" s="229" t="s">
        <v>720</v>
      </c>
      <c r="AE2" s="214" t="s">
        <v>720</v>
      </c>
      <c r="AF2" s="228" t="s">
        <v>720</v>
      </c>
      <c r="AG2" s="214" t="s">
        <v>720</v>
      </c>
      <c r="AH2" s="214" t="s">
        <v>720</v>
      </c>
      <c r="AI2" s="214" t="s">
        <v>720</v>
      </c>
      <c r="AJ2" s="214" t="s">
        <v>720</v>
      </c>
      <c r="AK2" s="214" t="s">
        <v>719</v>
      </c>
      <c r="AL2" s="227" t="s">
        <v>719</v>
      </c>
      <c r="AM2" s="227" t="s">
        <v>719</v>
      </c>
      <c r="AN2" s="225" t="s">
        <v>720</v>
      </c>
      <c r="AO2" s="225" t="s">
        <v>718</v>
      </c>
      <c r="AP2" s="225" t="s">
        <v>718</v>
      </c>
      <c r="AQ2" s="225" t="s">
        <v>718</v>
      </c>
      <c r="AR2" s="226" t="s">
        <v>720</v>
      </c>
      <c r="AS2" s="225" t="s">
        <v>719</v>
      </c>
      <c r="AT2" s="225" t="s">
        <v>718</v>
      </c>
      <c r="AU2" s="201" t="s">
        <v>718</v>
      </c>
      <c r="AV2" s="199" t="s">
        <v>718</v>
      </c>
      <c r="AW2" s="199" t="s">
        <v>718</v>
      </c>
      <c r="AX2" s="199" t="s">
        <v>718</v>
      </c>
      <c r="AY2" s="199" t="s">
        <v>718</v>
      </c>
      <c r="AZ2" s="199" t="s">
        <v>719</v>
      </c>
      <c r="BA2" s="199" t="s">
        <v>719</v>
      </c>
      <c r="BB2" s="199" t="s">
        <v>719</v>
      </c>
      <c r="BC2" s="199" t="s">
        <v>719</v>
      </c>
      <c r="BD2" s="199" t="s">
        <v>719</v>
      </c>
      <c r="BE2" s="199" t="s">
        <v>720</v>
      </c>
      <c r="BF2" s="199" t="s">
        <v>720</v>
      </c>
      <c r="BG2" s="199" t="s">
        <v>721</v>
      </c>
      <c r="BH2" s="199" t="s">
        <v>720</v>
      </c>
      <c r="BI2" s="199" t="s">
        <v>720</v>
      </c>
      <c r="BJ2" s="199" t="s">
        <v>718</v>
      </c>
      <c r="BK2" s="199" t="s">
        <v>719</v>
      </c>
      <c r="BL2" s="199" t="s">
        <v>720</v>
      </c>
      <c r="BM2" s="199" t="s">
        <v>721</v>
      </c>
      <c r="BN2" s="199" t="s">
        <v>721</v>
      </c>
      <c r="BO2" s="199" t="s">
        <v>721</v>
      </c>
      <c r="BP2" s="199" t="s">
        <v>721</v>
      </c>
      <c r="BQ2" s="199" t="s">
        <v>721</v>
      </c>
      <c r="BR2" s="199" t="s">
        <v>721</v>
      </c>
      <c r="BS2" s="199" t="s">
        <v>718</v>
      </c>
      <c r="BT2" s="199" t="s">
        <v>718</v>
      </c>
      <c r="BU2" s="199" t="s">
        <v>718</v>
      </c>
      <c r="BV2" s="199" t="s">
        <v>718</v>
      </c>
      <c r="BW2" s="199" t="s">
        <v>720</v>
      </c>
      <c r="BX2" s="199" t="s">
        <v>719</v>
      </c>
      <c r="BY2" s="199" t="s">
        <v>718</v>
      </c>
      <c r="BZ2" s="199" t="s">
        <v>718</v>
      </c>
      <c r="CA2" s="199" t="s">
        <v>718</v>
      </c>
      <c r="CB2" s="199" t="s">
        <v>718</v>
      </c>
      <c r="CC2" s="200" t="s">
        <v>718</v>
      </c>
      <c r="CD2" s="199" t="s">
        <v>718</v>
      </c>
      <c r="CE2" s="199" t="s">
        <v>718</v>
      </c>
      <c r="CF2" s="199" t="s">
        <v>719</v>
      </c>
      <c r="CG2" s="199" t="s">
        <v>719</v>
      </c>
      <c r="CH2" s="199" t="s">
        <v>718</v>
      </c>
      <c r="CI2" s="199" t="s">
        <v>718</v>
      </c>
      <c r="CJ2" s="199" t="s">
        <v>718</v>
      </c>
      <c r="CK2" s="199" t="s">
        <v>718</v>
      </c>
      <c r="CL2" s="199" t="s">
        <v>718</v>
      </c>
      <c r="CM2" s="199" t="s">
        <v>719</v>
      </c>
      <c r="CN2" s="199" t="s">
        <v>719</v>
      </c>
      <c r="CO2" s="199" t="s">
        <v>719</v>
      </c>
      <c r="CP2" s="199" t="s">
        <v>719</v>
      </c>
      <c r="CQ2" s="199" t="s">
        <v>719</v>
      </c>
      <c r="CR2" s="199" t="s">
        <v>718</v>
      </c>
      <c r="CS2" s="40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199"/>
      <c r="DP2" s="199"/>
      <c r="DQ2" s="199"/>
      <c r="DR2" s="199"/>
      <c r="DS2" s="40"/>
      <c r="DT2" s="224" t="s">
        <v>717</v>
      </c>
      <c r="DU2" s="223">
        <v>0.75</v>
      </c>
      <c r="DV2" s="8">
        <v>0.6</v>
      </c>
      <c r="DY2" s="197" t="s">
        <v>716</v>
      </c>
      <c r="DZ2" s="222">
        <v>0.2</v>
      </c>
      <c r="EB2" s="126" t="s">
        <v>715</v>
      </c>
      <c r="EC2" s="8">
        <f>F56</f>
        <v>300</v>
      </c>
      <c r="EI2" s="331"/>
      <c r="EJ2" s="332"/>
      <c r="EK2" s="332"/>
      <c r="EL2" s="319"/>
      <c r="EO2" s="333"/>
      <c r="EP2" s="333"/>
      <c r="EQ2" s="333"/>
      <c r="ER2" s="333"/>
      <c r="ES2" s="333"/>
      <c r="EZ2" s="220" t="s">
        <v>712</v>
      </c>
      <c r="FA2" s="221">
        <v>5000</v>
      </c>
      <c r="FB2" s="320" t="s">
        <v>714</v>
      </c>
      <c r="FC2" s="323">
        <f>1/((FA2/(FA5*(1-FA4)))/FA6)/FA3/FA4</f>
        <v>8.3333333333333422E-6</v>
      </c>
      <c r="FD2" s="1" t="s">
        <v>713</v>
      </c>
      <c r="HO2" s="220" t="s">
        <v>712</v>
      </c>
      <c r="HP2" s="219">
        <v>7200000</v>
      </c>
      <c r="HQ2" s="320" t="s">
        <v>711</v>
      </c>
      <c r="HR2" s="327">
        <f>1/((HP2/(HP5*(1-HP4)))/HP6)/HP3</f>
        <v>5.5555555555555601E-9</v>
      </c>
      <c r="HS2" s="130" t="s">
        <v>710</v>
      </c>
      <c r="HT2" s="145"/>
      <c r="KF2" s="218" t="s">
        <v>709</v>
      </c>
      <c r="KG2" s="1" t="e">
        <f t="shared" ref="KG2:KZ2" si="0">1/(0.96/($F5*(1+$AG5*KG$4/10000))*KG5)/6/60</f>
        <v>#DIV/0!</v>
      </c>
      <c r="KH2" s="1" t="e">
        <f t="shared" si="0"/>
        <v>#DIV/0!</v>
      </c>
      <c r="KI2" s="1" t="e">
        <f t="shared" si="0"/>
        <v>#DIV/0!</v>
      </c>
      <c r="KJ2" s="1">
        <f t="shared" si="0"/>
        <v>75.9548611111111</v>
      </c>
      <c r="KK2" s="1">
        <f t="shared" si="0"/>
        <v>60.763888888888893</v>
      </c>
      <c r="KL2" s="1">
        <f t="shared" si="0"/>
        <v>30.381944444444446</v>
      </c>
      <c r="KM2" s="1">
        <f t="shared" si="0"/>
        <v>15.190972222222223</v>
      </c>
      <c r="KN2" s="1">
        <f t="shared" si="0"/>
        <v>10.127314814814815</v>
      </c>
      <c r="KO2" s="1">
        <f t="shared" si="0"/>
        <v>7.5954861111111116</v>
      </c>
      <c r="KP2" s="1">
        <f t="shared" si="0"/>
        <v>6.0763888888888884</v>
      </c>
      <c r="KQ2" s="1">
        <f t="shared" si="0"/>
        <v>3.0381944444444442</v>
      </c>
      <c r="KR2" s="1">
        <f t="shared" si="0"/>
        <v>2.3871527777777777</v>
      </c>
      <c r="KS2" s="1">
        <f t="shared" si="0"/>
        <v>2.3634105530959029</v>
      </c>
      <c r="KT2" s="1">
        <f t="shared" si="0"/>
        <v>2.3517247741499494</v>
      </c>
      <c r="KU2" s="1">
        <f t="shared" si="0"/>
        <v>2.3446762964445038</v>
      </c>
      <c r="KV2" s="1">
        <f t="shared" si="0"/>
        <v>2.3311357419268748</v>
      </c>
      <c r="KW2" s="1">
        <f t="shared" si="0"/>
        <v>2.3257582502374166</v>
      </c>
      <c r="KX2" s="1">
        <f t="shared" si="0"/>
        <v>2.3233469848053181</v>
      </c>
      <c r="KY2" s="1">
        <f t="shared" si="0"/>
        <v>2.3221413520892686</v>
      </c>
      <c r="KZ2" s="1">
        <f t="shared" si="0"/>
        <v>2.3270047783727503</v>
      </c>
      <c r="LG2" s="1" t="s">
        <v>708</v>
      </c>
      <c r="MQ2" s="1" t="s">
        <v>707</v>
      </c>
      <c r="MR2" s="217">
        <v>0.02</v>
      </c>
      <c r="MS2" s="217">
        <v>0.01</v>
      </c>
      <c r="MT2" s="217">
        <f>LK5</f>
        <v>5.0000000000000001E-3</v>
      </c>
      <c r="MU2" s="217">
        <f>LM5</f>
        <v>1E-3</v>
      </c>
      <c r="MW2" s="1">
        <v>100000</v>
      </c>
      <c r="MX2" s="1">
        <v>100000</v>
      </c>
      <c r="MY2" s="1">
        <v>100000</v>
      </c>
    </row>
    <row r="3" spans="1:369" ht="18.600000000000001" customHeight="1">
      <c r="A3" s="199" t="s">
        <v>706</v>
      </c>
      <c r="B3" s="199" t="s">
        <v>705</v>
      </c>
      <c r="C3" s="199" t="s">
        <v>704</v>
      </c>
      <c r="D3" s="199" t="s">
        <v>703</v>
      </c>
      <c r="E3" s="199" t="s">
        <v>702</v>
      </c>
      <c r="F3" s="199" t="s">
        <v>701</v>
      </c>
      <c r="G3" s="199" t="s">
        <v>700</v>
      </c>
      <c r="H3" s="199" t="s">
        <v>699</v>
      </c>
      <c r="I3" s="216" t="s">
        <v>698</v>
      </c>
      <c r="J3" s="215" t="s">
        <v>697</v>
      </c>
      <c r="K3" s="200" t="s">
        <v>696</v>
      </c>
      <c r="L3" s="199" t="s">
        <v>695</v>
      </c>
      <c r="M3" s="199" t="s">
        <v>694</v>
      </c>
      <c r="N3" s="199" t="s">
        <v>693</v>
      </c>
      <c r="O3" s="199" t="s">
        <v>692</v>
      </c>
      <c r="P3" s="199" t="s">
        <v>691</v>
      </c>
      <c r="Q3" s="199" t="s">
        <v>690</v>
      </c>
      <c r="R3" s="199" t="s">
        <v>689</v>
      </c>
      <c r="S3" s="214" t="s">
        <v>688</v>
      </c>
      <c r="T3" s="199" t="s">
        <v>687</v>
      </c>
      <c r="U3" s="212" t="s">
        <v>686</v>
      </c>
      <c r="V3" s="212" t="s">
        <v>685</v>
      </c>
      <c r="W3" s="213" t="s">
        <v>684</v>
      </c>
      <c r="X3" s="212" t="s">
        <v>683</v>
      </c>
      <c r="Y3" s="210" t="s">
        <v>682</v>
      </c>
      <c r="Z3" s="211" t="s">
        <v>681</v>
      </c>
      <c r="AA3" s="210" t="s">
        <v>680</v>
      </c>
      <c r="AB3" s="209" t="s">
        <v>679</v>
      </c>
      <c r="AC3" s="208" t="s">
        <v>678</v>
      </c>
      <c r="AD3" s="207" t="s">
        <v>677</v>
      </c>
      <c r="AE3" s="205" t="s">
        <v>676</v>
      </c>
      <c r="AF3" s="206" t="s">
        <v>675</v>
      </c>
      <c r="AG3" s="205" t="s">
        <v>674</v>
      </c>
      <c r="AH3" s="205" t="s">
        <v>673</v>
      </c>
      <c r="AI3" s="205" t="s">
        <v>672</v>
      </c>
      <c r="AJ3" s="205" t="s">
        <v>671</v>
      </c>
      <c r="AK3" s="205" t="s">
        <v>670</v>
      </c>
      <c r="AL3" s="204" t="s">
        <v>669</v>
      </c>
      <c r="AM3" s="204" t="s">
        <v>668</v>
      </c>
      <c r="AN3" s="202" t="s">
        <v>667</v>
      </c>
      <c r="AO3" s="202" t="s">
        <v>666</v>
      </c>
      <c r="AP3" s="202" t="s">
        <v>665</v>
      </c>
      <c r="AQ3" s="202" t="s">
        <v>664</v>
      </c>
      <c r="AR3" s="203" t="s">
        <v>663</v>
      </c>
      <c r="AS3" s="202" t="s">
        <v>662</v>
      </c>
      <c r="AT3" s="202" t="s">
        <v>661</v>
      </c>
      <c r="AU3" s="201" t="s">
        <v>660</v>
      </c>
      <c r="AV3" s="199" t="s">
        <v>659</v>
      </c>
      <c r="AW3" s="199" t="s">
        <v>658</v>
      </c>
      <c r="AX3" s="199" t="s">
        <v>657</v>
      </c>
      <c r="AY3" s="199" t="s">
        <v>656</v>
      </c>
      <c r="AZ3" s="199" t="s">
        <v>655</v>
      </c>
      <c r="BA3" s="199" t="s">
        <v>654</v>
      </c>
      <c r="BB3" s="199" t="s">
        <v>653</v>
      </c>
      <c r="BC3" s="199" t="s">
        <v>652</v>
      </c>
      <c r="BD3" s="199" t="s">
        <v>651</v>
      </c>
      <c r="BE3" s="199" t="s">
        <v>650</v>
      </c>
      <c r="BF3" s="199" t="s">
        <v>649</v>
      </c>
      <c r="BG3" s="199" t="s">
        <v>648</v>
      </c>
      <c r="BH3" s="199" t="s">
        <v>647</v>
      </c>
      <c r="BI3" s="199" t="s">
        <v>646</v>
      </c>
      <c r="BJ3" s="199" t="s">
        <v>645</v>
      </c>
      <c r="BK3" s="199" t="s">
        <v>644</v>
      </c>
      <c r="BL3" s="199" t="s">
        <v>643</v>
      </c>
      <c r="BM3" s="199" t="s">
        <v>642</v>
      </c>
      <c r="BN3" s="199" t="s">
        <v>641</v>
      </c>
      <c r="BO3" s="199" t="s">
        <v>640</v>
      </c>
      <c r="BP3" s="199" t="s">
        <v>639</v>
      </c>
      <c r="BQ3" s="199" t="s">
        <v>638</v>
      </c>
      <c r="BR3" s="199" t="s">
        <v>637</v>
      </c>
      <c r="BS3" s="199" t="s">
        <v>636</v>
      </c>
      <c r="BT3" s="199" t="s">
        <v>635</v>
      </c>
      <c r="BU3" s="199" t="s">
        <v>634</v>
      </c>
      <c r="BV3" s="199" t="s">
        <v>633</v>
      </c>
      <c r="BW3" s="199" t="s">
        <v>632</v>
      </c>
      <c r="BX3" s="199" t="s">
        <v>631</v>
      </c>
      <c r="BY3" s="199" t="s">
        <v>630</v>
      </c>
      <c r="BZ3" s="199" t="s">
        <v>629</v>
      </c>
      <c r="CA3" s="199" t="s">
        <v>628</v>
      </c>
      <c r="CB3" s="199" t="s">
        <v>627</v>
      </c>
      <c r="CC3" s="200" t="s">
        <v>626</v>
      </c>
      <c r="CD3" s="199" t="s">
        <v>625</v>
      </c>
      <c r="CE3" s="199" t="s">
        <v>624</v>
      </c>
      <c r="CF3" s="199" t="s">
        <v>623</v>
      </c>
      <c r="CG3" s="199" t="s">
        <v>622</v>
      </c>
      <c r="CH3" s="199" t="s">
        <v>621</v>
      </c>
      <c r="CI3" s="199" t="s">
        <v>620</v>
      </c>
      <c r="CJ3" s="199" t="s">
        <v>619</v>
      </c>
      <c r="CK3" s="199" t="s">
        <v>618</v>
      </c>
      <c r="CL3" s="199" t="s">
        <v>617</v>
      </c>
      <c r="CM3" s="199" t="s">
        <v>616</v>
      </c>
      <c r="CN3" s="199" t="s">
        <v>615</v>
      </c>
      <c r="CO3" s="199" t="s">
        <v>614</v>
      </c>
      <c r="CP3" s="199" t="s">
        <v>613</v>
      </c>
      <c r="CQ3" s="199" t="s">
        <v>612</v>
      </c>
      <c r="CR3" s="199" t="s">
        <v>611</v>
      </c>
      <c r="CS3" s="40"/>
      <c r="CT3" s="199" t="s">
        <v>610</v>
      </c>
      <c r="CU3" s="199"/>
      <c r="CV3" s="199"/>
      <c r="CW3" s="199"/>
      <c r="CX3" s="199"/>
      <c r="CY3" s="199" t="s">
        <v>610</v>
      </c>
      <c r="CZ3" s="199"/>
      <c r="DA3" s="199"/>
      <c r="DB3" s="199"/>
      <c r="DC3" s="199"/>
      <c r="DD3" s="199" t="s">
        <v>610</v>
      </c>
      <c r="DE3" s="199"/>
      <c r="DF3" s="199"/>
      <c r="DG3" s="199"/>
      <c r="DH3" s="199"/>
      <c r="DI3" s="199" t="s">
        <v>610</v>
      </c>
      <c r="DJ3" s="199"/>
      <c r="DK3" s="199"/>
      <c r="DL3" s="199"/>
      <c r="DM3" s="199"/>
      <c r="DN3" s="199" t="s">
        <v>610</v>
      </c>
      <c r="DO3" s="199"/>
      <c r="DP3" s="199"/>
      <c r="DQ3" s="199"/>
      <c r="DR3" s="199"/>
      <c r="DS3" s="40"/>
      <c r="DT3" s="198" t="s">
        <v>609</v>
      </c>
      <c r="DU3" s="198" t="s">
        <v>608</v>
      </c>
      <c r="DV3" s="198" t="s">
        <v>607</v>
      </c>
      <c r="DW3" s="198" t="s">
        <v>606</v>
      </c>
      <c r="DY3" s="197" t="s">
        <v>605</v>
      </c>
      <c r="DZ3" s="196">
        <f>60/DZ2</f>
        <v>300</v>
      </c>
      <c r="EB3" s="318" t="s">
        <v>604</v>
      </c>
      <c r="ER3" s="5">
        <v>75</v>
      </c>
      <c r="ET3" s="5">
        <v>150</v>
      </c>
      <c r="EV3" s="5">
        <v>225</v>
      </c>
      <c r="EZ3" s="143" t="s">
        <v>601</v>
      </c>
      <c r="FA3" s="142">
        <v>1</v>
      </c>
      <c r="FB3" s="321"/>
      <c r="FC3" s="324"/>
      <c r="FF3" s="1" t="s">
        <v>603</v>
      </c>
      <c r="FG3" s="3" t="s">
        <v>602</v>
      </c>
      <c r="FJ3" s="3" t="s">
        <v>602</v>
      </c>
      <c r="FM3" s="3" t="s">
        <v>602</v>
      </c>
      <c r="FP3" s="3" t="s">
        <v>602</v>
      </c>
      <c r="FS3" s="3" t="s">
        <v>602</v>
      </c>
      <c r="FV3" s="3" t="s">
        <v>602</v>
      </c>
      <c r="FY3" s="3" t="s">
        <v>602</v>
      </c>
      <c r="GB3" s="3" t="s">
        <v>602</v>
      </c>
      <c r="GE3" s="3" t="s">
        <v>602</v>
      </c>
      <c r="GH3" s="3" t="s">
        <v>602</v>
      </c>
      <c r="GK3" s="3" t="s">
        <v>602</v>
      </c>
      <c r="GN3" s="3" t="s">
        <v>602</v>
      </c>
      <c r="GQ3" s="3" t="s">
        <v>602</v>
      </c>
      <c r="GT3" s="3" t="s">
        <v>602</v>
      </c>
      <c r="GW3" s="3" t="s">
        <v>602</v>
      </c>
      <c r="GZ3" s="3" t="s">
        <v>602</v>
      </c>
      <c r="HC3" s="3" t="s">
        <v>602</v>
      </c>
      <c r="HF3" s="3" t="s">
        <v>602</v>
      </c>
      <c r="HI3" s="3" t="s">
        <v>602</v>
      </c>
      <c r="HL3" s="3" t="s">
        <v>602</v>
      </c>
      <c r="HO3" s="143" t="s">
        <v>601</v>
      </c>
      <c r="HP3" s="142">
        <v>1</v>
      </c>
      <c r="HQ3" s="321"/>
      <c r="HR3" s="328"/>
      <c r="HT3" s="145"/>
      <c r="KF3" s="195" t="s">
        <v>420</v>
      </c>
      <c r="KG3" s="8">
        <v>20</v>
      </c>
      <c r="KH3" s="8">
        <v>40</v>
      </c>
      <c r="KI3" s="8">
        <v>60</v>
      </c>
      <c r="KJ3" s="8">
        <v>80</v>
      </c>
      <c r="KK3" s="8">
        <v>100</v>
      </c>
      <c r="KL3" s="8">
        <f t="shared" ref="KL3:KZ3" si="1">KG3*10</f>
        <v>200</v>
      </c>
      <c r="KM3" s="8">
        <f t="shared" si="1"/>
        <v>400</v>
      </c>
      <c r="KN3" s="8">
        <f t="shared" si="1"/>
        <v>600</v>
      </c>
      <c r="KO3" s="8">
        <f t="shared" si="1"/>
        <v>800</v>
      </c>
      <c r="KP3" s="8">
        <f t="shared" si="1"/>
        <v>1000</v>
      </c>
      <c r="KQ3" s="8">
        <f t="shared" si="1"/>
        <v>2000</v>
      </c>
      <c r="KR3" s="8">
        <f t="shared" si="1"/>
        <v>4000</v>
      </c>
      <c r="KS3" s="8">
        <f t="shared" si="1"/>
        <v>6000</v>
      </c>
      <c r="KT3" s="8">
        <f t="shared" si="1"/>
        <v>8000</v>
      </c>
      <c r="KU3" s="8">
        <f t="shared" si="1"/>
        <v>10000</v>
      </c>
      <c r="KV3" s="8">
        <f t="shared" si="1"/>
        <v>20000</v>
      </c>
      <c r="KW3" s="8">
        <f t="shared" si="1"/>
        <v>40000</v>
      </c>
      <c r="KX3" s="8">
        <f t="shared" si="1"/>
        <v>60000</v>
      </c>
      <c r="KY3" s="8">
        <f t="shared" si="1"/>
        <v>80000</v>
      </c>
      <c r="KZ3" s="8">
        <f t="shared" si="1"/>
        <v>100000</v>
      </c>
      <c r="LG3" s="1" t="s">
        <v>451</v>
      </c>
      <c r="LH3" s="194">
        <f>MAX(LO5:MH89)</f>
        <v>0.97499999999999998</v>
      </c>
      <c r="MQ3" s="1" t="s">
        <v>420</v>
      </c>
      <c r="MR3" s="1">
        <v>100</v>
      </c>
      <c r="MS3" s="1">
        <v>1000</v>
      </c>
      <c r="MT3" s="1">
        <v>10000</v>
      </c>
      <c r="MU3" s="1">
        <v>500000</v>
      </c>
      <c r="MW3" s="1" t="s">
        <v>600</v>
      </c>
      <c r="MX3" s="1" t="s">
        <v>599</v>
      </c>
      <c r="MY3" s="1" t="s">
        <v>598</v>
      </c>
    </row>
    <row r="4" spans="1:369" ht="118.95" customHeight="1" thickBot="1">
      <c r="A4" s="193" t="s">
        <v>597</v>
      </c>
      <c r="B4" s="176" t="s">
        <v>596</v>
      </c>
      <c r="C4" s="170" t="s">
        <v>595</v>
      </c>
      <c r="D4" s="170" t="s">
        <v>594</v>
      </c>
      <c r="E4" s="170" t="s">
        <v>593</v>
      </c>
      <c r="F4" s="176" t="s">
        <v>592</v>
      </c>
      <c r="G4" s="176" t="s">
        <v>591</v>
      </c>
      <c r="H4" s="176" t="s">
        <v>590</v>
      </c>
      <c r="I4" s="192" t="s">
        <v>589</v>
      </c>
      <c r="J4" s="191" t="s">
        <v>588</v>
      </c>
      <c r="K4" s="190" t="s">
        <v>587</v>
      </c>
      <c r="L4" s="176" t="s">
        <v>586</v>
      </c>
      <c r="M4" s="176" t="s">
        <v>585</v>
      </c>
      <c r="N4" s="176" t="s">
        <v>584</v>
      </c>
      <c r="O4" s="176" t="s">
        <v>583</v>
      </c>
      <c r="P4" s="176" t="s">
        <v>582</v>
      </c>
      <c r="Q4" s="176" t="s">
        <v>581</v>
      </c>
      <c r="R4" s="176" t="s">
        <v>580</v>
      </c>
      <c r="S4" s="189" t="s">
        <v>579</v>
      </c>
      <c r="T4" s="176" t="s">
        <v>578</v>
      </c>
      <c r="U4" s="188" t="s">
        <v>577</v>
      </c>
      <c r="V4" s="188" t="s">
        <v>576</v>
      </c>
      <c r="W4" s="188" t="s">
        <v>575</v>
      </c>
      <c r="X4" s="188" t="s">
        <v>572</v>
      </c>
      <c r="Y4" s="187" t="s">
        <v>574</v>
      </c>
      <c r="Z4" s="187" t="s">
        <v>573</v>
      </c>
      <c r="AA4" s="187" t="s">
        <v>572</v>
      </c>
      <c r="AB4" s="176" t="s">
        <v>571</v>
      </c>
      <c r="AC4" s="186" t="s">
        <v>570</v>
      </c>
      <c r="AD4" s="185" t="s">
        <v>569</v>
      </c>
      <c r="AE4" s="183" t="s">
        <v>568</v>
      </c>
      <c r="AF4" s="184" t="s">
        <v>567</v>
      </c>
      <c r="AG4" s="183" t="s">
        <v>566</v>
      </c>
      <c r="AH4" s="183" t="s">
        <v>565</v>
      </c>
      <c r="AI4" s="183" t="s">
        <v>564</v>
      </c>
      <c r="AJ4" s="183" t="s">
        <v>563</v>
      </c>
      <c r="AK4" s="182" t="s">
        <v>562</v>
      </c>
      <c r="AL4" s="181" t="s">
        <v>561</v>
      </c>
      <c r="AM4" s="181" t="s">
        <v>560</v>
      </c>
      <c r="AN4" s="179" t="s">
        <v>559</v>
      </c>
      <c r="AO4" s="179" t="s">
        <v>558</v>
      </c>
      <c r="AP4" s="179" t="s">
        <v>557</v>
      </c>
      <c r="AQ4" s="179" t="s">
        <v>556</v>
      </c>
      <c r="AR4" s="180" t="s">
        <v>555</v>
      </c>
      <c r="AS4" s="179" t="s">
        <v>554</v>
      </c>
      <c r="AT4" s="178" t="s">
        <v>553</v>
      </c>
      <c r="AU4" s="177" t="s">
        <v>552</v>
      </c>
      <c r="AV4" s="176" t="s">
        <v>551</v>
      </c>
      <c r="AW4" s="176" t="s">
        <v>550</v>
      </c>
      <c r="AX4" s="170" t="s">
        <v>549</v>
      </c>
      <c r="AY4" s="170" t="s">
        <v>548</v>
      </c>
      <c r="AZ4" s="170" t="s">
        <v>547</v>
      </c>
      <c r="BA4" s="170" t="s">
        <v>546</v>
      </c>
      <c r="BB4" s="170" t="s">
        <v>545</v>
      </c>
      <c r="BC4" s="170" t="s">
        <v>544</v>
      </c>
      <c r="BD4" s="170" t="s">
        <v>543</v>
      </c>
      <c r="BE4" s="170" t="s">
        <v>542</v>
      </c>
      <c r="BF4" s="173" t="s">
        <v>541</v>
      </c>
      <c r="BG4" s="173" t="s">
        <v>540</v>
      </c>
      <c r="BH4" s="170" t="s">
        <v>539</v>
      </c>
      <c r="BI4" s="170" t="s">
        <v>538</v>
      </c>
      <c r="BJ4" s="170" t="s">
        <v>537</v>
      </c>
      <c r="BK4" s="170" t="s">
        <v>536</v>
      </c>
      <c r="BL4" s="175" t="s">
        <v>535</v>
      </c>
      <c r="BM4" s="175" t="s">
        <v>534</v>
      </c>
      <c r="BN4" s="175" t="s">
        <v>533</v>
      </c>
      <c r="BO4" s="170" t="s">
        <v>532</v>
      </c>
      <c r="BP4" s="170" t="s">
        <v>531</v>
      </c>
      <c r="BQ4" s="170" t="s">
        <v>530</v>
      </c>
      <c r="BR4" s="170" t="s">
        <v>529</v>
      </c>
      <c r="BS4" s="170" t="s">
        <v>528</v>
      </c>
      <c r="BT4" s="170" t="s">
        <v>527</v>
      </c>
      <c r="BU4" s="170" t="s">
        <v>526</v>
      </c>
      <c r="BV4" s="170" t="s">
        <v>525</v>
      </c>
      <c r="BW4" s="170" t="s">
        <v>524</v>
      </c>
      <c r="BX4" s="174" t="s">
        <v>523</v>
      </c>
      <c r="BY4" s="169" t="s">
        <v>522</v>
      </c>
      <c r="BZ4" s="169" t="s">
        <v>521</v>
      </c>
      <c r="CA4" s="169" t="s">
        <v>520</v>
      </c>
      <c r="CB4" s="170" t="s">
        <v>519</v>
      </c>
      <c r="CC4" s="170" t="s">
        <v>518</v>
      </c>
      <c r="CD4" s="170" t="s">
        <v>517</v>
      </c>
      <c r="CE4" s="170" t="s">
        <v>516</v>
      </c>
      <c r="CF4" s="174" t="s">
        <v>515</v>
      </c>
      <c r="CG4" s="174" t="s">
        <v>514</v>
      </c>
      <c r="CH4" s="170" t="s">
        <v>513</v>
      </c>
      <c r="CI4" s="170" t="s">
        <v>512</v>
      </c>
      <c r="CJ4" s="170" t="s">
        <v>511</v>
      </c>
      <c r="CK4" s="173" t="s">
        <v>510</v>
      </c>
      <c r="CL4" s="173" t="s">
        <v>509</v>
      </c>
      <c r="CM4" s="172" t="s">
        <v>508</v>
      </c>
      <c r="CN4" s="172" t="s">
        <v>507</v>
      </c>
      <c r="CO4" s="170" t="s">
        <v>506</v>
      </c>
      <c r="CP4" s="170" t="s">
        <v>505</v>
      </c>
      <c r="CQ4" s="170" t="s">
        <v>504</v>
      </c>
      <c r="CR4" s="170" t="s">
        <v>503</v>
      </c>
      <c r="CS4" s="171" t="s">
        <v>498</v>
      </c>
      <c r="CT4" s="170">
        <v>1</v>
      </c>
      <c r="CU4" s="169" t="s">
        <v>502</v>
      </c>
      <c r="CV4" s="169" t="s">
        <v>501</v>
      </c>
      <c r="CW4" s="169" t="s">
        <v>500</v>
      </c>
      <c r="CX4" s="169" t="s">
        <v>499</v>
      </c>
      <c r="CY4" s="170">
        <v>2</v>
      </c>
      <c r="CZ4" s="169" t="s">
        <v>498</v>
      </c>
      <c r="DA4" s="169" t="s">
        <v>497</v>
      </c>
      <c r="DB4" s="169" t="s">
        <v>496</v>
      </c>
      <c r="DC4" s="169" t="s">
        <v>495</v>
      </c>
      <c r="DD4" s="170">
        <v>3</v>
      </c>
      <c r="DE4" s="169" t="s">
        <v>498</v>
      </c>
      <c r="DF4" s="169" t="s">
        <v>497</v>
      </c>
      <c r="DG4" s="169" t="s">
        <v>496</v>
      </c>
      <c r="DH4" s="169" t="s">
        <v>495</v>
      </c>
      <c r="DI4" s="170">
        <v>4</v>
      </c>
      <c r="DJ4" s="169" t="s">
        <v>498</v>
      </c>
      <c r="DK4" s="169" t="s">
        <v>497</v>
      </c>
      <c r="DL4" s="169" t="s">
        <v>496</v>
      </c>
      <c r="DM4" s="169" t="s">
        <v>495</v>
      </c>
      <c r="DN4" s="170">
        <v>7</v>
      </c>
      <c r="DO4" s="169" t="s">
        <v>498</v>
      </c>
      <c r="DP4" s="169" t="s">
        <v>497</v>
      </c>
      <c r="DQ4" s="169" t="s">
        <v>496</v>
      </c>
      <c r="DR4" s="169" t="s">
        <v>495</v>
      </c>
      <c r="DS4" s="168"/>
      <c r="DT4" s="167" t="s">
        <v>494</v>
      </c>
      <c r="DU4" s="166" t="s">
        <v>493</v>
      </c>
      <c r="DV4" s="165" t="s">
        <v>492</v>
      </c>
      <c r="DW4" s="164" t="s">
        <v>491</v>
      </c>
      <c r="DX4" s="11"/>
      <c r="DY4" s="163" t="s">
        <v>490</v>
      </c>
      <c r="DZ4" s="162">
        <f>DZ1/DZ3*0</f>
        <v>0</v>
      </c>
      <c r="EB4" s="318"/>
      <c r="EH4" s="161" t="s">
        <v>489</v>
      </c>
      <c r="EI4" s="160" t="s">
        <v>488</v>
      </c>
      <c r="EJ4" s="156" t="s">
        <v>487</v>
      </c>
      <c r="EK4" s="159" t="s">
        <v>486</v>
      </c>
      <c r="EL4" s="159" t="s">
        <v>485</v>
      </c>
      <c r="EM4" s="158" t="s">
        <v>484</v>
      </c>
      <c r="EN4" s="158" t="s">
        <v>483</v>
      </c>
      <c r="EO4" s="157" t="s">
        <v>482</v>
      </c>
      <c r="EP4" s="157" t="s">
        <v>481</v>
      </c>
      <c r="EQ4" s="156" t="s">
        <v>480</v>
      </c>
      <c r="ER4" s="156" t="s">
        <v>479</v>
      </c>
      <c r="ES4" s="155" t="s">
        <v>478</v>
      </c>
      <c r="ET4" s="154" t="s">
        <v>477</v>
      </c>
      <c r="EU4" s="155" t="s">
        <v>476</v>
      </c>
      <c r="EV4" s="154" t="s">
        <v>475</v>
      </c>
      <c r="EW4" s="153" t="s">
        <v>474</v>
      </c>
      <c r="EZ4" s="143" t="s">
        <v>473</v>
      </c>
      <c r="FA4" s="152">
        <v>0.96</v>
      </c>
      <c r="FB4" s="321"/>
      <c r="FC4" s="324"/>
      <c r="FF4" s="37">
        <v>20</v>
      </c>
      <c r="FG4" s="37"/>
      <c r="FH4" s="151" t="s">
        <v>471</v>
      </c>
      <c r="FI4" s="37">
        <v>40</v>
      </c>
      <c r="FJ4" s="37"/>
      <c r="FK4" s="151" t="s">
        <v>471</v>
      </c>
      <c r="FL4" s="37">
        <v>60</v>
      </c>
      <c r="FM4" s="37"/>
      <c r="FN4" s="151" t="s">
        <v>471</v>
      </c>
      <c r="FO4" s="37">
        <v>80</v>
      </c>
      <c r="FP4" s="37"/>
      <c r="FQ4" s="151" t="s">
        <v>471</v>
      </c>
      <c r="FR4" s="37">
        <v>100</v>
      </c>
      <c r="FS4" s="37"/>
      <c r="FT4" s="151" t="s">
        <v>471</v>
      </c>
      <c r="FU4" s="37">
        <v>200</v>
      </c>
      <c r="FV4" s="37"/>
      <c r="FW4" s="151" t="s">
        <v>471</v>
      </c>
      <c r="FX4" s="37">
        <v>400</v>
      </c>
      <c r="FY4" s="37"/>
      <c r="FZ4" s="151" t="s">
        <v>471</v>
      </c>
      <c r="GA4" s="37">
        <v>600</v>
      </c>
      <c r="GB4" s="37"/>
      <c r="GC4" s="151" t="s">
        <v>471</v>
      </c>
      <c r="GD4" s="37">
        <v>800</v>
      </c>
      <c r="GE4" s="37"/>
      <c r="GF4" s="151" t="s">
        <v>471</v>
      </c>
      <c r="GG4" s="37">
        <v>1000</v>
      </c>
      <c r="GH4" s="37"/>
      <c r="GI4" s="151" t="s">
        <v>471</v>
      </c>
      <c r="GJ4" s="37">
        <v>2000</v>
      </c>
      <c r="GK4" s="37"/>
      <c r="GL4" s="151" t="s">
        <v>471</v>
      </c>
      <c r="GM4" s="37">
        <v>4000</v>
      </c>
      <c r="GN4" s="37"/>
      <c r="GO4" s="151" t="s">
        <v>471</v>
      </c>
      <c r="GP4" s="37">
        <v>6000</v>
      </c>
      <c r="GQ4" s="37"/>
      <c r="GR4" s="151" t="s">
        <v>471</v>
      </c>
      <c r="GS4" s="37">
        <v>8000</v>
      </c>
      <c r="GT4" s="37"/>
      <c r="GU4" s="151" t="s">
        <v>471</v>
      </c>
      <c r="GV4" s="37">
        <v>10000</v>
      </c>
      <c r="GW4" s="37"/>
      <c r="GX4" s="151" t="s">
        <v>471</v>
      </c>
      <c r="GY4" s="37">
        <v>20000</v>
      </c>
      <c r="GZ4" s="37"/>
      <c r="HA4" s="151" t="s">
        <v>471</v>
      </c>
      <c r="HB4" s="37">
        <v>40000</v>
      </c>
      <c r="HC4" s="37"/>
      <c r="HD4" s="151" t="s">
        <v>471</v>
      </c>
      <c r="HE4" s="37">
        <v>60000</v>
      </c>
      <c r="HF4" s="37"/>
      <c r="HG4" s="151" t="s">
        <v>471</v>
      </c>
      <c r="HH4" s="37">
        <v>80000</v>
      </c>
      <c r="HI4" s="37"/>
      <c r="HJ4" s="151" t="s">
        <v>471</v>
      </c>
      <c r="HK4" s="37">
        <v>100000</v>
      </c>
      <c r="HL4" s="37"/>
      <c r="HM4" s="151" t="s">
        <v>471</v>
      </c>
      <c r="HO4" s="143" t="s">
        <v>473</v>
      </c>
      <c r="HP4" s="152">
        <f>0.96</f>
        <v>0.96</v>
      </c>
      <c r="HQ4" s="321"/>
      <c r="HR4" s="328"/>
      <c r="HT4" s="1" t="s">
        <v>472</v>
      </c>
      <c r="HU4" s="37">
        <v>20</v>
      </c>
      <c r="HV4" s="37"/>
      <c r="HW4" s="151" t="s">
        <v>471</v>
      </c>
      <c r="HX4" s="37">
        <v>40</v>
      </c>
      <c r="HY4" s="37"/>
      <c r="HZ4" s="151" t="s">
        <v>471</v>
      </c>
      <c r="IA4" s="37">
        <v>60</v>
      </c>
      <c r="IB4" s="37"/>
      <c r="IC4" s="151" t="s">
        <v>471</v>
      </c>
      <c r="ID4" s="37">
        <v>80</v>
      </c>
      <c r="IE4" s="37"/>
      <c r="IF4" s="151" t="s">
        <v>471</v>
      </c>
      <c r="IG4" s="37">
        <v>100</v>
      </c>
      <c r="IH4" s="37"/>
      <c r="II4" s="151" t="s">
        <v>471</v>
      </c>
      <c r="IJ4" s="37">
        <v>200</v>
      </c>
      <c r="IK4" s="37"/>
      <c r="IL4" s="151" t="s">
        <v>471</v>
      </c>
      <c r="IM4" s="37">
        <v>400</v>
      </c>
      <c r="IN4" s="37"/>
      <c r="IO4" s="151" t="s">
        <v>471</v>
      </c>
      <c r="IP4" s="37">
        <v>600</v>
      </c>
      <c r="IQ4" s="37"/>
      <c r="IR4" s="151" t="s">
        <v>471</v>
      </c>
      <c r="IS4" s="37">
        <v>800</v>
      </c>
      <c r="IT4" s="37"/>
      <c r="IU4" s="151" t="s">
        <v>471</v>
      </c>
      <c r="IV4" s="37">
        <v>1000</v>
      </c>
      <c r="IW4" s="37"/>
      <c r="IX4" s="151" t="s">
        <v>471</v>
      </c>
      <c r="IY4" s="37">
        <v>2000</v>
      </c>
      <c r="IZ4" s="37"/>
      <c r="JA4" s="151" t="s">
        <v>471</v>
      </c>
      <c r="JB4" s="37">
        <v>4000</v>
      </c>
      <c r="JC4" s="37"/>
      <c r="JD4" s="151" t="s">
        <v>471</v>
      </c>
      <c r="JE4" s="37">
        <v>6000</v>
      </c>
      <c r="JF4" s="37"/>
      <c r="JG4" s="151" t="s">
        <v>471</v>
      </c>
      <c r="JH4" s="37">
        <v>8000</v>
      </c>
      <c r="JI4" s="37"/>
      <c r="JJ4" s="151" t="s">
        <v>471</v>
      </c>
      <c r="JK4" s="37">
        <v>10000</v>
      </c>
      <c r="JL4" s="37"/>
      <c r="JM4" s="151" t="s">
        <v>471</v>
      </c>
      <c r="JN4" s="37">
        <v>20000</v>
      </c>
      <c r="JO4" s="37"/>
      <c r="JP4" s="151" t="s">
        <v>471</v>
      </c>
      <c r="JQ4" s="37">
        <v>40000</v>
      </c>
      <c r="JR4" s="37"/>
      <c r="JS4" s="151" t="s">
        <v>471</v>
      </c>
      <c r="JT4" s="37">
        <v>60000</v>
      </c>
      <c r="JU4" s="37"/>
      <c r="JV4" s="151" t="s">
        <v>471</v>
      </c>
      <c r="JW4" s="37">
        <v>80000</v>
      </c>
      <c r="JX4" s="37"/>
      <c r="JY4" s="151" t="s">
        <v>471</v>
      </c>
      <c r="JZ4" s="37">
        <v>100000</v>
      </c>
      <c r="KA4" s="37"/>
      <c r="KB4" s="151" t="s">
        <v>471</v>
      </c>
      <c r="KF4" s="150" t="s">
        <v>470</v>
      </c>
      <c r="KG4" s="8">
        <v>0</v>
      </c>
      <c r="KH4" s="8">
        <v>0</v>
      </c>
      <c r="KI4" s="8">
        <v>0</v>
      </c>
      <c r="KJ4" s="8">
        <v>10000</v>
      </c>
      <c r="KK4" s="8">
        <v>10000</v>
      </c>
      <c r="KL4" s="8">
        <v>10000</v>
      </c>
      <c r="KM4" s="8">
        <v>10000</v>
      </c>
      <c r="KN4" s="8">
        <v>10000</v>
      </c>
      <c r="KO4" s="8">
        <v>10000</v>
      </c>
      <c r="KP4" s="8">
        <v>10000</v>
      </c>
      <c r="KQ4" s="8">
        <v>10000</v>
      </c>
      <c r="KR4" s="8">
        <f>ROUNDDOWN(KQ4*KQ3/KR3*1.25,0)</f>
        <v>6250</v>
      </c>
      <c r="KS4" s="8">
        <f t="shared" ref="KS4:KZ4" si="2">ROUNDDOWN(KR4*KR3/KS3,0)</f>
        <v>4166</v>
      </c>
      <c r="KT4" s="8">
        <f t="shared" si="2"/>
        <v>3124</v>
      </c>
      <c r="KU4" s="8">
        <f t="shared" si="2"/>
        <v>2499</v>
      </c>
      <c r="KV4" s="8">
        <f t="shared" si="2"/>
        <v>1249</v>
      </c>
      <c r="KW4" s="8">
        <f t="shared" si="2"/>
        <v>624</v>
      </c>
      <c r="KX4" s="8">
        <f t="shared" si="2"/>
        <v>416</v>
      </c>
      <c r="KY4" s="8">
        <f t="shared" si="2"/>
        <v>312</v>
      </c>
      <c r="KZ4" s="8">
        <f t="shared" si="2"/>
        <v>249</v>
      </c>
      <c r="LB4" s="149" t="s">
        <v>469</v>
      </c>
      <c r="LC4" s="148" t="s">
        <v>468</v>
      </c>
      <c r="LF4" s="1" t="s">
        <v>467</v>
      </c>
      <c r="LG4" s="1" t="s">
        <v>466</v>
      </c>
      <c r="LH4" s="1" t="s">
        <v>465</v>
      </c>
      <c r="LI4" s="1" t="s">
        <v>464</v>
      </c>
      <c r="LJ4" s="1" t="s">
        <v>463</v>
      </c>
      <c r="LK4" s="1" t="s">
        <v>462</v>
      </c>
      <c r="LL4" s="1" t="s">
        <v>461</v>
      </c>
      <c r="LM4" s="1" t="s">
        <v>460</v>
      </c>
      <c r="LN4" s="1" t="s">
        <v>459</v>
      </c>
      <c r="LO4" s="1">
        <f>'[1]炮解锁|CannonUnlock'!A5</f>
        <v>20</v>
      </c>
      <c r="LP4" s="1">
        <f>'[1]炮解锁|CannonUnlock'!A6</f>
        <v>40</v>
      </c>
      <c r="LQ4" s="1">
        <f>'[1]炮解锁|CannonUnlock'!A7</f>
        <v>60</v>
      </c>
      <c r="LR4" s="1">
        <f>'[1]炮解锁|CannonUnlock'!A8</f>
        <v>80</v>
      </c>
      <c r="LS4" s="1">
        <f>'[1]炮解锁|CannonUnlock'!A9</f>
        <v>100</v>
      </c>
      <c r="LT4" s="1">
        <f>'[1]炮解锁|CannonUnlock'!A10</f>
        <v>200</v>
      </c>
      <c r="LU4" s="1">
        <f>'[1]炮解锁|CannonUnlock'!A11</f>
        <v>400</v>
      </c>
      <c r="LV4" s="1">
        <f>'[1]炮解锁|CannonUnlock'!A12</f>
        <v>600</v>
      </c>
      <c r="LW4" s="1">
        <f>'[1]炮解锁|CannonUnlock'!A13</f>
        <v>800</v>
      </c>
      <c r="LX4" s="1">
        <f>'[1]炮解锁|CannonUnlock'!A14</f>
        <v>1000</v>
      </c>
      <c r="LY4" s="1">
        <f>'[1]炮解锁|CannonUnlock'!A15</f>
        <v>2000</v>
      </c>
      <c r="LZ4" s="1">
        <f>'[1]炮解锁|CannonUnlock'!A16</f>
        <v>4000</v>
      </c>
      <c r="MA4" s="1">
        <f>'[1]炮解锁|CannonUnlock'!A17</f>
        <v>6000</v>
      </c>
      <c r="MB4" s="1">
        <f>'[1]炮解锁|CannonUnlock'!A18</f>
        <v>8000</v>
      </c>
      <c r="MC4" s="1">
        <f>'[1]炮解锁|CannonUnlock'!A19</f>
        <v>10000</v>
      </c>
      <c r="MD4" s="1">
        <f>'[1]炮解锁|CannonUnlock'!A20</f>
        <v>20000</v>
      </c>
      <c r="ME4" s="1">
        <f>'[1]炮解锁|CannonUnlock'!A21</f>
        <v>40000</v>
      </c>
      <c r="MF4" s="1">
        <f>'[1]炮解锁|CannonUnlock'!A22</f>
        <v>60000</v>
      </c>
      <c r="MG4" s="1">
        <f>'[1]炮解锁|CannonUnlock'!A23</f>
        <v>80000</v>
      </c>
      <c r="MH4" s="1">
        <f>'[1]炮解锁|CannonUnlock'!A24</f>
        <v>100000</v>
      </c>
      <c r="MI4" s="84">
        <v>150000</v>
      </c>
      <c r="MJ4" s="84">
        <v>200000</v>
      </c>
      <c r="MK4" s="84">
        <v>250000</v>
      </c>
      <c r="ML4" s="84">
        <v>300000</v>
      </c>
      <c r="MM4" s="84">
        <v>350000</v>
      </c>
      <c r="MN4" s="84">
        <v>400000</v>
      </c>
      <c r="MO4" s="84">
        <v>450000</v>
      </c>
      <c r="MP4" s="84">
        <v>500000</v>
      </c>
      <c r="MQ4" s="1" t="s">
        <v>458</v>
      </c>
      <c r="MR4" s="1">
        <v>3600</v>
      </c>
      <c r="MS4" s="1">
        <v>3600</v>
      </c>
      <c r="MT4" s="1">
        <v>3600</v>
      </c>
      <c r="MU4" s="1">
        <v>3600</v>
      </c>
      <c r="MV4" s="1" t="s">
        <v>457</v>
      </c>
      <c r="MW4" s="1">
        <v>1000</v>
      </c>
      <c r="MX4" s="84">
        <v>10000</v>
      </c>
      <c r="MY4" s="84">
        <v>500000</v>
      </c>
      <c r="MZ4" s="84"/>
      <c r="NA4" s="84"/>
      <c r="NB4" s="84"/>
      <c r="NC4" s="84"/>
      <c r="ND4" s="84"/>
      <c r="NE4" s="84"/>
    </row>
    <row r="5" spans="1:369" s="3" customFormat="1">
      <c r="A5" s="37">
        <v>1</v>
      </c>
      <c r="B5" s="37" t="s">
        <v>456</v>
      </c>
      <c r="C5" s="37">
        <v>1</v>
      </c>
      <c r="D5" s="37">
        <v>-1</v>
      </c>
      <c r="E5" s="37"/>
      <c r="F5" s="37">
        <v>2</v>
      </c>
      <c r="G5" s="37">
        <f t="shared" ref="G5:G20" si="3">IF(C5=4,CO5,F5)</f>
        <v>2</v>
      </c>
      <c r="H5" s="37">
        <f t="shared" ref="H5:H36" si="4">F5</f>
        <v>2</v>
      </c>
      <c r="I5" s="11"/>
      <c r="J5" s="37">
        <f t="shared" ref="J5:J43" si="5">F5</f>
        <v>2</v>
      </c>
      <c r="K5" s="11"/>
      <c r="L5" s="37">
        <f t="shared" ref="L5:L15" si="6">ROUND(IF(C5=4,F5*10%,0),0)</f>
        <v>0</v>
      </c>
      <c r="M5" s="37">
        <f t="shared" ref="M5:M26" si="7">ROUND(IF(C5=4,F5*2%,0),0)</f>
        <v>0</v>
      </c>
      <c r="N5" s="37">
        <v>0</v>
      </c>
      <c r="O5" s="57">
        <v>1.3887999999999999E-3</v>
      </c>
      <c r="P5" s="3">
        <v>1</v>
      </c>
      <c r="Q5" s="51">
        <v>0</v>
      </c>
      <c r="R5" s="147">
        <f t="shared" ref="R5:R36" si="8">IF(A5=47,1,ROUND(F5*AE5/$EC$2,6))</f>
        <v>0</v>
      </c>
      <c r="S5" s="47">
        <v>0</v>
      </c>
      <c r="T5" s="47" t="s">
        <v>27</v>
      </c>
      <c r="U5" s="146">
        <v>0</v>
      </c>
      <c r="V5" s="49">
        <v>1</v>
      </c>
      <c r="W5" s="48">
        <v>1</v>
      </c>
      <c r="X5" s="47" t="str">
        <f t="shared" ref="X5:X26" si="9">"[["&amp;FF5&amp;","&amp;FG5&amp;"],["&amp;FI5&amp;","&amp;FJ5&amp;"],["&amp;FL5&amp;","&amp;FM5&amp;"],["&amp;FO5&amp;","&amp;FP5&amp;"],["&amp;FR5&amp;","&amp;FS5&amp;"],["&amp;FU5&amp;","&amp;FV5&amp;"],["&amp;FX5&amp;","&amp;FY5&amp;"],["&amp;GA5&amp;","&amp;GB5&amp;"],["&amp;GD5&amp;","&amp;GE5&amp;"],["&amp;GG5&amp;","&amp;GH5&amp;"],["&amp;GJ5&amp;","&amp;GK5&amp;"],["&amp;GM5&amp;","&amp;GN5&amp;"],["&amp;GP5&amp;","&amp;GQ5&amp;"],["&amp;GS5&amp;","&amp;GT5&amp;"],["&amp;GV5&amp;","&amp;GW5&amp;"],["&amp;GY5&amp;","&amp;GZ5&amp;"],["&amp;HB5&amp;","&amp;HC5&amp;"],["&amp;HE5&amp;","&amp;HF5&amp;"],["&amp;HH5&amp;","&amp;HI5&amp;"],["&amp;HK5&amp;","&amp;HL5&amp;"]]"</f>
        <v>[[0,1],[0,1],[0,1],[0,1],[0,1],[0,1],[0,1],[0,1],[0,1],[0,1],[0,2],[0,4],[0,6],[0,8],[0,10],[0,20],[0,40],[0,60],[0,80],[0,100]]</v>
      </c>
      <c r="Y5" s="47">
        <v>1</v>
      </c>
      <c r="Z5" s="47">
        <v>1</v>
      </c>
      <c r="AA5" s="47" t="str">
        <f t="shared" ref="AA5:AA36" si="10">"[["&amp;HU5&amp;","&amp;HV5&amp;"],["&amp;HX5&amp;","&amp;HY5&amp;"],["&amp;IA5&amp;","&amp;IB5&amp;"],["&amp;ID5&amp;","&amp;IE5&amp;"],["&amp;IG5&amp;","&amp;IH5&amp;"],["&amp;IJ5&amp;","&amp;IK5&amp;"],["&amp;IM5&amp;","&amp;IN5&amp;"],["&amp;IP5&amp;","&amp;IQ5&amp;"],["&amp;IS5&amp;","&amp;IT5&amp;"],["&amp;IV5&amp;","&amp;IW5&amp;"],["&amp;IY5&amp;","&amp;IZ5&amp;"],["&amp;JB5&amp;","&amp;JC5&amp;"],["&amp;JE5&amp;","&amp;JF5&amp;"],["&amp;JH5&amp;","&amp;JI5&amp;"],["&amp;JK5&amp;","&amp;JL5&amp;"],["&amp;JN5&amp;","&amp;JO5&amp;"],["&amp;JQ5&amp;","&amp;JR5&amp;"],["&amp;JT5&amp;","&amp;JU5&amp;"],["&amp;JW5&amp;","&amp;JX5&amp;"],["&amp;JZ5&amp;","&amp;KA5&amp;"]]"</f>
        <v>[[1,1],[1,1],[1,1],[1,1],[1,1],[1,1],[1,1],[1,1],[1,1],[1,1],[1,1],[1,1],[1,1],[1,1],[1,1],[1,1],[1,1],[1,1],[1,1],[1,1]]</v>
      </c>
      <c r="AB5" s="37">
        <v>0</v>
      </c>
      <c r="AC5" s="46">
        <v>0</v>
      </c>
      <c r="AD5" s="43">
        <f t="shared" ref="AD5:AD31" si="11">(L5+M5)/100</f>
        <v>0</v>
      </c>
      <c r="AE5" s="43">
        <v>0</v>
      </c>
      <c r="AF5" s="43">
        <v>0</v>
      </c>
      <c r="AG5" s="44">
        <v>0.05</v>
      </c>
      <c r="AH5" s="44">
        <v>0</v>
      </c>
      <c r="AI5" s="44">
        <v>0</v>
      </c>
      <c r="AJ5" s="42">
        <v>0</v>
      </c>
      <c r="AK5" s="14" t="str">
        <f t="shared" ref="AK5:AK36" si="12">"["&amp;"["&amp;LG5&amp;","&amp;LH5&amp;"]"&amp;","&amp;"["&amp;LI5&amp;","&amp;LJ5&amp;"]"&amp;","&amp;"["&amp;LK5&amp;","&amp;LL5&amp;"]"&amp;","&amp;"["&amp;LM5&amp;","&amp;LN5&amp;"]"&amp;","&amp;"[0,0],"&amp;"["&amp;LM5&amp;","&amp;LN5&amp;"]"&amp;","&amp;"["&amp;LM5&amp;","&amp;LN5&amp;"]]"</f>
        <v>[[0.05,1],[0.025,1],[0.005,1],[0.001,1],[0,0],[0.001,1],[0.001,1]]</v>
      </c>
      <c r="AL5" s="37" t="str">
        <f t="shared" ref="AL5:AL26" si="13">"[["&amp;EK5&amp;","&amp;EL5&amp;"],["&amp;EM5&amp;","&amp;EN5&amp;"],["&amp;EO5&amp;","&amp;EP5&amp;"]]"</f>
        <v>[[1,5],[2,2],[3,1]]</v>
      </c>
      <c r="AM5" s="40" t="str">
        <f t="shared" ref="AM5:AM26" si="14">"["&amp;ES5&amp;","&amp;EU5&amp;","&amp;EW5&amp;"]"</f>
        <v>[0.017778,0.008889,0.005926]</v>
      </c>
      <c r="AN5" s="40">
        <v>0</v>
      </c>
      <c r="AO5" s="40">
        <v>1</v>
      </c>
      <c r="AP5" s="40">
        <f t="shared" ref="AP5:AP36" si="15">AO5</f>
        <v>1</v>
      </c>
      <c r="AQ5" s="40">
        <v>0</v>
      </c>
      <c r="AR5" s="40">
        <v>0.4</v>
      </c>
      <c r="AS5" s="40" t="s">
        <v>156</v>
      </c>
      <c r="AT5" s="40">
        <v>1</v>
      </c>
      <c r="AU5" s="39">
        <v>2</v>
      </c>
      <c r="AV5" s="37">
        <f t="shared" ref="AV5:AV13" si="16">IF(C5=4,1,IF(C5=6,2,-1))</f>
        <v>-1</v>
      </c>
      <c r="AW5" s="37">
        <v>0</v>
      </c>
      <c r="AX5" s="37"/>
      <c r="AY5" s="8"/>
      <c r="AZ5" s="8" t="s">
        <v>92</v>
      </c>
      <c r="BA5" s="37">
        <v>1</v>
      </c>
      <c r="BB5" s="75">
        <v>1.4</v>
      </c>
      <c r="BC5" s="37"/>
      <c r="BD5" s="37"/>
      <c r="BE5" s="37">
        <v>0.5</v>
      </c>
      <c r="BF5" s="37">
        <v>1</v>
      </c>
      <c r="BG5" s="37" t="s">
        <v>428</v>
      </c>
      <c r="BH5" s="36">
        <v>0.75</v>
      </c>
      <c r="BI5" s="36">
        <v>0.6</v>
      </c>
      <c r="BJ5" s="8">
        <f t="shared" ref="BJ5:BJ26" si="17">F5</f>
        <v>2</v>
      </c>
      <c r="BK5" s="8" t="s">
        <v>5</v>
      </c>
      <c r="BL5" s="8">
        <v>1</v>
      </c>
      <c r="BM5" s="8" t="s">
        <v>14</v>
      </c>
      <c r="BN5" s="8" t="s">
        <v>399</v>
      </c>
      <c r="BO5" s="56" t="s">
        <v>455</v>
      </c>
      <c r="BP5" s="56" t="s">
        <v>455</v>
      </c>
      <c r="BQ5" s="27">
        <v>1</v>
      </c>
      <c r="BR5" s="27">
        <v>1</v>
      </c>
      <c r="BS5" s="11"/>
      <c r="BT5" s="11"/>
      <c r="BU5" s="11" t="s">
        <v>1</v>
      </c>
      <c r="BV5" s="35">
        <v>0</v>
      </c>
      <c r="BW5" s="27">
        <f t="shared" ref="BW5:BW36" si="18">DT5</f>
        <v>1.5</v>
      </c>
      <c r="BX5" s="34" t="str">
        <f t="shared" ref="BX5:BX36" si="19">"["&amp;DT5&amp;","&amp;DU5&amp;","&amp;DV5&amp;","&amp;DW5&amp;"]"</f>
        <v>[1.5,2,2,1.5]</v>
      </c>
      <c r="BY5" s="31">
        <v>1</v>
      </c>
      <c r="BZ5" s="31">
        <v>1</v>
      </c>
      <c r="CA5" s="31">
        <v>1</v>
      </c>
      <c r="CB5" s="31">
        <v>1</v>
      </c>
      <c r="CC5" s="31">
        <v>0</v>
      </c>
      <c r="CD5" s="31">
        <v>0</v>
      </c>
      <c r="CE5" s="31">
        <v>0</v>
      </c>
      <c r="CF5" s="31"/>
      <c r="CG5" s="31"/>
      <c r="CH5" s="31"/>
      <c r="CI5" s="31"/>
      <c r="CJ5" s="31"/>
      <c r="CK5" s="31"/>
      <c r="CL5" s="31"/>
      <c r="CM5" s="31"/>
      <c r="CN5" s="31" t="s">
        <v>397</v>
      </c>
      <c r="CO5" s="31"/>
      <c r="CP5" s="31"/>
      <c r="CQ5" s="32" t="s">
        <v>0</v>
      </c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 t="s">
        <v>454</v>
      </c>
      <c r="DT5" s="31">
        <f t="shared" ref="DT5:DT40" si="20">IF(C5&lt;4,MIN($DU$1*$DV$2,F5*$DU$2),F5*0.1)</f>
        <v>1.5</v>
      </c>
      <c r="DU5" s="27">
        <f t="shared" ref="DU5:DU40" si="21">IF(F5&lt;=10,F5,MIN($DU$1*$DV$2,F5*$DU$2,6))</f>
        <v>2</v>
      </c>
      <c r="DV5" s="27">
        <f t="shared" ref="DV5:DV40" si="22">IF(C5&lt;=4,F5,0)</f>
        <v>2</v>
      </c>
      <c r="DW5" s="27">
        <f t="shared" ref="DW5:DW36" si="23">DT5</f>
        <v>1.5</v>
      </c>
      <c r="DX5" s="27"/>
      <c r="DY5" s="145" t="s">
        <v>453</v>
      </c>
      <c r="DZ5" s="144"/>
      <c r="EI5" s="26">
        <f t="shared" ref="EI5:EI36" si="24">F5*(1+$EL$1)</f>
        <v>2.2000000000000002</v>
      </c>
      <c r="EJ5" s="25">
        <f>EL1</f>
        <v>0.1</v>
      </c>
      <c r="EK5" s="24">
        <v>1</v>
      </c>
      <c r="EL5" s="21">
        <v>5</v>
      </c>
      <c r="EM5" s="24">
        <v>2</v>
      </c>
      <c r="EN5" s="21">
        <v>2</v>
      </c>
      <c r="EO5" s="24">
        <v>3</v>
      </c>
      <c r="EP5" s="21">
        <v>1</v>
      </c>
      <c r="EQ5" s="21">
        <f t="shared" ref="EQ5:EQ36" si="25">(EK5*EL5+EM5*EN5+EO5*EP5)/(EL5+EN5+EP5)</f>
        <v>1.5</v>
      </c>
      <c r="ER5" s="21">
        <f t="shared" ref="ER5:ER36" si="26">ER$3/10</f>
        <v>7.5</v>
      </c>
      <c r="ES5" s="23">
        <f t="shared" ref="ES5:ES36" si="27">ROUND(F5*EJ5/ER5/EQ5,6)</f>
        <v>1.7777999999999999E-2</v>
      </c>
      <c r="ET5" s="21">
        <f t="shared" ref="ET5:ET36" si="28">ET$3/10</f>
        <v>15</v>
      </c>
      <c r="EU5" s="22">
        <f t="shared" ref="EU5:EU36" si="29">ROUND(F5*EJ5/ET5/EQ5,6)</f>
        <v>8.8889999999999993E-3</v>
      </c>
      <c r="EV5" s="21">
        <f t="shared" ref="EV5:EV36" si="30">EV$3/10</f>
        <v>22.5</v>
      </c>
      <c r="EW5" s="20">
        <f t="shared" ref="EW5:EW36" si="31">ROUND(F5*EJ5/EV5/EQ5,6)</f>
        <v>5.9259999999999998E-3</v>
      </c>
      <c r="EZ5" s="143" t="s">
        <v>420</v>
      </c>
      <c r="FA5" s="142">
        <v>1</v>
      </c>
      <c r="FB5" s="321" t="s">
        <v>452</v>
      </c>
      <c r="FC5" s="325">
        <f>FC2/FA6</f>
        <v>8.3333333333333422E-6</v>
      </c>
      <c r="FE5" s="16"/>
      <c r="FF5" s="18">
        <v>0</v>
      </c>
      <c r="FG5" s="17">
        <v>1</v>
      </c>
      <c r="FH5" s="16">
        <f t="shared" ref="FH5:FH36" si="32">IF(FF5=0,0,FF$4*$F5/FF5*$FC$2)</f>
        <v>0</v>
      </c>
      <c r="FI5" s="18">
        <f t="shared" ref="FI5:FI36" si="33">FF5</f>
        <v>0</v>
      </c>
      <c r="FJ5" s="17">
        <f t="shared" ref="FJ5:FJ36" si="34">FG5</f>
        <v>1</v>
      </c>
      <c r="FK5" s="16">
        <f t="shared" ref="FK5:FK36" si="35">IF(FI5=0,0,FI$4*$F5/FI5*$FC$2)</f>
        <v>0</v>
      </c>
      <c r="FL5" s="18">
        <f t="shared" ref="FL5:FL36" si="36">FI5</f>
        <v>0</v>
      </c>
      <c r="FM5" s="17">
        <f t="shared" ref="FM5:FM36" si="37">FJ5</f>
        <v>1</v>
      </c>
      <c r="FN5" s="16">
        <f t="shared" ref="FN5:FN36" si="38">IF(FL5=0,0,FL$4*$F5/FL5*$FC$2)</f>
        <v>0</v>
      </c>
      <c r="FO5" s="18">
        <f t="shared" ref="FO5:FO36" si="39">FL5</f>
        <v>0</v>
      </c>
      <c r="FP5" s="17">
        <f t="shared" ref="FP5:FP36" si="40">FM5</f>
        <v>1</v>
      </c>
      <c r="FQ5" s="16">
        <f t="shared" ref="FQ5:FQ36" si="41">IF(FO5=0,0,FO$4*$F5/FO5*$FC$2)</f>
        <v>0</v>
      </c>
      <c r="FR5" s="18">
        <f t="shared" ref="FR5:FR36" si="42">FO5</f>
        <v>0</v>
      </c>
      <c r="FS5" s="17">
        <f t="shared" ref="FS5:FS36" si="43">FP5</f>
        <v>1</v>
      </c>
      <c r="FT5" s="16">
        <f t="shared" ref="FT5:FT36" si="44">IF(FR5=0,0,FR$4*$F5/FR5*$FC$2)</f>
        <v>0</v>
      </c>
      <c r="FU5" s="18">
        <f t="shared" ref="FU5:FU36" si="45">FR5</f>
        <v>0</v>
      </c>
      <c r="FV5" s="17">
        <f t="shared" ref="FV5:FV36" si="46">FS5</f>
        <v>1</v>
      </c>
      <c r="FW5" s="16">
        <f t="shared" ref="FW5:FW36" si="47">IF(FU5=0,0,FU$4*$F5/FU5*$FC$2)</f>
        <v>0</v>
      </c>
      <c r="FX5" s="18">
        <f t="shared" ref="FX5:FX36" si="48">FU5</f>
        <v>0</v>
      </c>
      <c r="FY5" s="17">
        <f t="shared" ref="FY5:FY36" si="49">FV5</f>
        <v>1</v>
      </c>
      <c r="FZ5" s="16">
        <f t="shared" ref="FZ5:FZ36" si="50">IF(FX5=0,0,FX$4*$F5/FX5*$FC$2)</f>
        <v>0</v>
      </c>
      <c r="GA5" s="18">
        <f t="shared" ref="GA5:GA36" si="51">FX5</f>
        <v>0</v>
      </c>
      <c r="GB5" s="17">
        <f t="shared" ref="GB5:GB36" si="52">FY5</f>
        <v>1</v>
      </c>
      <c r="GC5" s="16">
        <f t="shared" ref="GC5:GC36" si="53">IF(GA5=0,0,GA$4*$F5/GA5*$FC$2)</f>
        <v>0</v>
      </c>
      <c r="GD5" s="18">
        <f t="shared" ref="GD5:GD36" si="54">GA5</f>
        <v>0</v>
      </c>
      <c r="GE5" s="17">
        <f t="shared" ref="GE5:GE36" si="55">GB5</f>
        <v>1</v>
      </c>
      <c r="GF5" s="16">
        <f t="shared" ref="GF5:GF36" si="56">IF(GD5=0,0,GD$4*$F5/GD5*$FC$2)</f>
        <v>0</v>
      </c>
      <c r="GG5" s="18">
        <f t="shared" ref="GG5:GG36" si="57">GD5</f>
        <v>0</v>
      </c>
      <c r="GH5" s="17">
        <f t="shared" ref="GH5:GH36" si="58">GE5</f>
        <v>1</v>
      </c>
      <c r="GI5" s="16">
        <f t="shared" ref="GI5:GI36" si="59">IF(GG5=0,0,GG$4*$F5/GG5*$FC$2)</f>
        <v>0</v>
      </c>
      <c r="GJ5" s="18">
        <f t="shared" ref="GJ5:GJ36" si="60">$GG5*GJ$4/$GG$4</f>
        <v>0</v>
      </c>
      <c r="GK5" s="17">
        <f t="shared" ref="GK5:GK36" si="61">$GH5*GJ$4/$GG$4</f>
        <v>2</v>
      </c>
      <c r="GL5" s="16">
        <f t="shared" ref="GL5:GL36" si="62">IF(GJ5=0,0,GJ$4*$F5/GJ5*$FC$2)</f>
        <v>0</v>
      </c>
      <c r="GM5" s="18">
        <f t="shared" ref="GM5:GM36" si="63">$GG5*GM$4/$GG$4</f>
        <v>0</v>
      </c>
      <c r="GN5" s="17">
        <f t="shared" ref="GN5:GN36" si="64">$GH5*GM$4/$GG$4</f>
        <v>4</v>
      </c>
      <c r="GO5" s="16">
        <f t="shared" ref="GO5:GO36" si="65">IF(GM5=0,0,GM$4*$F5/GM5*$FC$2)</f>
        <v>0</v>
      </c>
      <c r="GP5" s="18">
        <f t="shared" ref="GP5:GP36" si="66">$GG5*GP$4/$GG$4</f>
        <v>0</v>
      </c>
      <c r="GQ5" s="17">
        <f t="shared" ref="GQ5:GQ36" si="67">$GH5*GP$4/$GG$4</f>
        <v>6</v>
      </c>
      <c r="GR5" s="16">
        <f t="shared" ref="GR5:GR36" si="68">IF(GP5=0,0,GP$4*$F5/GP5*$FC$2)</f>
        <v>0</v>
      </c>
      <c r="GS5" s="18">
        <f t="shared" ref="GS5:GS36" si="69">$GG5*GS$4/$GG$4</f>
        <v>0</v>
      </c>
      <c r="GT5" s="17">
        <f t="shared" ref="GT5:GT36" si="70">$GH5*GS$4/$GG$4</f>
        <v>8</v>
      </c>
      <c r="GU5" s="16">
        <f t="shared" ref="GU5:GU36" si="71">IF(GS5=0,0,GS$4*$F5/GS5*$FC$2)</f>
        <v>0</v>
      </c>
      <c r="GV5" s="18">
        <f t="shared" ref="GV5:GV36" si="72">$GG5*GV$4/$GG$4</f>
        <v>0</v>
      </c>
      <c r="GW5" s="17">
        <f t="shared" ref="GW5:GW36" si="73">$GH5*GV$4/$GG$4</f>
        <v>10</v>
      </c>
      <c r="GX5" s="16">
        <f t="shared" ref="GX5:GX36" si="74">IF(GV5=0,0,GV$4*$F5/GV5*$FC$2)</f>
        <v>0</v>
      </c>
      <c r="GY5" s="18">
        <f t="shared" ref="GY5:GY36" si="75">$GG5*GY$4/$GG$4</f>
        <v>0</v>
      </c>
      <c r="GZ5" s="17">
        <f t="shared" ref="GZ5:GZ36" si="76">$GH5*GY$4/$GG$4</f>
        <v>20</v>
      </c>
      <c r="HA5" s="16">
        <f t="shared" ref="HA5:HA36" si="77">IF(GY5=0,0,GY$4*$F5/GY5*$FC$2)</f>
        <v>0</v>
      </c>
      <c r="HB5" s="18">
        <f t="shared" ref="HB5:HB36" si="78">$GG5*HB$4/$GG$4</f>
        <v>0</v>
      </c>
      <c r="HC5" s="17">
        <f t="shared" ref="HC5:HC36" si="79">$GH5*HB$4/$GG$4</f>
        <v>40</v>
      </c>
      <c r="HD5" s="16">
        <f t="shared" ref="HD5:HD36" si="80">IF(HB5=0,0,HB$4*$F5/HB5*$FC$2)</f>
        <v>0</v>
      </c>
      <c r="HE5" s="18">
        <f t="shared" ref="HE5:HE36" si="81">$GG5*HE$4/$GG$4</f>
        <v>0</v>
      </c>
      <c r="HF5" s="17">
        <f t="shared" ref="HF5:HF36" si="82">$GH5*HE$4/$GG$4</f>
        <v>60</v>
      </c>
      <c r="HG5" s="16">
        <f t="shared" ref="HG5:HG36" si="83">IF(HE5=0,0,HE$4*$F5/HE5*$FC$2)</f>
        <v>0</v>
      </c>
      <c r="HH5" s="18">
        <f t="shared" ref="HH5:HH36" si="84">$GG5*HH$4/$GG$4</f>
        <v>0</v>
      </c>
      <c r="HI5" s="17">
        <f t="shared" ref="HI5:HI36" si="85">$GH5*HH$4/$GG$4</f>
        <v>80</v>
      </c>
      <c r="HJ5" s="16">
        <f t="shared" ref="HJ5:HJ36" si="86">IF(HH5=0,0,HH$4*$F5/HH5*$FC$2)</f>
        <v>0</v>
      </c>
      <c r="HK5" s="18">
        <f t="shared" ref="HK5:HK36" si="87">$GG5*HK$4/$GG$4</f>
        <v>0</v>
      </c>
      <c r="HL5" s="17">
        <f t="shared" ref="HL5:HL36" si="88">$GH5*HK$4/$GG$4</f>
        <v>100</v>
      </c>
      <c r="HM5" s="16">
        <f t="shared" ref="HM5:HM36" si="89">IF(HK5=0,0,HK$4*$F5/HK5*$FC$2)</f>
        <v>0</v>
      </c>
      <c r="HO5" s="143" t="s">
        <v>420</v>
      </c>
      <c r="HP5" s="142">
        <v>1</v>
      </c>
      <c r="HQ5" s="321" t="s">
        <v>452</v>
      </c>
      <c r="HR5" s="329">
        <f>HR2/HP6</f>
        <v>5.5555555555555601E-9</v>
      </c>
      <c r="HT5" s="16"/>
      <c r="HU5" s="18">
        <v>1</v>
      </c>
      <c r="HV5" s="17">
        <v>1</v>
      </c>
      <c r="HW5" s="141">
        <f t="shared" ref="HW5:HW36" si="90">IF(HU5=0,0,HU$4*$F5/HU5*$HR$2)</f>
        <v>2.222222222222224E-7</v>
      </c>
      <c r="HX5" s="18">
        <f t="shared" ref="HX5:HX36" si="91">HU5</f>
        <v>1</v>
      </c>
      <c r="HY5" s="17">
        <f t="shared" ref="HY5:HY36" si="92">HV5</f>
        <v>1</v>
      </c>
      <c r="HZ5" s="16">
        <f t="shared" ref="HZ5:HZ36" si="93">IF(HX5=0,0,HX$4*$F5/HX5*$HR$2)</f>
        <v>4.4444444444444481E-7</v>
      </c>
      <c r="IA5" s="18">
        <f t="shared" ref="IA5:IA36" si="94">HX5</f>
        <v>1</v>
      </c>
      <c r="IB5" s="17">
        <f t="shared" ref="IB5:IB36" si="95">HY5</f>
        <v>1</v>
      </c>
      <c r="IC5" s="16">
        <f t="shared" ref="IC5:IC36" si="96">IF(IA5=0,0,IA$4*$F5/IA5*$HR$2)</f>
        <v>6.6666666666666724E-7</v>
      </c>
      <c r="ID5" s="18">
        <f t="shared" ref="ID5:ID36" si="97">IA5</f>
        <v>1</v>
      </c>
      <c r="IE5" s="17">
        <f t="shared" ref="IE5:IE36" si="98">IB5</f>
        <v>1</v>
      </c>
      <c r="IF5" s="16">
        <f t="shared" ref="IF5:IF36" si="99">IF(ID5=0,0,ID$4*$F5/ID5*$HR$2)</f>
        <v>8.8888888888888961E-7</v>
      </c>
      <c r="IG5" s="18">
        <f t="shared" ref="IG5:IG36" si="100">ID5</f>
        <v>1</v>
      </c>
      <c r="IH5" s="17">
        <f t="shared" ref="IH5:IH36" si="101">IE5</f>
        <v>1</v>
      </c>
      <c r="II5" s="16">
        <f t="shared" ref="II5:II36" si="102">IF(IG5=0,0,IG$4*$F5/IG5*$HR$2)</f>
        <v>1.1111111111111121E-6</v>
      </c>
      <c r="IJ5" s="18">
        <f t="shared" ref="IJ5:IJ36" si="103">IG5</f>
        <v>1</v>
      </c>
      <c r="IK5" s="17">
        <f t="shared" ref="IK5:IK36" si="104">IH5</f>
        <v>1</v>
      </c>
      <c r="IL5" s="16">
        <f t="shared" ref="IL5:IL36" si="105">IF(IJ5=0,0,IJ$4*$F5/IJ5*$HR$2)</f>
        <v>2.2222222222222242E-6</v>
      </c>
      <c r="IM5" s="18">
        <f t="shared" ref="IM5:IM36" si="106">IJ5</f>
        <v>1</v>
      </c>
      <c r="IN5" s="17">
        <f t="shared" ref="IN5:IN36" si="107">IK5</f>
        <v>1</v>
      </c>
      <c r="IO5" s="16">
        <f t="shared" ref="IO5:IO36" si="108">IF(IM5=0,0,IM$4*$F5/IM5*$HR$2)</f>
        <v>4.4444444444444484E-6</v>
      </c>
      <c r="IP5" s="18">
        <f t="shared" ref="IP5:IP36" si="109">IM5</f>
        <v>1</v>
      </c>
      <c r="IQ5" s="17">
        <f t="shared" ref="IQ5:IQ36" si="110">IN5</f>
        <v>1</v>
      </c>
      <c r="IR5" s="16">
        <f t="shared" ref="IR5:IR36" si="111">IF(IP5=0,0,IP$4*$F5/IP5*$HR$2)</f>
        <v>6.6666666666666717E-6</v>
      </c>
      <c r="IS5" s="18">
        <f t="shared" ref="IS5:IS36" si="112">IP5</f>
        <v>1</v>
      </c>
      <c r="IT5" s="17">
        <f t="shared" ref="IT5:IT36" si="113">IQ5</f>
        <v>1</v>
      </c>
      <c r="IU5" s="16">
        <f t="shared" ref="IU5:IU36" si="114">IF(IS5=0,0,IS$4*$F5/IS5*$HR$2)</f>
        <v>8.8888888888888968E-6</v>
      </c>
      <c r="IV5" s="18">
        <f t="shared" ref="IV5:IV36" si="115">IS5</f>
        <v>1</v>
      </c>
      <c r="IW5" s="17">
        <f t="shared" ref="IW5:IW36" si="116">IT5</f>
        <v>1</v>
      </c>
      <c r="IX5" s="16">
        <f t="shared" ref="IX5:IX36" si="117">IF(IV5=0,0,IV$4*$F5/IV5*$HR$2)</f>
        <v>1.111111111111112E-5</v>
      </c>
      <c r="IY5" s="18">
        <f t="shared" ref="IY5:IY36" si="118">IV5</f>
        <v>1</v>
      </c>
      <c r="IZ5" s="17">
        <f t="shared" ref="IZ5:IZ36" si="119">IW5</f>
        <v>1</v>
      </c>
      <c r="JA5" s="16">
        <f t="shared" ref="JA5:JA36" si="120">IF(IY5=0,0,IY$4*$F5/IY5*$HR$2)</f>
        <v>2.222222222222224E-5</v>
      </c>
      <c r="JB5" s="18">
        <f t="shared" ref="JB5:JB36" si="121">IY5</f>
        <v>1</v>
      </c>
      <c r="JC5" s="17">
        <f t="shared" ref="JC5:JC36" si="122">IZ5</f>
        <v>1</v>
      </c>
      <c r="JD5" s="16">
        <f t="shared" ref="JD5:JD36" si="123">IF(JB5=0,0,JB$4*$F5/JB5*$HR$2)</f>
        <v>4.444444444444448E-5</v>
      </c>
      <c r="JE5" s="18">
        <f t="shared" ref="JE5:JE36" si="124">JB5</f>
        <v>1</v>
      </c>
      <c r="JF5" s="17">
        <f t="shared" ref="JF5:JF36" si="125">JC5</f>
        <v>1</v>
      </c>
      <c r="JG5" s="16">
        <f t="shared" ref="JG5:JG36" si="126">IF(JE5=0,0,JE$4*$F5/JE5*$HR$2)</f>
        <v>6.6666666666666724E-5</v>
      </c>
      <c r="JH5" s="18">
        <f t="shared" ref="JH5:JH36" si="127">JE5</f>
        <v>1</v>
      </c>
      <c r="JI5" s="17">
        <f t="shared" ref="JI5:JI36" si="128">JF5</f>
        <v>1</v>
      </c>
      <c r="JJ5" s="16">
        <f t="shared" ref="JJ5:JJ36" si="129">IF(JH5=0,0,JH$4*$F5/JH5*$HR$2)</f>
        <v>8.8888888888888961E-5</v>
      </c>
      <c r="JK5" s="18">
        <f t="shared" ref="JK5:JK36" si="130">JH5</f>
        <v>1</v>
      </c>
      <c r="JL5" s="17">
        <f t="shared" ref="JL5:JL36" si="131">JI5</f>
        <v>1</v>
      </c>
      <c r="JM5" s="16">
        <f t="shared" ref="JM5:JM36" si="132">IF(JK5=0,0,JK$4*$F5/JK5*$HR$2)</f>
        <v>1.111111111111112E-4</v>
      </c>
      <c r="JN5" s="18">
        <f t="shared" ref="JN5:JN36" si="133">JK5</f>
        <v>1</v>
      </c>
      <c r="JO5" s="17">
        <f t="shared" ref="JO5:JO36" si="134">JL5</f>
        <v>1</v>
      </c>
      <c r="JP5" s="16">
        <f t="shared" ref="JP5:JP36" si="135">IF(JN5=0,0,JN$4*$F5/JN5*$HR$2)</f>
        <v>2.222222222222224E-4</v>
      </c>
      <c r="JQ5" s="18">
        <f t="shared" ref="JQ5:JQ36" si="136">JN5</f>
        <v>1</v>
      </c>
      <c r="JR5" s="17">
        <f t="shared" ref="JR5:JR36" si="137">JO5</f>
        <v>1</v>
      </c>
      <c r="JS5" s="16">
        <f t="shared" ref="JS5:JS36" si="138">IF(JQ5=0,0,JQ$4*$F5/JQ5*$HR$2)</f>
        <v>4.4444444444444479E-4</v>
      </c>
      <c r="JT5" s="18">
        <f t="shared" ref="JT5:JT36" si="139">JQ5</f>
        <v>1</v>
      </c>
      <c r="JU5" s="17">
        <f t="shared" ref="JU5:JU36" si="140">JR5</f>
        <v>1</v>
      </c>
      <c r="JV5" s="16">
        <f t="shared" ref="JV5:JV36" si="141">IF(JT5=0,0,JT$4*$F5/JT5*$HR$2)</f>
        <v>6.6666666666666719E-4</v>
      </c>
      <c r="JW5" s="18">
        <f t="shared" ref="JW5:JW36" si="142">JT5</f>
        <v>1</v>
      </c>
      <c r="JX5" s="17">
        <f t="shared" ref="JX5:JX36" si="143">JU5</f>
        <v>1</v>
      </c>
      <c r="JY5" s="16">
        <f t="shared" ref="JY5:JY36" si="144">IF(JW5=0,0,JW$4*$F5/JW5*$HR$2)</f>
        <v>8.8888888888888958E-4</v>
      </c>
      <c r="JZ5" s="18">
        <f t="shared" ref="JZ5:JZ36" si="145">JW5</f>
        <v>1</v>
      </c>
      <c r="KA5" s="17">
        <f t="shared" ref="KA5:KA36" si="146">JX5</f>
        <v>1</v>
      </c>
      <c r="KB5" s="16">
        <f t="shared" ref="KB5:KB36" si="147">IF(JZ5=0,0,JZ$4*$F5/JZ5*$HR$2)</f>
        <v>1.111111111111112E-3</v>
      </c>
      <c r="KE5" s="3" t="s">
        <v>451</v>
      </c>
      <c r="KF5" s="140">
        <f>MAX(KG5:KZ67)</f>
        <v>0.71875</v>
      </c>
      <c r="KG5" s="15">
        <f t="shared" ref="KG5:KP14" si="148">$AG5*KG$4/10000*$F5*KG$3/$KO$1</f>
        <v>0</v>
      </c>
      <c r="KH5" s="15">
        <f t="shared" si="148"/>
        <v>0</v>
      </c>
      <c r="KI5" s="15">
        <f t="shared" si="148"/>
        <v>0</v>
      </c>
      <c r="KJ5" s="15">
        <f t="shared" si="148"/>
        <v>8.0000000000000007E-5</v>
      </c>
      <c r="KK5" s="15">
        <f t="shared" si="148"/>
        <v>1E-4</v>
      </c>
      <c r="KL5" s="15">
        <f t="shared" si="148"/>
        <v>2.0000000000000001E-4</v>
      </c>
      <c r="KM5" s="15">
        <f t="shared" si="148"/>
        <v>4.0000000000000002E-4</v>
      </c>
      <c r="KN5" s="15">
        <f t="shared" si="148"/>
        <v>5.9999999999999995E-4</v>
      </c>
      <c r="KO5" s="15">
        <f t="shared" si="148"/>
        <v>8.0000000000000004E-4</v>
      </c>
      <c r="KP5" s="15">
        <f t="shared" si="148"/>
        <v>1E-3</v>
      </c>
      <c r="KQ5" s="15">
        <f t="shared" ref="KQ5:KZ14" si="149">$AG5*KQ$4/10000*$F5*KQ$3/$KO$1</f>
        <v>2E-3</v>
      </c>
      <c r="KR5" s="15">
        <f t="shared" si="149"/>
        <v>2.5000000000000001E-3</v>
      </c>
      <c r="KS5" s="15">
        <f t="shared" si="149"/>
        <v>2.4996000000000003E-3</v>
      </c>
      <c r="KT5" s="15">
        <f t="shared" si="149"/>
        <v>2.4992000000000005E-3</v>
      </c>
      <c r="KU5" s="15">
        <f t="shared" si="149"/>
        <v>2.4989999999999999E-3</v>
      </c>
      <c r="KV5" s="15">
        <f t="shared" si="149"/>
        <v>2.4980000000000002E-3</v>
      </c>
      <c r="KW5" s="15">
        <f t="shared" si="149"/>
        <v>2.4960000000000004E-3</v>
      </c>
      <c r="KX5" s="15">
        <f t="shared" si="149"/>
        <v>2.4960000000000004E-3</v>
      </c>
      <c r="KY5" s="15">
        <f t="shared" si="149"/>
        <v>2.4960000000000004E-3</v>
      </c>
      <c r="KZ5" s="15">
        <f t="shared" si="149"/>
        <v>2.49E-3</v>
      </c>
      <c r="LB5" s="33">
        <v>0</v>
      </c>
      <c r="LC5" s="124">
        <v>99999</v>
      </c>
      <c r="LG5" s="14">
        <f t="shared" ref="LG5:LG49" si="150">LI5*2</f>
        <v>0.05</v>
      </c>
      <c r="LH5" s="3">
        <v>1</v>
      </c>
      <c r="LI5" s="14">
        <f t="shared" ref="LI5:LI36" si="151">LK5*5</f>
        <v>2.5000000000000001E-2</v>
      </c>
      <c r="LJ5" s="3">
        <f t="shared" ref="LJ5:LJ36" si="152">LL5</f>
        <v>1</v>
      </c>
      <c r="LK5" s="14">
        <v>5.0000000000000001E-3</v>
      </c>
      <c r="LL5" s="3">
        <v>1</v>
      </c>
      <c r="LM5" s="14">
        <v>1E-3</v>
      </c>
      <c r="LN5" s="3">
        <v>1</v>
      </c>
      <c r="LO5" s="13">
        <f t="shared" ref="LO5:LS14" si="153">LO$4*$LG5*$F5/$LH5/20000</f>
        <v>1E-4</v>
      </c>
      <c r="LP5" s="13">
        <f t="shared" si="153"/>
        <v>2.0000000000000001E-4</v>
      </c>
      <c r="LQ5" s="13">
        <f t="shared" si="153"/>
        <v>2.9999999999999997E-4</v>
      </c>
      <c r="LR5" s="13">
        <f t="shared" si="153"/>
        <v>4.0000000000000002E-4</v>
      </c>
      <c r="LS5" s="13">
        <f t="shared" si="153"/>
        <v>5.0000000000000001E-4</v>
      </c>
      <c r="LT5" s="13">
        <f t="shared" ref="LT5:LX14" si="154">LT$4*$LI5*$F5/$LJ5/20000</f>
        <v>5.0000000000000001E-4</v>
      </c>
      <c r="LU5" s="13">
        <f t="shared" si="154"/>
        <v>1E-3</v>
      </c>
      <c r="LV5" s="13">
        <f t="shared" si="154"/>
        <v>1.5E-3</v>
      </c>
      <c r="LW5" s="13">
        <f t="shared" si="154"/>
        <v>2E-3</v>
      </c>
      <c r="LX5" s="13">
        <f t="shared" si="154"/>
        <v>2.5000000000000001E-3</v>
      </c>
      <c r="LY5" s="13">
        <f t="shared" ref="LY5:MC14" si="155">LY$4*$LK5*$F5/$LL5/20000</f>
        <v>1E-3</v>
      </c>
      <c r="LZ5" s="13">
        <f t="shared" si="155"/>
        <v>2E-3</v>
      </c>
      <c r="MA5" s="13">
        <f t="shared" si="155"/>
        <v>3.0000000000000001E-3</v>
      </c>
      <c r="MB5" s="13">
        <f t="shared" si="155"/>
        <v>4.0000000000000001E-3</v>
      </c>
      <c r="MC5" s="13">
        <f t="shared" si="155"/>
        <v>5.0000000000000001E-3</v>
      </c>
      <c r="MD5" s="13">
        <f t="shared" ref="MD5:MP14" si="156">MD$4*$LM5*$F5/$LN5/20000</f>
        <v>2E-3</v>
      </c>
      <c r="ME5" s="13">
        <f t="shared" si="156"/>
        <v>4.0000000000000001E-3</v>
      </c>
      <c r="MF5" s="13">
        <f t="shared" si="156"/>
        <v>6.0000000000000001E-3</v>
      </c>
      <c r="MG5" s="13">
        <f t="shared" si="156"/>
        <v>8.0000000000000002E-3</v>
      </c>
      <c r="MH5" s="13">
        <f t="shared" si="156"/>
        <v>0.01</v>
      </c>
      <c r="MI5" s="13">
        <f t="shared" si="156"/>
        <v>1.4999999999999999E-2</v>
      </c>
      <c r="MJ5" s="13">
        <f t="shared" si="156"/>
        <v>0.02</v>
      </c>
      <c r="MK5" s="13">
        <f t="shared" si="156"/>
        <v>2.5000000000000001E-2</v>
      </c>
      <c r="ML5" s="13">
        <f t="shared" si="156"/>
        <v>0.03</v>
      </c>
      <c r="MM5" s="13">
        <f t="shared" si="156"/>
        <v>3.5000000000000003E-2</v>
      </c>
      <c r="MN5" s="13">
        <f t="shared" si="156"/>
        <v>0.04</v>
      </c>
      <c r="MO5" s="13">
        <f t="shared" si="156"/>
        <v>4.4999999999999998E-2</v>
      </c>
      <c r="MP5" s="13">
        <f t="shared" si="156"/>
        <v>0.05</v>
      </c>
      <c r="MQ5" s="13" t="s">
        <v>450</v>
      </c>
      <c r="MR5" s="3">
        <f>MR3*MR2*6*MR4/20000*0.96</f>
        <v>2.0735999999999999</v>
      </c>
      <c r="MS5" s="3">
        <f>MS3*MS2*6*MS4/20000*0.96</f>
        <v>10.368</v>
      </c>
      <c r="MT5" s="3">
        <f>MT3*MT2*6*MT4/20000*0.96</f>
        <v>51.839999999999996</v>
      </c>
      <c r="MU5" s="3">
        <f>MU3*MU2*6*MU4/20000*0.96</f>
        <v>518.4</v>
      </c>
      <c r="MW5" s="3">
        <v>0</v>
      </c>
      <c r="MX5" s="3">
        <v>0</v>
      </c>
      <c r="MY5" s="3">
        <v>0</v>
      </c>
    </row>
    <row r="6" spans="1:369" s="3" customFormat="1" ht="16.2" thickBot="1">
      <c r="A6" s="37">
        <v>2</v>
      </c>
      <c r="B6" s="37" t="s">
        <v>449</v>
      </c>
      <c r="C6" s="37">
        <v>1</v>
      </c>
      <c r="D6" s="37">
        <v>-1</v>
      </c>
      <c r="E6" s="37"/>
      <c r="F6" s="37">
        <v>2</v>
      </c>
      <c r="G6" s="37">
        <f t="shared" si="3"/>
        <v>2</v>
      </c>
      <c r="H6" s="37">
        <f t="shared" si="4"/>
        <v>2</v>
      </c>
      <c r="I6" s="11"/>
      <c r="J6" s="37">
        <f t="shared" si="5"/>
        <v>2</v>
      </c>
      <c r="K6" s="11"/>
      <c r="L6" s="37">
        <f t="shared" si="6"/>
        <v>0</v>
      </c>
      <c r="M6" s="37">
        <f t="shared" si="7"/>
        <v>0</v>
      </c>
      <c r="N6" s="37">
        <v>0</v>
      </c>
      <c r="O6" s="57">
        <v>1.3887999999999999E-3</v>
      </c>
      <c r="P6" s="3">
        <v>1</v>
      </c>
      <c r="Q6" s="51">
        <v>0</v>
      </c>
      <c r="R6" s="17">
        <f t="shared" si="8"/>
        <v>0</v>
      </c>
      <c r="S6" s="47">
        <v>0</v>
      </c>
      <c r="T6" s="47" t="s">
        <v>27</v>
      </c>
      <c r="U6" s="50">
        <v>0</v>
      </c>
      <c r="V6" s="49">
        <v>1</v>
      </c>
      <c r="W6" s="48">
        <v>1</v>
      </c>
      <c r="X6" s="47" t="str">
        <f t="shared" si="9"/>
        <v>[[0,1],[0,1],[0,1],[0,1],[0,1],[0,1],[0,1],[0,1],[0,1],[0,1],[0,2],[0,4],[0,6],[0,8],[0,10],[0,20],[0,40],[0,60],[0,80],[0,100]]</v>
      </c>
      <c r="Y6" s="47">
        <v>1</v>
      </c>
      <c r="Z6" s="47">
        <v>1</v>
      </c>
      <c r="AA6" s="47" t="str">
        <f t="shared" si="10"/>
        <v>[[1,1],[1,1],[1,1],[1,1],[1,1],[1,1],[1,1],[1,1],[1,1],[1,1],[1,1],[1,1],[1,1],[1,1],[1,1],[1,1],[1,1],[1,1],[1,1],[1,1]]</v>
      </c>
      <c r="AB6" s="37">
        <v>0</v>
      </c>
      <c r="AC6" s="46">
        <v>0</v>
      </c>
      <c r="AD6" s="43">
        <f t="shared" si="11"/>
        <v>0</v>
      </c>
      <c r="AE6" s="43">
        <v>0</v>
      </c>
      <c r="AF6" s="43">
        <v>0</v>
      </c>
      <c r="AG6" s="44">
        <f t="shared" ref="AG6:AI13" si="157">AG5</f>
        <v>0.05</v>
      </c>
      <c r="AH6" s="44">
        <f t="shared" si="157"/>
        <v>0</v>
      </c>
      <c r="AI6" s="44">
        <f t="shared" si="157"/>
        <v>0</v>
      </c>
      <c r="AJ6" s="42">
        <v>0</v>
      </c>
      <c r="AK6" s="14" t="str">
        <f t="shared" si="12"/>
        <v>[[0.05,1],[0.025,1],[0.005,1],[0.001,1],[0,0],[0.001,1],[0.001,1]]</v>
      </c>
      <c r="AL6" s="37" t="str">
        <f t="shared" si="13"/>
        <v>[[1,5],[2,2],[3,1]]</v>
      </c>
      <c r="AM6" s="40" t="str">
        <f t="shared" si="14"/>
        <v>[0.017778,0.008889,0.005926]</v>
      </c>
      <c r="AN6" s="40">
        <v>0</v>
      </c>
      <c r="AO6" s="40">
        <v>1</v>
      </c>
      <c r="AP6" s="40">
        <f t="shared" si="15"/>
        <v>1</v>
      </c>
      <c r="AQ6" s="40">
        <v>0</v>
      </c>
      <c r="AR6" s="40">
        <v>0.4</v>
      </c>
      <c r="AS6" s="40" t="s">
        <v>156</v>
      </c>
      <c r="AT6" s="40">
        <v>1</v>
      </c>
      <c r="AU6" s="39">
        <v>2</v>
      </c>
      <c r="AV6" s="37">
        <f t="shared" si="16"/>
        <v>-1</v>
      </c>
      <c r="AW6" s="37">
        <v>0</v>
      </c>
      <c r="AX6" s="37"/>
      <c r="AY6" s="8"/>
      <c r="AZ6" s="8" t="s">
        <v>92</v>
      </c>
      <c r="BA6" s="37">
        <v>1</v>
      </c>
      <c r="BB6" s="75">
        <f>BA6</f>
        <v>1</v>
      </c>
      <c r="BC6" s="37"/>
      <c r="BD6" s="37"/>
      <c r="BE6" s="37">
        <v>0.5</v>
      </c>
      <c r="BF6" s="37">
        <v>1</v>
      </c>
      <c r="BG6" s="37" t="s">
        <v>428</v>
      </c>
      <c r="BH6" s="36">
        <v>0.75</v>
      </c>
      <c r="BI6" s="36">
        <v>0.6</v>
      </c>
      <c r="BJ6" s="8">
        <f t="shared" si="17"/>
        <v>2</v>
      </c>
      <c r="BK6" s="8" t="s">
        <v>5</v>
      </c>
      <c r="BL6" s="8">
        <v>1</v>
      </c>
      <c r="BM6" s="8" t="s">
        <v>14</v>
      </c>
      <c r="BN6" s="8" t="s">
        <v>399</v>
      </c>
      <c r="BO6" s="56" t="s">
        <v>448</v>
      </c>
      <c r="BP6" s="56" t="s">
        <v>448</v>
      </c>
      <c r="BQ6" s="27">
        <v>2</v>
      </c>
      <c r="BR6" s="27">
        <v>1</v>
      </c>
      <c r="BS6" s="11"/>
      <c r="BT6" s="11"/>
      <c r="BU6" s="11" t="s">
        <v>1</v>
      </c>
      <c r="BV6" s="35">
        <v>0</v>
      </c>
      <c r="BW6" s="27">
        <f t="shared" si="18"/>
        <v>1.5</v>
      </c>
      <c r="BX6" s="34" t="str">
        <f t="shared" si="19"/>
        <v>[1.5,2,2,1.5]</v>
      </c>
      <c r="BY6" s="31">
        <v>1</v>
      </c>
      <c r="BZ6" s="31">
        <v>1</v>
      </c>
      <c r="CA6" s="31">
        <v>1</v>
      </c>
      <c r="CB6" s="31">
        <v>1</v>
      </c>
      <c r="CC6" s="31">
        <v>1</v>
      </c>
      <c r="CD6" s="31">
        <v>0</v>
      </c>
      <c r="CE6" s="31">
        <v>1</v>
      </c>
      <c r="CF6" s="31"/>
      <c r="CG6" s="31"/>
      <c r="CH6" s="31"/>
      <c r="CI6" s="31"/>
      <c r="CJ6" s="31"/>
      <c r="CK6" s="31"/>
      <c r="CL6" s="31"/>
      <c r="CM6" s="31"/>
      <c r="CN6" s="31" t="s">
        <v>379</v>
      </c>
      <c r="CO6" s="31"/>
      <c r="CP6" s="31"/>
      <c r="CQ6" s="32" t="s">
        <v>0</v>
      </c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 t="s">
        <v>447</v>
      </c>
      <c r="DT6" s="31">
        <f t="shared" si="20"/>
        <v>1.5</v>
      </c>
      <c r="DU6" s="27">
        <f t="shared" si="21"/>
        <v>2</v>
      </c>
      <c r="DV6" s="27">
        <f t="shared" si="22"/>
        <v>2</v>
      </c>
      <c r="DW6" s="27">
        <f t="shared" si="23"/>
        <v>1.5</v>
      </c>
      <c r="DX6" s="27"/>
      <c r="DY6" s="139" t="s">
        <v>446</v>
      </c>
      <c r="DZ6" s="138">
        <f>1/7</f>
        <v>0.14285714285714285</v>
      </c>
      <c r="EI6" s="26">
        <f t="shared" si="24"/>
        <v>2.2000000000000002</v>
      </c>
      <c r="EJ6" s="25">
        <f t="shared" ref="EJ6:EJ13" si="158">EJ5</f>
        <v>0.1</v>
      </c>
      <c r="EK6" s="24">
        <v>1</v>
      </c>
      <c r="EL6" s="21">
        <v>5</v>
      </c>
      <c r="EM6" s="24">
        <v>2</v>
      </c>
      <c r="EN6" s="21">
        <v>2</v>
      </c>
      <c r="EO6" s="24">
        <v>3</v>
      </c>
      <c r="EP6" s="21">
        <v>1</v>
      </c>
      <c r="EQ6" s="21">
        <f t="shared" si="25"/>
        <v>1.5</v>
      </c>
      <c r="ER6" s="21">
        <f t="shared" si="26"/>
        <v>7.5</v>
      </c>
      <c r="ES6" s="23">
        <f t="shared" si="27"/>
        <v>1.7777999999999999E-2</v>
      </c>
      <c r="ET6" s="21">
        <f t="shared" si="28"/>
        <v>15</v>
      </c>
      <c r="EU6" s="22">
        <f t="shared" si="29"/>
        <v>8.8889999999999993E-3</v>
      </c>
      <c r="EV6" s="21">
        <f t="shared" si="30"/>
        <v>22.5</v>
      </c>
      <c r="EW6" s="20">
        <f t="shared" si="31"/>
        <v>5.9259999999999998E-3</v>
      </c>
      <c r="EZ6" s="137" t="s">
        <v>445</v>
      </c>
      <c r="FA6" s="136">
        <v>1</v>
      </c>
      <c r="FB6" s="322"/>
      <c r="FC6" s="326"/>
      <c r="FE6" s="16"/>
      <c r="FF6" s="18">
        <v>0</v>
      </c>
      <c r="FG6" s="17">
        <v>1</v>
      </c>
      <c r="FH6" s="16">
        <f t="shared" si="32"/>
        <v>0</v>
      </c>
      <c r="FI6" s="18">
        <f t="shared" si="33"/>
        <v>0</v>
      </c>
      <c r="FJ6" s="17">
        <f t="shared" si="34"/>
        <v>1</v>
      </c>
      <c r="FK6" s="16">
        <f t="shared" si="35"/>
        <v>0</v>
      </c>
      <c r="FL6" s="18">
        <f t="shared" si="36"/>
        <v>0</v>
      </c>
      <c r="FM6" s="17">
        <f t="shared" si="37"/>
        <v>1</v>
      </c>
      <c r="FN6" s="16">
        <f t="shared" si="38"/>
        <v>0</v>
      </c>
      <c r="FO6" s="18">
        <f t="shared" si="39"/>
        <v>0</v>
      </c>
      <c r="FP6" s="17">
        <f t="shared" si="40"/>
        <v>1</v>
      </c>
      <c r="FQ6" s="16">
        <f t="shared" si="41"/>
        <v>0</v>
      </c>
      <c r="FR6" s="18">
        <f t="shared" si="42"/>
        <v>0</v>
      </c>
      <c r="FS6" s="17">
        <f t="shared" si="43"/>
        <v>1</v>
      </c>
      <c r="FT6" s="16">
        <f t="shared" si="44"/>
        <v>0</v>
      </c>
      <c r="FU6" s="18">
        <f t="shared" si="45"/>
        <v>0</v>
      </c>
      <c r="FV6" s="17">
        <f t="shared" si="46"/>
        <v>1</v>
      </c>
      <c r="FW6" s="16">
        <f t="shared" si="47"/>
        <v>0</v>
      </c>
      <c r="FX6" s="18">
        <f t="shared" si="48"/>
        <v>0</v>
      </c>
      <c r="FY6" s="17">
        <f t="shared" si="49"/>
        <v>1</v>
      </c>
      <c r="FZ6" s="16">
        <f t="shared" si="50"/>
        <v>0</v>
      </c>
      <c r="GA6" s="18">
        <f t="shared" si="51"/>
        <v>0</v>
      </c>
      <c r="GB6" s="17">
        <f t="shared" si="52"/>
        <v>1</v>
      </c>
      <c r="GC6" s="16">
        <f t="shared" si="53"/>
        <v>0</v>
      </c>
      <c r="GD6" s="18">
        <f t="shared" si="54"/>
        <v>0</v>
      </c>
      <c r="GE6" s="17">
        <f t="shared" si="55"/>
        <v>1</v>
      </c>
      <c r="GF6" s="16">
        <f t="shared" si="56"/>
        <v>0</v>
      </c>
      <c r="GG6" s="18">
        <f t="shared" si="57"/>
        <v>0</v>
      </c>
      <c r="GH6" s="17">
        <f t="shared" si="58"/>
        <v>1</v>
      </c>
      <c r="GI6" s="16">
        <f t="shared" si="59"/>
        <v>0</v>
      </c>
      <c r="GJ6" s="18">
        <f t="shared" si="60"/>
        <v>0</v>
      </c>
      <c r="GK6" s="17">
        <f t="shared" si="61"/>
        <v>2</v>
      </c>
      <c r="GL6" s="16">
        <f t="shared" si="62"/>
        <v>0</v>
      </c>
      <c r="GM6" s="18">
        <f t="shared" si="63"/>
        <v>0</v>
      </c>
      <c r="GN6" s="17">
        <f t="shared" si="64"/>
        <v>4</v>
      </c>
      <c r="GO6" s="16">
        <f t="shared" si="65"/>
        <v>0</v>
      </c>
      <c r="GP6" s="18">
        <f t="shared" si="66"/>
        <v>0</v>
      </c>
      <c r="GQ6" s="17">
        <f t="shared" si="67"/>
        <v>6</v>
      </c>
      <c r="GR6" s="16">
        <f t="shared" si="68"/>
        <v>0</v>
      </c>
      <c r="GS6" s="18">
        <f t="shared" si="69"/>
        <v>0</v>
      </c>
      <c r="GT6" s="17">
        <f t="shared" si="70"/>
        <v>8</v>
      </c>
      <c r="GU6" s="16">
        <f t="shared" si="71"/>
        <v>0</v>
      </c>
      <c r="GV6" s="18">
        <f t="shared" si="72"/>
        <v>0</v>
      </c>
      <c r="GW6" s="17">
        <f t="shared" si="73"/>
        <v>10</v>
      </c>
      <c r="GX6" s="16">
        <f t="shared" si="74"/>
        <v>0</v>
      </c>
      <c r="GY6" s="18">
        <f t="shared" si="75"/>
        <v>0</v>
      </c>
      <c r="GZ6" s="17">
        <f t="shared" si="76"/>
        <v>20</v>
      </c>
      <c r="HA6" s="16">
        <f t="shared" si="77"/>
        <v>0</v>
      </c>
      <c r="HB6" s="18">
        <f t="shared" si="78"/>
        <v>0</v>
      </c>
      <c r="HC6" s="17">
        <f t="shared" si="79"/>
        <v>40</v>
      </c>
      <c r="HD6" s="16">
        <f t="shared" si="80"/>
        <v>0</v>
      </c>
      <c r="HE6" s="18">
        <f t="shared" si="81"/>
        <v>0</v>
      </c>
      <c r="HF6" s="17">
        <f t="shared" si="82"/>
        <v>60</v>
      </c>
      <c r="HG6" s="16">
        <f t="shared" si="83"/>
        <v>0</v>
      </c>
      <c r="HH6" s="18">
        <f t="shared" si="84"/>
        <v>0</v>
      </c>
      <c r="HI6" s="17">
        <f t="shared" si="85"/>
        <v>80</v>
      </c>
      <c r="HJ6" s="16">
        <f t="shared" si="86"/>
        <v>0</v>
      </c>
      <c r="HK6" s="18">
        <f t="shared" si="87"/>
        <v>0</v>
      </c>
      <c r="HL6" s="17">
        <f t="shared" si="88"/>
        <v>100</v>
      </c>
      <c r="HM6" s="16">
        <f t="shared" si="89"/>
        <v>0</v>
      </c>
      <c r="HO6" s="137" t="s">
        <v>445</v>
      </c>
      <c r="HP6" s="136">
        <v>1</v>
      </c>
      <c r="HQ6" s="322"/>
      <c r="HR6" s="330"/>
      <c r="HT6" s="16"/>
      <c r="HU6" s="18">
        <v>1</v>
      </c>
      <c r="HV6" s="17">
        <v>1</v>
      </c>
      <c r="HW6" s="16">
        <f t="shared" si="90"/>
        <v>2.222222222222224E-7</v>
      </c>
      <c r="HX6" s="18">
        <f t="shared" si="91"/>
        <v>1</v>
      </c>
      <c r="HY6" s="17">
        <f t="shared" si="92"/>
        <v>1</v>
      </c>
      <c r="HZ6" s="16">
        <f t="shared" si="93"/>
        <v>4.4444444444444481E-7</v>
      </c>
      <c r="IA6" s="18">
        <f t="shared" si="94"/>
        <v>1</v>
      </c>
      <c r="IB6" s="17">
        <f t="shared" si="95"/>
        <v>1</v>
      </c>
      <c r="IC6" s="16">
        <f t="shared" si="96"/>
        <v>6.6666666666666724E-7</v>
      </c>
      <c r="ID6" s="18">
        <f t="shared" si="97"/>
        <v>1</v>
      </c>
      <c r="IE6" s="17">
        <f t="shared" si="98"/>
        <v>1</v>
      </c>
      <c r="IF6" s="16">
        <f t="shared" si="99"/>
        <v>8.8888888888888961E-7</v>
      </c>
      <c r="IG6" s="18">
        <f t="shared" si="100"/>
        <v>1</v>
      </c>
      <c r="IH6" s="17">
        <f t="shared" si="101"/>
        <v>1</v>
      </c>
      <c r="II6" s="16">
        <f t="shared" si="102"/>
        <v>1.1111111111111121E-6</v>
      </c>
      <c r="IJ6" s="18">
        <f t="shared" si="103"/>
        <v>1</v>
      </c>
      <c r="IK6" s="17">
        <f t="shared" si="104"/>
        <v>1</v>
      </c>
      <c r="IL6" s="16">
        <f t="shared" si="105"/>
        <v>2.2222222222222242E-6</v>
      </c>
      <c r="IM6" s="18">
        <f t="shared" si="106"/>
        <v>1</v>
      </c>
      <c r="IN6" s="17">
        <f t="shared" si="107"/>
        <v>1</v>
      </c>
      <c r="IO6" s="16">
        <f t="shared" si="108"/>
        <v>4.4444444444444484E-6</v>
      </c>
      <c r="IP6" s="18">
        <f t="shared" si="109"/>
        <v>1</v>
      </c>
      <c r="IQ6" s="17">
        <f t="shared" si="110"/>
        <v>1</v>
      </c>
      <c r="IR6" s="16">
        <f t="shared" si="111"/>
        <v>6.6666666666666717E-6</v>
      </c>
      <c r="IS6" s="18">
        <f t="shared" si="112"/>
        <v>1</v>
      </c>
      <c r="IT6" s="17">
        <f t="shared" si="113"/>
        <v>1</v>
      </c>
      <c r="IU6" s="16">
        <f t="shared" si="114"/>
        <v>8.8888888888888968E-6</v>
      </c>
      <c r="IV6" s="18">
        <f t="shared" si="115"/>
        <v>1</v>
      </c>
      <c r="IW6" s="17">
        <f t="shared" si="116"/>
        <v>1</v>
      </c>
      <c r="IX6" s="16">
        <f t="shared" si="117"/>
        <v>1.111111111111112E-5</v>
      </c>
      <c r="IY6" s="18">
        <f t="shared" si="118"/>
        <v>1</v>
      </c>
      <c r="IZ6" s="17">
        <f t="shared" si="119"/>
        <v>1</v>
      </c>
      <c r="JA6" s="16">
        <f t="shared" si="120"/>
        <v>2.222222222222224E-5</v>
      </c>
      <c r="JB6" s="18">
        <f t="shared" si="121"/>
        <v>1</v>
      </c>
      <c r="JC6" s="17">
        <f t="shared" si="122"/>
        <v>1</v>
      </c>
      <c r="JD6" s="16">
        <f t="shared" si="123"/>
        <v>4.444444444444448E-5</v>
      </c>
      <c r="JE6" s="18">
        <f t="shared" si="124"/>
        <v>1</v>
      </c>
      <c r="JF6" s="17">
        <f t="shared" si="125"/>
        <v>1</v>
      </c>
      <c r="JG6" s="16">
        <f t="shared" si="126"/>
        <v>6.6666666666666724E-5</v>
      </c>
      <c r="JH6" s="18">
        <f t="shared" si="127"/>
        <v>1</v>
      </c>
      <c r="JI6" s="17">
        <f t="shared" si="128"/>
        <v>1</v>
      </c>
      <c r="JJ6" s="16">
        <f t="shared" si="129"/>
        <v>8.8888888888888961E-5</v>
      </c>
      <c r="JK6" s="18">
        <f t="shared" si="130"/>
        <v>1</v>
      </c>
      <c r="JL6" s="17">
        <f t="shared" si="131"/>
        <v>1</v>
      </c>
      <c r="JM6" s="16">
        <f t="shared" si="132"/>
        <v>1.111111111111112E-4</v>
      </c>
      <c r="JN6" s="18">
        <f t="shared" si="133"/>
        <v>1</v>
      </c>
      <c r="JO6" s="17">
        <f t="shared" si="134"/>
        <v>1</v>
      </c>
      <c r="JP6" s="16">
        <f t="shared" si="135"/>
        <v>2.222222222222224E-4</v>
      </c>
      <c r="JQ6" s="18">
        <f t="shared" si="136"/>
        <v>1</v>
      </c>
      <c r="JR6" s="17">
        <f t="shared" si="137"/>
        <v>1</v>
      </c>
      <c r="JS6" s="16">
        <f t="shared" si="138"/>
        <v>4.4444444444444479E-4</v>
      </c>
      <c r="JT6" s="18">
        <f t="shared" si="139"/>
        <v>1</v>
      </c>
      <c r="JU6" s="17">
        <f t="shared" si="140"/>
        <v>1</v>
      </c>
      <c r="JV6" s="16">
        <f t="shared" si="141"/>
        <v>6.6666666666666719E-4</v>
      </c>
      <c r="JW6" s="18">
        <f t="shared" si="142"/>
        <v>1</v>
      </c>
      <c r="JX6" s="17">
        <f t="shared" si="143"/>
        <v>1</v>
      </c>
      <c r="JY6" s="16">
        <f t="shared" si="144"/>
        <v>8.8888888888888958E-4</v>
      </c>
      <c r="JZ6" s="18">
        <f t="shared" si="145"/>
        <v>1</v>
      </c>
      <c r="KA6" s="17">
        <f t="shared" si="146"/>
        <v>1</v>
      </c>
      <c r="KB6" s="16">
        <f t="shared" si="147"/>
        <v>1.111111111111112E-3</v>
      </c>
      <c r="KF6" s="3" t="str">
        <f>IF(KF5&gt;1,"概率错误","概率正确")</f>
        <v>概率正确</v>
      </c>
      <c r="KG6" s="15">
        <f t="shared" si="148"/>
        <v>0</v>
      </c>
      <c r="KH6" s="15">
        <f t="shared" si="148"/>
        <v>0</v>
      </c>
      <c r="KI6" s="15">
        <f t="shared" si="148"/>
        <v>0</v>
      </c>
      <c r="KJ6" s="15">
        <f t="shared" si="148"/>
        <v>8.0000000000000007E-5</v>
      </c>
      <c r="KK6" s="15">
        <f t="shared" si="148"/>
        <v>1E-4</v>
      </c>
      <c r="KL6" s="15">
        <f t="shared" si="148"/>
        <v>2.0000000000000001E-4</v>
      </c>
      <c r="KM6" s="15">
        <f t="shared" si="148"/>
        <v>4.0000000000000002E-4</v>
      </c>
      <c r="KN6" s="15">
        <f t="shared" si="148"/>
        <v>5.9999999999999995E-4</v>
      </c>
      <c r="KO6" s="15">
        <f t="shared" si="148"/>
        <v>8.0000000000000004E-4</v>
      </c>
      <c r="KP6" s="15">
        <f t="shared" si="148"/>
        <v>1E-3</v>
      </c>
      <c r="KQ6" s="15">
        <f t="shared" si="149"/>
        <v>2E-3</v>
      </c>
      <c r="KR6" s="15">
        <f t="shared" si="149"/>
        <v>2.5000000000000001E-3</v>
      </c>
      <c r="KS6" s="15">
        <f t="shared" si="149"/>
        <v>2.4996000000000003E-3</v>
      </c>
      <c r="KT6" s="15">
        <f t="shared" si="149"/>
        <v>2.4992000000000005E-3</v>
      </c>
      <c r="KU6" s="15">
        <f t="shared" si="149"/>
        <v>2.4989999999999999E-3</v>
      </c>
      <c r="KV6" s="15">
        <f t="shared" si="149"/>
        <v>2.4980000000000002E-3</v>
      </c>
      <c r="KW6" s="15">
        <f t="shared" si="149"/>
        <v>2.4960000000000004E-3</v>
      </c>
      <c r="KX6" s="15">
        <f t="shared" si="149"/>
        <v>2.4960000000000004E-3</v>
      </c>
      <c r="KY6" s="15">
        <f t="shared" si="149"/>
        <v>2.4960000000000004E-3</v>
      </c>
      <c r="KZ6" s="15">
        <f t="shared" si="149"/>
        <v>2.49E-3</v>
      </c>
      <c r="LB6" s="33">
        <v>1</v>
      </c>
      <c r="LC6" s="124">
        <v>99999</v>
      </c>
      <c r="LG6" s="14">
        <f t="shared" si="150"/>
        <v>0.05</v>
      </c>
      <c r="LH6" s="3">
        <v>1</v>
      </c>
      <c r="LI6" s="14">
        <f t="shared" si="151"/>
        <v>2.5000000000000001E-2</v>
      </c>
      <c r="LJ6" s="3">
        <f t="shared" si="152"/>
        <v>1</v>
      </c>
      <c r="LK6" s="14">
        <v>5.0000000000000001E-3</v>
      </c>
      <c r="LL6" s="3">
        <v>1</v>
      </c>
      <c r="LM6" s="14">
        <v>1E-3</v>
      </c>
      <c r="LN6" s="3">
        <v>1</v>
      </c>
      <c r="LO6" s="13">
        <f t="shared" si="153"/>
        <v>1E-4</v>
      </c>
      <c r="LP6" s="13">
        <f t="shared" si="153"/>
        <v>2.0000000000000001E-4</v>
      </c>
      <c r="LQ6" s="13">
        <f t="shared" si="153"/>
        <v>2.9999999999999997E-4</v>
      </c>
      <c r="LR6" s="13">
        <f t="shared" si="153"/>
        <v>4.0000000000000002E-4</v>
      </c>
      <c r="LS6" s="13">
        <f t="shared" si="153"/>
        <v>5.0000000000000001E-4</v>
      </c>
      <c r="LT6" s="13">
        <f t="shared" si="154"/>
        <v>5.0000000000000001E-4</v>
      </c>
      <c r="LU6" s="13">
        <f t="shared" si="154"/>
        <v>1E-3</v>
      </c>
      <c r="LV6" s="13">
        <f t="shared" si="154"/>
        <v>1.5E-3</v>
      </c>
      <c r="LW6" s="13">
        <f t="shared" si="154"/>
        <v>2E-3</v>
      </c>
      <c r="LX6" s="13">
        <f t="shared" si="154"/>
        <v>2.5000000000000001E-3</v>
      </c>
      <c r="LY6" s="13">
        <f t="shared" si="155"/>
        <v>1E-3</v>
      </c>
      <c r="LZ6" s="13">
        <f t="shared" si="155"/>
        <v>2E-3</v>
      </c>
      <c r="MA6" s="13">
        <f t="shared" si="155"/>
        <v>3.0000000000000001E-3</v>
      </c>
      <c r="MB6" s="13">
        <f t="shared" si="155"/>
        <v>4.0000000000000001E-3</v>
      </c>
      <c r="MC6" s="13">
        <f t="shared" si="155"/>
        <v>5.0000000000000001E-3</v>
      </c>
      <c r="MD6" s="13">
        <f t="shared" si="156"/>
        <v>2E-3</v>
      </c>
      <c r="ME6" s="13">
        <f t="shared" si="156"/>
        <v>4.0000000000000001E-3</v>
      </c>
      <c r="MF6" s="13">
        <f t="shared" si="156"/>
        <v>6.0000000000000001E-3</v>
      </c>
      <c r="MG6" s="13">
        <f t="shared" si="156"/>
        <v>8.0000000000000002E-3</v>
      </c>
      <c r="MH6" s="13">
        <f t="shared" si="156"/>
        <v>0.01</v>
      </c>
      <c r="MI6" s="13">
        <f t="shared" si="156"/>
        <v>1.4999999999999999E-2</v>
      </c>
      <c r="MJ6" s="13">
        <f t="shared" si="156"/>
        <v>0.02</v>
      </c>
      <c r="MK6" s="13">
        <f t="shared" si="156"/>
        <v>2.5000000000000001E-2</v>
      </c>
      <c r="ML6" s="13">
        <f t="shared" si="156"/>
        <v>0.03</v>
      </c>
      <c r="MM6" s="13">
        <f t="shared" si="156"/>
        <v>3.5000000000000003E-2</v>
      </c>
      <c r="MN6" s="13">
        <f t="shared" si="156"/>
        <v>0.04</v>
      </c>
      <c r="MO6" s="13">
        <f t="shared" si="156"/>
        <v>4.4999999999999998E-2</v>
      </c>
      <c r="MP6" s="13">
        <f t="shared" si="156"/>
        <v>0.05</v>
      </c>
      <c r="MQ6" s="13" t="s">
        <v>444</v>
      </c>
      <c r="MR6" s="3">
        <f>MR5/5</f>
        <v>0.41471999999999998</v>
      </c>
      <c r="MS6" s="3">
        <f>MS5/5</f>
        <v>2.0735999999999999</v>
      </c>
      <c r="MT6" s="3">
        <f>MT5/5</f>
        <v>10.367999999999999</v>
      </c>
      <c r="MU6" s="3">
        <f>MU5/5</f>
        <v>103.67999999999999</v>
      </c>
      <c r="MW6" s="3">
        <v>0</v>
      </c>
      <c r="MX6" s="3">
        <v>0</v>
      </c>
      <c r="MY6" s="3">
        <v>0</v>
      </c>
    </row>
    <row r="7" spans="1:369">
      <c r="A7" s="37">
        <v>3</v>
      </c>
      <c r="B7" s="37" t="s">
        <v>443</v>
      </c>
      <c r="C7" s="37">
        <v>1</v>
      </c>
      <c r="D7" s="37">
        <v>-1</v>
      </c>
      <c r="E7" s="37"/>
      <c r="F7" s="37">
        <v>3</v>
      </c>
      <c r="G7" s="37">
        <f t="shared" si="3"/>
        <v>3</v>
      </c>
      <c r="H7" s="37">
        <f t="shared" si="4"/>
        <v>3</v>
      </c>
      <c r="I7" s="11"/>
      <c r="J7" s="37">
        <f t="shared" si="5"/>
        <v>3</v>
      </c>
      <c r="K7" s="11"/>
      <c r="L7" s="37">
        <f t="shared" si="6"/>
        <v>0</v>
      </c>
      <c r="M7" s="37">
        <f t="shared" si="7"/>
        <v>0</v>
      </c>
      <c r="N7" s="37">
        <v>0</v>
      </c>
      <c r="O7" s="57">
        <v>2.0831999999999999E-3</v>
      </c>
      <c r="P7" s="3">
        <v>1</v>
      </c>
      <c r="Q7" s="51">
        <v>0</v>
      </c>
      <c r="R7" s="17">
        <f t="shared" si="8"/>
        <v>0</v>
      </c>
      <c r="S7" s="47">
        <v>0</v>
      </c>
      <c r="T7" s="47" t="s">
        <v>27</v>
      </c>
      <c r="U7" s="50">
        <v>0</v>
      </c>
      <c r="V7" s="49">
        <v>1</v>
      </c>
      <c r="W7" s="48">
        <v>1</v>
      </c>
      <c r="X7" s="47" t="str">
        <f t="shared" si="9"/>
        <v>[[0,1],[0,1],[0,1],[0,1],[0,1],[0,1],[0,1],[0,1],[0,1],[0,1],[0,2],[0,4],[0,6],[0,8],[0,10],[0,20],[0,40],[0,60],[0,80],[0,100]]</v>
      </c>
      <c r="Y7" s="47">
        <v>1</v>
      </c>
      <c r="Z7" s="47">
        <v>1</v>
      </c>
      <c r="AA7" s="47" t="str">
        <f t="shared" si="10"/>
        <v>[[1,1],[1,1],[1,1],[1,1],[1,1],[1,1],[1,1],[1,1],[1,1],[1,1],[1,1],[1,1],[1,1],[1,1],[1,1],[1,1],[1,1],[1,1],[1,1],[1,1]]</v>
      </c>
      <c r="AB7" s="37">
        <v>0</v>
      </c>
      <c r="AC7" s="46">
        <v>0</v>
      </c>
      <c r="AD7" s="43">
        <f t="shared" si="11"/>
        <v>0</v>
      </c>
      <c r="AE7" s="43">
        <v>0</v>
      </c>
      <c r="AF7" s="43">
        <v>0</v>
      </c>
      <c r="AG7" s="44">
        <f t="shared" si="157"/>
        <v>0.05</v>
      </c>
      <c r="AH7" s="44">
        <f t="shared" si="157"/>
        <v>0</v>
      </c>
      <c r="AI7" s="44">
        <f t="shared" si="157"/>
        <v>0</v>
      </c>
      <c r="AJ7" s="42">
        <v>0</v>
      </c>
      <c r="AK7" s="14" t="str">
        <f t="shared" si="12"/>
        <v>[[0.05,1],[0.025,1],[0.005,1],[0.001,1],[0,0],[0.001,1],[0.001,1]]</v>
      </c>
      <c r="AL7" s="37" t="str">
        <f t="shared" si="13"/>
        <v>[[1,5],[2,2],[3,1]]</v>
      </c>
      <c r="AM7" s="40" t="str">
        <f t="shared" si="14"/>
        <v>[0.026667,0.013333,0.008889]</v>
      </c>
      <c r="AN7" s="40">
        <v>0</v>
      </c>
      <c r="AO7" s="40">
        <v>1</v>
      </c>
      <c r="AP7" s="40">
        <f t="shared" si="15"/>
        <v>1</v>
      </c>
      <c r="AQ7" s="40">
        <v>0</v>
      </c>
      <c r="AR7" s="40">
        <v>0.4</v>
      </c>
      <c r="AS7" s="40" t="s">
        <v>156</v>
      </c>
      <c r="AT7" s="40">
        <v>1</v>
      </c>
      <c r="AU7" s="39">
        <v>3</v>
      </c>
      <c r="AV7" s="37">
        <f t="shared" si="16"/>
        <v>-1</v>
      </c>
      <c r="AW7" s="37">
        <v>0</v>
      </c>
      <c r="AX7" s="8"/>
      <c r="AY7" s="8"/>
      <c r="AZ7" s="8" t="s">
        <v>92</v>
      </c>
      <c r="BA7" s="37">
        <v>1</v>
      </c>
      <c r="BB7" s="75">
        <f>BA7</f>
        <v>1</v>
      </c>
      <c r="BC7" s="37"/>
      <c r="BD7" s="37"/>
      <c r="BE7" s="37">
        <v>0.5</v>
      </c>
      <c r="BF7" s="37">
        <v>1</v>
      </c>
      <c r="BG7" s="37" t="s">
        <v>442</v>
      </c>
      <c r="BH7" s="36">
        <v>0.75</v>
      </c>
      <c r="BI7" s="36">
        <v>0.6</v>
      </c>
      <c r="BJ7" s="8">
        <f t="shared" si="17"/>
        <v>3</v>
      </c>
      <c r="BK7" s="8" t="s">
        <v>5</v>
      </c>
      <c r="BL7" s="8">
        <v>1</v>
      </c>
      <c r="BM7" s="8" t="s">
        <v>14</v>
      </c>
      <c r="BN7" s="8" t="s">
        <v>399</v>
      </c>
      <c r="BO7" s="56" t="s">
        <v>441</v>
      </c>
      <c r="BP7" s="56" t="s">
        <v>441</v>
      </c>
      <c r="BQ7" s="27">
        <v>3</v>
      </c>
      <c r="BR7" s="27">
        <v>1</v>
      </c>
      <c r="BS7" s="11"/>
      <c r="BT7" s="11"/>
      <c r="BU7" s="11" t="s">
        <v>1</v>
      </c>
      <c r="BV7" s="35">
        <v>0</v>
      </c>
      <c r="BW7" s="27">
        <f t="shared" si="18"/>
        <v>2.25</v>
      </c>
      <c r="BX7" s="34" t="str">
        <f t="shared" si="19"/>
        <v>[2.25,3,3,2.25]</v>
      </c>
      <c r="BY7" s="31">
        <v>1</v>
      </c>
      <c r="BZ7" s="31">
        <v>1</v>
      </c>
      <c r="CA7" s="31">
        <v>1</v>
      </c>
      <c r="CB7" s="31">
        <v>1</v>
      </c>
      <c r="CC7" s="31">
        <v>1</v>
      </c>
      <c r="CD7" s="31">
        <v>1</v>
      </c>
      <c r="CE7" s="31">
        <v>1</v>
      </c>
      <c r="CF7" s="31"/>
      <c r="CG7" s="31"/>
      <c r="CH7" s="31"/>
      <c r="CI7" s="31"/>
      <c r="CJ7" s="31"/>
      <c r="CK7" s="31"/>
      <c r="CL7" s="31"/>
      <c r="CM7" s="31"/>
      <c r="CN7" s="31" t="s">
        <v>397</v>
      </c>
      <c r="CO7" s="31"/>
      <c r="CP7" s="31"/>
      <c r="CQ7" s="32" t="s">
        <v>0</v>
      </c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 t="s">
        <v>440</v>
      </c>
      <c r="DT7" s="31">
        <f t="shared" si="20"/>
        <v>2.25</v>
      </c>
      <c r="DU7" s="27">
        <f t="shared" si="21"/>
        <v>3</v>
      </c>
      <c r="DV7" s="27">
        <f t="shared" si="22"/>
        <v>3</v>
      </c>
      <c r="DW7" s="27">
        <f t="shared" si="23"/>
        <v>2.25</v>
      </c>
      <c r="DX7" s="27"/>
      <c r="DY7" s="135" t="s">
        <v>439</v>
      </c>
      <c r="DZ7" s="134">
        <f>DZ6/DZ3</f>
        <v>4.7619047619047619E-4</v>
      </c>
      <c r="EI7" s="26">
        <f t="shared" si="24"/>
        <v>3.3000000000000003</v>
      </c>
      <c r="EJ7" s="25">
        <f t="shared" si="158"/>
        <v>0.1</v>
      </c>
      <c r="EK7" s="24">
        <v>1</v>
      </c>
      <c r="EL7" s="21">
        <v>5</v>
      </c>
      <c r="EM7" s="24">
        <v>2</v>
      </c>
      <c r="EN7" s="21">
        <v>2</v>
      </c>
      <c r="EO7" s="24">
        <v>3</v>
      </c>
      <c r="EP7" s="21">
        <v>1</v>
      </c>
      <c r="EQ7" s="21">
        <f t="shared" si="25"/>
        <v>1.5</v>
      </c>
      <c r="ER7" s="21">
        <f t="shared" si="26"/>
        <v>7.5</v>
      </c>
      <c r="ES7" s="23">
        <f t="shared" si="27"/>
        <v>2.6667E-2</v>
      </c>
      <c r="ET7" s="21">
        <f t="shared" si="28"/>
        <v>15</v>
      </c>
      <c r="EU7" s="22">
        <f t="shared" si="29"/>
        <v>1.3332999999999999E-2</v>
      </c>
      <c r="EV7" s="21">
        <f t="shared" si="30"/>
        <v>22.5</v>
      </c>
      <c r="EW7" s="20">
        <f t="shared" si="31"/>
        <v>8.8889999999999993E-3</v>
      </c>
      <c r="FA7" s="33"/>
      <c r="FB7" s="33"/>
      <c r="FC7" s="33"/>
      <c r="FE7" s="16"/>
      <c r="FF7" s="18">
        <v>0</v>
      </c>
      <c r="FG7" s="17">
        <v>1</v>
      </c>
      <c r="FH7" s="16">
        <f t="shared" si="32"/>
        <v>0</v>
      </c>
      <c r="FI7" s="18">
        <f t="shared" si="33"/>
        <v>0</v>
      </c>
      <c r="FJ7" s="17">
        <f t="shared" si="34"/>
        <v>1</v>
      </c>
      <c r="FK7" s="16">
        <f t="shared" si="35"/>
        <v>0</v>
      </c>
      <c r="FL7" s="18">
        <f t="shared" si="36"/>
        <v>0</v>
      </c>
      <c r="FM7" s="17">
        <f t="shared" si="37"/>
        <v>1</v>
      </c>
      <c r="FN7" s="16">
        <f t="shared" si="38"/>
        <v>0</v>
      </c>
      <c r="FO7" s="18">
        <f t="shared" si="39"/>
        <v>0</v>
      </c>
      <c r="FP7" s="17">
        <f t="shared" si="40"/>
        <v>1</v>
      </c>
      <c r="FQ7" s="16">
        <f t="shared" si="41"/>
        <v>0</v>
      </c>
      <c r="FR7" s="18">
        <f t="shared" si="42"/>
        <v>0</v>
      </c>
      <c r="FS7" s="17">
        <f t="shared" si="43"/>
        <v>1</v>
      </c>
      <c r="FT7" s="16">
        <f t="shared" si="44"/>
        <v>0</v>
      </c>
      <c r="FU7" s="18">
        <f t="shared" si="45"/>
        <v>0</v>
      </c>
      <c r="FV7" s="17">
        <f t="shared" si="46"/>
        <v>1</v>
      </c>
      <c r="FW7" s="16">
        <f t="shared" si="47"/>
        <v>0</v>
      </c>
      <c r="FX7" s="18">
        <f t="shared" si="48"/>
        <v>0</v>
      </c>
      <c r="FY7" s="17">
        <f t="shared" si="49"/>
        <v>1</v>
      </c>
      <c r="FZ7" s="16">
        <f t="shared" si="50"/>
        <v>0</v>
      </c>
      <c r="GA7" s="18">
        <f t="shared" si="51"/>
        <v>0</v>
      </c>
      <c r="GB7" s="17">
        <f t="shared" si="52"/>
        <v>1</v>
      </c>
      <c r="GC7" s="16">
        <f t="shared" si="53"/>
        <v>0</v>
      </c>
      <c r="GD7" s="18">
        <f t="shared" si="54"/>
        <v>0</v>
      </c>
      <c r="GE7" s="17">
        <f t="shared" si="55"/>
        <v>1</v>
      </c>
      <c r="GF7" s="16">
        <f t="shared" si="56"/>
        <v>0</v>
      </c>
      <c r="GG7" s="18">
        <f t="shared" si="57"/>
        <v>0</v>
      </c>
      <c r="GH7" s="17">
        <f t="shared" si="58"/>
        <v>1</v>
      </c>
      <c r="GI7" s="16">
        <f t="shared" si="59"/>
        <v>0</v>
      </c>
      <c r="GJ7" s="18">
        <f t="shared" si="60"/>
        <v>0</v>
      </c>
      <c r="GK7" s="17">
        <f t="shared" si="61"/>
        <v>2</v>
      </c>
      <c r="GL7" s="16">
        <f t="shared" si="62"/>
        <v>0</v>
      </c>
      <c r="GM7" s="18">
        <f t="shared" si="63"/>
        <v>0</v>
      </c>
      <c r="GN7" s="17">
        <f t="shared" si="64"/>
        <v>4</v>
      </c>
      <c r="GO7" s="16">
        <f t="shared" si="65"/>
        <v>0</v>
      </c>
      <c r="GP7" s="18">
        <f t="shared" si="66"/>
        <v>0</v>
      </c>
      <c r="GQ7" s="17">
        <f t="shared" si="67"/>
        <v>6</v>
      </c>
      <c r="GR7" s="16">
        <f t="shared" si="68"/>
        <v>0</v>
      </c>
      <c r="GS7" s="18">
        <f t="shared" si="69"/>
        <v>0</v>
      </c>
      <c r="GT7" s="17">
        <f t="shared" si="70"/>
        <v>8</v>
      </c>
      <c r="GU7" s="16">
        <f t="shared" si="71"/>
        <v>0</v>
      </c>
      <c r="GV7" s="18">
        <f t="shared" si="72"/>
        <v>0</v>
      </c>
      <c r="GW7" s="17">
        <f t="shared" si="73"/>
        <v>10</v>
      </c>
      <c r="GX7" s="16">
        <f t="shared" si="74"/>
        <v>0</v>
      </c>
      <c r="GY7" s="18">
        <f t="shared" si="75"/>
        <v>0</v>
      </c>
      <c r="GZ7" s="17">
        <f t="shared" si="76"/>
        <v>20</v>
      </c>
      <c r="HA7" s="16">
        <f t="shared" si="77"/>
        <v>0</v>
      </c>
      <c r="HB7" s="18">
        <f t="shared" si="78"/>
        <v>0</v>
      </c>
      <c r="HC7" s="17">
        <f t="shared" si="79"/>
        <v>40</v>
      </c>
      <c r="HD7" s="16">
        <f t="shared" si="80"/>
        <v>0</v>
      </c>
      <c r="HE7" s="18">
        <f t="shared" si="81"/>
        <v>0</v>
      </c>
      <c r="HF7" s="17">
        <f t="shared" si="82"/>
        <v>60</v>
      </c>
      <c r="HG7" s="16">
        <f t="shared" si="83"/>
        <v>0</v>
      </c>
      <c r="HH7" s="18">
        <f t="shared" si="84"/>
        <v>0</v>
      </c>
      <c r="HI7" s="17">
        <f t="shared" si="85"/>
        <v>80</v>
      </c>
      <c r="HJ7" s="16">
        <f t="shared" si="86"/>
        <v>0</v>
      </c>
      <c r="HK7" s="18">
        <f t="shared" si="87"/>
        <v>0</v>
      </c>
      <c r="HL7" s="17">
        <f t="shared" si="88"/>
        <v>100</v>
      </c>
      <c r="HM7" s="16">
        <f t="shared" si="89"/>
        <v>0</v>
      </c>
      <c r="HP7" s="33"/>
      <c r="HQ7" s="33"/>
      <c r="HR7" s="33"/>
      <c r="HT7" s="16"/>
      <c r="HU7" s="18">
        <v>1</v>
      </c>
      <c r="HV7" s="17">
        <v>1</v>
      </c>
      <c r="HW7" s="16">
        <f t="shared" si="90"/>
        <v>3.3333333333333362E-7</v>
      </c>
      <c r="HX7" s="18">
        <f t="shared" si="91"/>
        <v>1</v>
      </c>
      <c r="HY7" s="17">
        <f t="shared" si="92"/>
        <v>1</v>
      </c>
      <c r="HZ7" s="16">
        <f t="shared" si="93"/>
        <v>6.6666666666666724E-7</v>
      </c>
      <c r="IA7" s="18">
        <f t="shared" si="94"/>
        <v>1</v>
      </c>
      <c r="IB7" s="17">
        <f t="shared" si="95"/>
        <v>1</v>
      </c>
      <c r="IC7" s="16">
        <f t="shared" si="96"/>
        <v>1.0000000000000008E-6</v>
      </c>
      <c r="ID7" s="18">
        <f t="shared" si="97"/>
        <v>1</v>
      </c>
      <c r="IE7" s="17">
        <f t="shared" si="98"/>
        <v>1</v>
      </c>
      <c r="IF7" s="16">
        <f t="shared" si="99"/>
        <v>1.3333333333333345E-6</v>
      </c>
      <c r="IG7" s="18">
        <f t="shared" si="100"/>
        <v>1</v>
      </c>
      <c r="IH7" s="17">
        <f t="shared" si="101"/>
        <v>1</v>
      </c>
      <c r="II7" s="16">
        <f t="shared" si="102"/>
        <v>1.6666666666666679E-6</v>
      </c>
      <c r="IJ7" s="18">
        <f t="shared" si="103"/>
        <v>1</v>
      </c>
      <c r="IK7" s="17">
        <f t="shared" si="104"/>
        <v>1</v>
      </c>
      <c r="IL7" s="16">
        <f t="shared" si="105"/>
        <v>3.3333333333333359E-6</v>
      </c>
      <c r="IM7" s="18">
        <f t="shared" si="106"/>
        <v>1</v>
      </c>
      <c r="IN7" s="17">
        <f t="shared" si="107"/>
        <v>1</v>
      </c>
      <c r="IO7" s="16">
        <f t="shared" si="108"/>
        <v>6.6666666666666717E-6</v>
      </c>
      <c r="IP7" s="18">
        <f t="shared" si="109"/>
        <v>1</v>
      </c>
      <c r="IQ7" s="17">
        <f t="shared" si="110"/>
        <v>1</v>
      </c>
      <c r="IR7" s="16">
        <f t="shared" si="111"/>
        <v>1.0000000000000008E-5</v>
      </c>
      <c r="IS7" s="18">
        <f t="shared" si="112"/>
        <v>1</v>
      </c>
      <c r="IT7" s="17">
        <f t="shared" si="113"/>
        <v>1</v>
      </c>
      <c r="IU7" s="16">
        <f t="shared" si="114"/>
        <v>1.3333333333333343E-5</v>
      </c>
      <c r="IV7" s="18">
        <f t="shared" si="115"/>
        <v>1</v>
      </c>
      <c r="IW7" s="17">
        <f t="shared" si="116"/>
        <v>1</v>
      </c>
      <c r="IX7" s="16">
        <f t="shared" si="117"/>
        <v>1.6666666666666681E-5</v>
      </c>
      <c r="IY7" s="18">
        <f t="shared" si="118"/>
        <v>1</v>
      </c>
      <c r="IZ7" s="17">
        <f t="shared" si="119"/>
        <v>1</v>
      </c>
      <c r="JA7" s="16">
        <f t="shared" si="120"/>
        <v>3.3333333333333362E-5</v>
      </c>
      <c r="JB7" s="18">
        <f t="shared" si="121"/>
        <v>1</v>
      </c>
      <c r="JC7" s="17">
        <f t="shared" si="122"/>
        <v>1</v>
      </c>
      <c r="JD7" s="16">
        <f t="shared" si="123"/>
        <v>6.6666666666666724E-5</v>
      </c>
      <c r="JE7" s="18">
        <f t="shared" si="124"/>
        <v>1</v>
      </c>
      <c r="JF7" s="17">
        <f t="shared" si="125"/>
        <v>1</v>
      </c>
      <c r="JG7" s="16">
        <f t="shared" si="126"/>
        <v>1.0000000000000009E-4</v>
      </c>
      <c r="JH7" s="18">
        <f t="shared" si="127"/>
        <v>1</v>
      </c>
      <c r="JI7" s="17">
        <f t="shared" si="128"/>
        <v>1</v>
      </c>
      <c r="JJ7" s="16">
        <f t="shared" si="129"/>
        <v>1.3333333333333345E-4</v>
      </c>
      <c r="JK7" s="18">
        <f t="shared" si="130"/>
        <v>1</v>
      </c>
      <c r="JL7" s="17">
        <f t="shared" si="131"/>
        <v>1</v>
      </c>
      <c r="JM7" s="16">
        <f t="shared" si="132"/>
        <v>1.666666666666668E-4</v>
      </c>
      <c r="JN7" s="18">
        <f t="shared" si="133"/>
        <v>1</v>
      </c>
      <c r="JO7" s="17">
        <f t="shared" si="134"/>
        <v>1</v>
      </c>
      <c r="JP7" s="16">
        <f t="shared" si="135"/>
        <v>3.3333333333333359E-4</v>
      </c>
      <c r="JQ7" s="18">
        <f t="shared" si="136"/>
        <v>1</v>
      </c>
      <c r="JR7" s="17">
        <f t="shared" si="137"/>
        <v>1</v>
      </c>
      <c r="JS7" s="16">
        <f t="shared" si="138"/>
        <v>6.6666666666666719E-4</v>
      </c>
      <c r="JT7" s="18">
        <f t="shared" si="139"/>
        <v>1</v>
      </c>
      <c r="JU7" s="17">
        <f t="shared" si="140"/>
        <v>1</v>
      </c>
      <c r="JV7" s="16">
        <f t="shared" si="141"/>
        <v>1.0000000000000009E-3</v>
      </c>
      <c r="JW7" s="18">
        <f t="shared" si="142"/>
        <v>1</v>
      </c>
      <c r="JX7" s="17">
        <f t="shared" si="143"/>
        <v>1</v>
      </c>
      <c r="JY7" s="16">
        <f t="shared" si="144"/>
        <v>1.3333333333333344E-3</v>
      </c>
      <c r="JZ7" s="18">
        <f t="shared" si="145"/>
        <v>1</v>
      </c>
      <c r="KA7" s="17">
        <f t="shared" si="146"/>
        <v>1</v>
      </c>
      <c r="KB7" s="16">
        <f t="shared" si="147"/>
        <v>1.6666666666666681E-3</v>
      </c>
      <c r="KG7" s="15">
        <f t="shared" si="148"/>
        <v>0</v>
      </c>
      <c r="KH7" s="15">
        <f t="shared" si="148"/>
        <v>0</v>
      </c>
      <c r="KI7" s="15">
        <f t="shared" si="148"/>
        <v>0</v>
      </c>
      <c r="KJ7" s="15">
        <f t="shared" si="148"/>
        <v>1.2000000000000002E-4</v>
      </c>
      <c r="KK7" s="15">
        <f t="shared" si="148"/>
        <v>1.5000000000000001E-4</v>
      </c>
      <c r="KL7" s="15">
        <f t="shared" si="148"/>
        <v>3.0000000000000003E-4</v>
      </c>
      <c r="KM7" s="15">
        <f t="shared" si="148"/>
        <v>6.0000000000000006E-4</v>
      </c>
      <c r="KN7" s="15">
        <f t="shared" si="148"/>
        <v>9.0000000000000019E-4</v>
      </c>
      <c r="KO7" s="15">
        <f t="shared" si="148"/>
        <v>1.2000000000000001E-3</v>
      </c>
      <c r="KP7" s="15">
        <f t="shared" si="148"/>
        <v>1.5000000000000002E-3</v>
      </c>
      <c r="KQ7" s="15">
        <f t="shared" si="149"/>
        <v>3.0000000000000005E-3</v>
      </c>
      <c r="KR7" s="15">
        <f t="shared" si="149"/>
        <v>3.7499999999999999E-3</v>
      </c>
      <c r="KS7" s="15">
        <f t="shared" si="149"/>
        <v>3.7494E-3</v>
      </c>
      <c r="KT7" s="15">
        <f t="shared" si="149"/>
        <v>3.7488000000000005E-3</v>
      </c>
      <c r="KU7" s="15">
        <f t="shared" si="149"/>
        <v>3.7485000000000001E-3</v>
      </c>
      <c r="KV7" s="15">
        <f t="shared" si="149"/>
        <v>3.7470000000000003E-3</v>
      </c>
      <c r="KW7" s="15">
        <f t="shared" si="149"/>
        <v>3.7440000000000004E-3</v>
      </c>
      <c r="KX7" s="15">
        <f t="shared" si="149"/>
        <v>3.7440000000000004E-3</v>
      </c>
      <c r="KY7" s="15">
        <f t="shared" si="149"/>
        <v>3.7440000000000004E-3</v>
      </c>
      <c r="KZ7" s="15">
        <f t="shared" si="149"/>
        <v>3.735E-3</v>
      </c>
      <c r="LB7" s="33">
        <v>2</v>
      </c>
      <c r="LC7" s="124">
        <v>99999</v>
      </c>
      <c r="LG7" s="14">
        <f t="shared" si="150"/>
        <v>0.05</v>
      </c>
      <c r="LH7" s="3">
        <v>1</v>
      </c>
      <c r="LI7" s="14">
        <f t="shared" si="151"/>
        <v>2.5000000000000001E-2</v>
      </c>
      <c r="LJ7" s="3">
        <f t="shared" si="152"/>
        <v>1</v>
      </c>
      <c r="LK7" s="14">
        <v>5.0000000000000001E-3</v>
      </c>
      <c r="LL7" s="3">
        <v>1</v>
      </c>
      <c r="LM7" s="14">
        <v>1E-3</v>
      </c>
      <c r="LN7" s="3">
        <v>1</v>
      </c>
      <c r="LO7" s="13">
        <f t="shared" si="153"/>
        <v>1.4999999999999999E-4</v>
      </c>
      <c r="LP7" s="13">
        <f t="shared" si="153"/>
        <v>2.9999999999999997E-4</v>
      </c>
      <c r="LQ7" s="13">
        <f t="shared" si="153"/>
        <v>4.4999999999999999E-4</v>
      </c>
      <c r="LR7" s="13">
        <f t="shared" si="153"/>
        <v>5.9999999999999995E-4</v>
      </c>
      <c r="LS7" s="13">
        <f t="shared" si="153"/>
        <v>7.5000000000000002E-4</v>
      </c>
      <c r="LT7" s="13">
        <f t="shared" si="154"/>
        <v>7.5000000000000002E-4</v>
      </c>
      <c r="LU7" s="13">
        <f t="shared" si="154"/>
        <v>1.5E-3</v>
      </c>
      <c r="LV7" s="13">
        <f t="shared" si="154"/>
        <v>2.2499999999999998E-3</v>
      </c>
      <c r="LW7" s="13">
        <f t="shared" si="154"/>
        <v>3.0000000000000001E-3</v>
      </c>
      <c r="LX7" s="13">
        <f t="shared" si="154"/>
        <v>3.7499999999999999E-3</v>
      </c>
      <c r="LY7" s="13">
        <f t="shared" si="155"/>
        <v>1.5E-3</v>
      </c>
      <c r="LZ7" s="13">
        <f t="shared" si="155"/>
        <v>3.0000000000000001E-3</v>
      </c>
      <c r="MA7" s="13">
        <f t="shared" si="155"/>
        <v>4.4999999999999997E-3</v>
      </c>
      <c r="MB7" s="13">
        <f t="shared" si="155"/>
        <v>6.0000000000000001E-3</v>
      </c>
      <c r="MC7" s="13">
        <f t="shared" si="155"/>
        <v>7.4999999999999997E-3</v>
      </c>
      <c r="MD7" s="13">
        <f t="shared" si="156"/>
        <v>3.0000000000000001E-3</v>
      </c>
      <c r="ME7" s="13">
        <f t="shared" si="156"/>
        <v>6.0000000000000001E-3</v>
      </c>
      <c r="MF7" s="13">
        <f t="shared" si="156"/>
        <v>8.9999999999999993E-3</v>
      </c>
      <c r="MG7" s="13">
        <f t="shared" si="156"/>
        <v>1.2E-2</v>
      </c>
      <c r="MH7" s="13">
        <f t="shared" si="156"/>
        <v>1.4999999999999999E-2</v>
      </c>
      <c r="MI7" s="13">
        <f t="shared" si="156"/>
        <v>2.2499999999999999E-2</v>
      </c>
      <c r="MJ7" s="13">
        <f t="shared" si="156"/>
        <v>0.03</v>
      </c>
      <c r="MK7" s="13">
        <f t="shared" si="156"/>
        <v>3.7499999999999999E-2</v>
      </c>
      <c r="ML7" s="13">
        <f t="shared" si="156"/>
        <v>4.4999999999999998E-2</v>
      </c>
      <c r="MM7" s="13">
        <f t="shared" si="156"/>
        <v>5.2499999999999998E-2</v>
      </c>
      <c r="MN7" s="13">
        <f t="shared" si="156"/>
        <v>0.06</v>
      </c>
      <c r="MO7" s="13">
        <f t="shared" si="156"/>
        <v>6.7500000000000004E-2</v>
      </c>
      <c r="MP7" s="13">
        <f t="shared" si="156"/>
        <v>7.4999999999999997E-2</v>
      </c>
      <c r="MQ7" s="13"/>
      <c r="MT7" s="3"/>
      <c r="MW7" s="1">
        <v>0</v>
      </c>
      <c r="MX7" s="1">
        <v>0</v>
      </c>
      <c r="MY7" s="1">
        <v>0</v>
      </c>
    </row>
    <row r="8" spans="1:369" s="3" customFormat="1" ht="16.2">
      <c r="A8" s="37">
        <v>4</v>
      </c>
      <c r="B8" s="37" t="s">
        <v>438</v>
      </c>
      <c r="C8" s="37">
        <v>1</v>
      </c>
      <c r="D8" s="37">
        <v>-1</v>
      </c>
      <c r="E8" s="37"/>
      <c r="F8" s="37">
        <v>4</v>
      </c>
      <c r="G8" s="37">
        <f t="shared" si="3"/>
        <v>4</v>
      </c>
      <c r="H8" s="37">
        <f t="shared" si="4"/>
        <v>4</v>
      </c>
      <c r="I8" s="11"/>
      <c r="J8" s="37">
        <f t="shared" si="5"/>
        <v>4</v>
      </c>
      <c r="K8" s="11"/>
      <c r="L8" s="37">
        <f t="shared" si="6"/>
        <v>0</v>
      </c>
      <c r="M8" s="37">
        <f t="shared" si="7"/>
        <v>0</v>
      </c>
      <c r="N8" s="37">
        <v>0</v>
      </c>
      <c r="O8" s="57">
        <v>2.7775999999999999E-3</v>
      </c>
      <c r="P8" s="3">
        <v>1</v>
      </c>
      <c r="Q8" s="51">
        <v>0</v>
      </c>
      <c r="R8" s="17">
        <f t="shared" si="8"/>
        <v>0</v>
      </c>
      <c r="S8" s="47">
        <v>0</v>
      </c>
      <c r="T8" s="47" t="s">
        <v>27</v>
      </c>
      <c r="U8" s="50">
        <v>0</v>
      </c>
      <c r="V8" s="49">
        <v>1</v>
      </c>
      <c r="W8" s="48">
        <v>1</v>
      </c>
      <c r="X8" s="47" t="str">
        <f t="shared" si="9"/>
        <v>[[0,1],[0,1],[0,1],[0,1],[0,1],[0,1],[0,1],[0,1],[0,1],[0,1],[0,2],[0,4],[0,6],[0,8],[0,10],[0,20],[0,40],[0,60],[0,80],[0,100]]</v>
      </c>
      <c r="Y8" s="47">
        <v>1</v>
      </c>
      <c r="Z8" s="47">
        <v>1</v>
      </c>
      <c r="AA8" s="47" t="str">
        <f t="shared" si="10"/>
        <v>[[1,1],[1,1],[1,1],[1,1],[1,1],[1,1],[1,1],[1,1],[1,1],[1,1],[1,1],[1,1],[1,1],[1,1],[1,1],[1,1],[1,1],[1,1],[1,1],[1,1]]</v>
      </c>
      <c r="AB8" s="37">
        <v>0</v>
      </c>
      <c r="AC8" s="46">
        <v>0</v>
      </c>
      <c r="AD8" s="43">
        <f t="shared" si="11"/>
        <v>0</v>
      </c>
      <c r="AE8" s="43">
        <v>0</v>
      </c>
      <c r="AF8" s="43">
        <v>0</v>
      </c>
      <c r="AG8" s="44">
        <f t="shared" si="157"/>
        <v>0.05</v>
      </c>
      <c r="AH8" s="44">
        <f t="shared" si="157"/>
        <v>0</v>
      </c>
      <c r="AI8" s="44">
        <f t="shared" si="157"/>
        <v>0</v>
      </c>
      <c r="AJ8" s="42">
        <v>0</v>
      </c>
      <c r="AK8" s="14" t="str">
        <f t="shared" si="12"/>
        <v>[[0.05,1],[0.025,1],[0.005,1],[0.001,1],[0,0],[0.001,1],[0.001,1]]</v>
      </c>
      <c r="AL8" s="37" t="str">
        <f t="shared" si="13"/>
        <v>[[1,5],[2,2],[3,1]]</v>
      </c>
      <c r="AM8" s="40" t="str">
        <f t="shared" si="14"/>
        <v>[0.035556,0.017778,0.011852]</v>
      </c>
      <c r="AN8" s="40">
        <v>0</v>
      </c>
      <c r="AO8" s="40">
        <v>1</v>
      </c>
      <c r="AP8" s="40">
        <f t="shared" si="15"/>
        <v>1</v>
      </c>
      <c r="AQ8" s="40">
        <v>0</v>
      </c>
      <c r="AR8" s="40">
        <v>0.4</v>
      </c>
      <c r="AS8" s="40" t="s">
        <v>156</v>
      </c>
      <c r="AT8" s="40">
        <v>1</v>
      </c>
      <c r="AU8" s="39">
        <v>3</v>
      </c>
      <c r="AV8" s="37">
        <f t="shared" si="16"/>
        <v>-1</v>
      </c>
      <c r="AW8" s="37">
        <v>0</v>
      </c>
      <c r="AX8" s="37"/>
      <c r="AY8" s="8"/>
      <c r="AZ8" s="8" t="s">
        <v>92</v>
      </c>
      <c r="BA8" s="75">
        <v>0.85</v>
      </c>
      <c r="BB8" s="75">
        <f>BA8</f>
        <v>0.85</v>
      </c>
      <c r="BC8" s="37"/>
      <c r="BD8" s="37"/>
      <c r="BE8" s="37">
        <v>0.5</v>
      </c>
      <c r="BF8" s="37">
        <v>1</v>
      </c>
      <c r="BG8" s="37" t="s">
        <v>428</v>
      </c>
      <c r="BH8" s="36">
        <v>0.75</v>
      </c>
      <c r="BI8" s="36">
        <v>0.6</v>
      </c>
      <c r="BJ8" s="8">
        <f t="shared" si="17"/>
        <v>4</v>
      </c>
      <c r="BK8" s="8" t="s">
        <v>5</v>
      </c>
      <c r="BL8" s="8">
        <v>1</v>
      </c>
      <c r="BM8" s="8" t="s">
        <v>14</v>
      </c>
      <c r="BN8" s="8" t="s">
        <v>399</v>
      </c>
      <c r="BO8" s="56" t="s">
        <v>437</v>
      </c>
      <c r="BP8" s="56" t="s">
        <v>437</v>
      </c>
      <c r="BQ8" s="27">
        <v>4</v>
      </c>
      <c r="BR8" s="27">
        <v>1</v>
      </c>
      <c r="BS8" s="11"/>
      <c r="BT8" s="11"/>
      <c r="BU8" s="11" t="s">
        <v>1</v>
      </c>
      <c r="BV8" s="35">
        <v>0</v>
      </c>
      <c r="BW8" s="27">
        <f t="shared" si="18"/>
        <v>3</v>
      </c>
      <c r="BX8" s="34" t="str">
        <f t="shared" si="19"/>
        <v>[3,4,4,3]</v>
      </c>
      <c r="BY8" s="31">
        <v>0</v>
      </c>
      <c r="BZ8" s="31">
        <v>0</v>
      </c>
      <c r="CA8" s="31">
        <v>1</v>
      </c>
      <c r="CB8" s="31">
        <v>1</v>
      </c>
      <c r="CC8" s="31">
        <v>1</v>
      </c>
      <c r="CD8" s="31">
        <v>0</v>
      </c>
      <c r="CE8" s="31">
        <v>1</v>
      </c>
      <c r="CF8" s="31"/>
      <c r="CG8" s="31"/>
      <c r="CH8" s="31"/>
      <c r="CI8" s="31"/>
      <c r="CJ8" s="31"/>
      <c r="CK8" s="31"/>
      <c r="CL8" s="31"/>
      <c r="CM8" s="31"/>
      <c r="CN8" s="31" t="s">
        <v>379</v>
      </c>
      <c r="CO8" s="31"/>
      <c r="CP8" s="31"/>
      <c r="CQ8" s="32" t="s">
        <v>0</v>
      </c>
      <c r="CR8" s="31"/>
      <c r="CS8" s="31"/>
      <c r="CT8" s="31"/>
      <c r="CU8" s="31"/>
      <c r="CV8" s="31"/>
      <c r="CW8" s="31"/>
      <c r="CX8" s="31"/>
      <c r="CY8" s="31"/>
      <c r="CZ8" s="31"/>
      <c r="DA8" s="31"/>
      <c r="DB8" s="31"/>
      <c r="DC8" s="31"/>
      <c r="DD8" s="31"/>
      <c r="DE8" s="31"/>
      <c r="DF8" s="31"/>
      <c r="DG8" s="31"/>
      <c r="DH8" s="31"/>
      <c r="DI8" s="31"/>
      <c r="DJ8" s="31"/>
      <c r="DK8" s="31"/>
      <c r="DL8" s="31"/>
      <c r="DM8" s="31"/>
      <c r="DN8" s="31"/>
      <c r="DO8" s="31"/>
      <c r="DP8" s="31"/>
      <c r="DQ8" s="31"/>
      <c r="DR8" s="31"/>
      <c r="DS8" s="31" t="s">
        <v>436</v>
      </c>
      <c r="DT8" s="31">
        <f t="shared" si="20"/>
        <v>3</v>
      </c>
      <c r="DU8" s="27">
        <f t="shared" si="21"/>
        <v>4</v>
      </c>
      <c r="DV8" s="27">
        <f t="shared" si="22"/>
        <v>4</v>
      </c>
      <c r="DW8" s="27">
        <f t="shared" si="23"/>
        <v>3</v>
      </c>
      <c r="DX8" s="27"/>
      <c r="EE8" s="133"/>
      <c r="EI8" s="26">
        <f t="shared" si="24"/>
        <v>4.4000000000000004</v>
      </c>
      <c r="EJ8" s="25">
        <f t="shared" si="158"/>
        <v>0.1</v>
      </c>
      <c r="EK8" s="24">
        <v>1</v>
      </c>
      <c r="EL8" s="21">
        <v>5</v>
      </c>
      <c r="EM8" s="24">
        <v>2</v>
      </c>
      <c r="EN8" s="21">
        <v>2</v>
      </c>
      <c r="EO8" s="24">
        <v>3</v>
      </c>
      <c r="EP8" s="21">
        <v>1</v>
      </c>
      <c r="EQ8" s="21">
        <f t="shared" si="25"/>
        <v>1.5</v>
      </c>
      <c r="ER8" s="21">
        <f t="shared" si="26"/>
        <v>7.5</v>
      </c>
      <c r="ES8" s="23">
        <f t="shared" si="27"/>
        <v>3.5555999999999997E-2</v>
      </c>
      <c r="ET8" s="21">
        <f t="shared" si="28"/>
        <v>15</v>
      </c>
      <c r="EU8" s="22">
        <f t="shared" si="29"/>
        <v>1.7777999999999999E-2</v>
      </c>
      <c r="EV8" s="21">
        <f t="shared" si="30"/>
        <v>22.5</v>
      </c>
      <c r="EW8" s="20">
        <f t="shared" si="31"/>
        <v>1.1852E-2</v>
      </c>
      <c r="EZ8" s="132" t="s">
        <v>435</v>
      </c>
      <c r="FE8" s="16"/>
      <c r="FF8" s="18">
        <v>0</v>
      </c>
      <c r="FG8" s="17">
        <v>1</v>
      </c>
      <c r="FH8" s="16">
        <f t="shared" si="32"/>
        <v>0</v>
      </c>
      <c r="FI8" s="18">
        <f t="shared" si="33"/>
        <v>0</v>
      </c>
      <c r="FJ8" s="17">
        <f t="shared" si="34"/>
        <v>1</v>
      </c>
      <c r="FK8" s="16">
        <f t="shared" si="35"/>
        <v>0</v>
      </c>
      <c r="FL8" s="18">
        <f t="shared" si="36"/>
        <v>0</v>
      </c>
      <c r="FM8" s="17">
        <f t="shared" si="37"/>
        <v>1</v>
      </c>
      <c r="FN8" s="16">
        <f t="shared" si="38"/>
        <v>0</v>
      </c>
      <c r="FO8" s="18">
        <f t="shared" si="39"/>
        <v>0</v>
      </c>
      <c r="FP8" s="17">
        <f t="shared" si="40"/>
        <v>1</v>
      </c>
      <c r="FQ8" s="16">
        <f t="shared" si="41"/>
        <v>0</v>
      </c>
      <c r="FR8" s="18">
        <f t="shared" si="42"/>
        <v>0</v>
      </c>
      <c r="FS8" s="17">
        <f t="shared" si="43"/>
        <v>1</v>
      </c>
      <c r="FT8" s="16">
        <f t="shared" si="44"/>
        <v>0</v>
      </c>
      <c r="FU8" s="18">
        <f t="shared" si="45"/>
        <v>0</v>
      </c>
      <c r="FV8" s="17">
        <f t="shared" si="46"/>
        <v>1</v>
      </c>
      <c r="FW8" s="16">
        <f t="shared" si="47"/>
        <v>0</v>
      </c>
      <c r="FX8" s="18">
        <f t="shared" si="48"/>
        <v>0</v>
      </c>
      <c r="FY8" s="17">
        <f t="shared" si="49"/>
        <v>1</v>
      </c>
      <c r="FZ8" s="16">
        <f t="shared" si="50"/>
        <v>0</v>
      </c>
      <c r="GA8" s="18">
        <f t="shared" si="51"/>
        <v>0</v>
      </c>
      <c r="GB8" s="17">
        <f t="shared" si="52"/>
        <v>1</v>
      </c>
      <c r="GC8" s="16">
        <f t="shared" si="53"/>
        <v>0</v>
      </c>
      <c r="GD8" s="18">
        <f t="shared" si="54"/>
        <v>0</v>
      </c>
      <c r="GE8" s="17">
        <f t="shared" si="55"/>
        <v>1</v>
      </c>
      <c r="GF8" s="16">
        <f t="shared" si="56"/>
        <v>0</v>
      </c>
      <c r="GG8" s="18">
        <f t="shared" si="57"/>
        <v>0</v>
      </c>
      <c r="GH8" s="17">
        <f t="shared" si="58"/>
        <v>1</v>
      </c>
      <c r="GI8" s="16">
        <f t="shared" si="59"/>
        <v>0</v>
      </c>
      <c r="GJ8" s="18">
        <f t="shared" si="60"/>
        <v>0</v>
      </c>
      <c r="GK8" s="17">
        <f t="shared" si="61"/>
        <v>2</v>
      </c>
      <c r="GL8" s="16">
        <f t="shared" si="62"/>
        <v>0</v>
      </c>
      <c r="GM8" s="18">
        <f t="shared" si="63"/>
        <v>0</v>
      </c>
      <c r="GN8" s="17">
        <f t="shared" si="64"/>
        <v>4</v>
      </c>
      <c r="GO8" s="16">
        <f t="shared" si="65"/>
        <v>0</v>
      </c>
      <c r="GP8" s="18">
        <f t="shared" si="66"/>
        <v>0</v>
      </c>
      <c r="GQ8" s="17">
        <f t="shared" si="67"/>
        <v>6</v>
      </c>
      <c r="GR8" s="16">
        <f t="shared" si="68"/>
        <v>0</v>
      </c>
      <c r="GS8" s="18">
        <f t="shared" si="69"/>
        <v>0</v>
      </c>
      <c r="GT8" s="17">
        <f t="shared" si="70"/>
        <v>8</v>
      </c>
      <c r="GU8" s="16">
        <f t="shared" si="71"/>
        <v>0</v>
      </c>
      <c r="GV8" s="18">
        <f t="shared" si="72"/>
        <v>0</v>
      </c>
      <c r="GW8" s="17">
        <f t="shared" si="73"/>
        <v>10</v>
      </c>
      <c r="GX8" s="16">
        <f t="shared" si="74"/>
        <v>0</v>
      </c>
      <c r="GY8" s="18">
        <f t="shared" si="75"/>
        <v>0</v>
      </c>
      <c r="GZ8" s="17">
        <f t="shared" si="76"/>
        <v>20</v>
      </c>
      <c r="HA8" s="16">
        <f t="shared" si="77"/>
        <v>0</v>
      </c>
      <c r="HB8" s="18">
        <f t="shared" si="78"/>
        <v>0</v>
      </c>
      <c r="HC8" s="17">
        <f t="shared" si="79"/>
        <v>40</v>
      </c>
      <c r="HD8" s="16">
        <f t="shared" si="80"/>
        <v>0</v>
      </c>
      <c r="HE8" s="18">
        <f t="shared" si="81"/>
        <v>0</v>
      </c>
      <c r="HF8" s="17">
        <f t="shared" si="82"/>
        <v>60</v>
      </c>
      <c r="HG8" s="16">
        <f t="shared" si="83"/>
        <v>0</v>
      </c>
      <c r="HH8" s="18">
        <f t="shared" si="84"/>
        <v>0</v>
      </c>
      <c r="HI8" s="17">
        <f t="shared" si="85"/>
        <v>80</v>
      </c>
      <c r="HJ8" s="16">
        <f t="shared" si="86"/>
        <v>0</v>
      </c>
      <c r="HK8" s="18">
        <f t="shared" si="87"/>
        <v>0</v>
      </c>
      <c r="HL8" s="17">
        <f t="shared" si="88"/>
        <v>100</v>
      </c>
      <c r="HM8" s="16">
        <f t="shared" si="89"/>
        <v>0</v>
      </c>
      <c r="HO8" s="132" t="s">
        <v>434</v>
      </c>
      <c r="HT8" s="16"/>
      <c r="HU8" s="18">
        <v>1</v>
      </c>
      <c r="HV8" s="17">
        <v>1</v>
      </c>
      <c r="HW8" s="16">
        <f t="shared" si="90"/>
        <v>4.4444444444444481E-7</v>
      </c>
      <c r="HX8" s="18">
        <f t="shared" si="91"/>
        <v>1</v>
      </c>
      <c r="HY8" s="17">
        <f t="shared" si="92"/>
        <v>1</v>
      </c>
      <c r="HZ8" s="16">
        <f t="shared" si="93"/>
        <v>8.8888888888888961E-7</v>
      </c>
      <c r="IA8" s="18">
        <f t="shared" si="94"/>
        <v>1</v>
      </c>
      <c r="IB8" s="17">
        <f t="shared" si="95"/>
        <v>1</v>
      </c>
      <c r="IC8" s="16">
        <f t="shared" si="96"/>
        <v>1.3333333333333345E-6</v>
      </c>
      <c r="ID8" s="18">
        <f t="shared" si="97"/>
        <v>1</v>
      </c>
      <c r="IE8" s="17">
        <f t="shared" si="98"/>
        <v>1</v>
      </c>
      <c r="IF8" s="16">
        <f t="shared" si="99"/>
        <v>1.7777777777777792E-6</v>
      </c>
      <c r="IG8" s="18">
        <f t="shared" si="100"/>
        <v>1</v>
      </c>
      <c r="IH8" s="17">
        <f t="shared" si="101"/>
        <v>1</v>
      </c>
      <c r="II8" s="16">
        <f t="shared" si="102"/>
        <v>2.2222222222222242E-6</v>
      </c>
      <c r="IJ8" s="18">
        <f t="shared" si="103"/>
        <v>1</v>
      </c>
      <c r="IK8" s="17">
        <f t="shared" si="104"/>
        <v>1</v>
      </c>
      <c r="IL8" s="16">
        <f t="shared" si="105"/>
        <v>4.4444444444444484E-6</v>
      </c>
      <c r="IM8" s="18">
        <f t="shared" si="106"/>
        <v>1</v>
      </c>
      <c r="IN8" s="17">
        <f t="shared" si="107"/>
        <v>1</v>
      </c>
      <c r="IO8" s="16">
        <f t="shared" si="108"/>
        <v>8.8888888888888968E-6</v>
      </c>
      <c r="IP8" s="18">
        <f t="shared" si="109"/>
        <v>1</v>
      </c>
      <c r="IQ8" s="17">
        <f t="shared" si="110"/>
        <v>1</v>
      </c>
      <c r="IR8" s="16">
        <f t="shared" si="111"/>
        <v>1.3333333333333343E-5</v>
      </c>
      <c r="IS8" s="18">
        <f t="shared" si="112"/>
        <v>1</v>
      </c>
      <c r="IT8" s="17">
        <f t="shared" si="113"/>
        <v>1</v>
      </c>
      <c r="IU8" s="16">
        <f t="shared" si="114"/>
        <v>1.7777777777777794E-5</v>
      </c>
      <c r="IV8" s="18">
        <f t="shared" si="115"/>
        <v>1</v>
      </c>
      <c r="IW8" s="17">
        <f t="shared" si="116"/>
        <v>1</v>
      </c>
      <c r="IX8" s="16">
        <f t="shared" si="117"/>
        <v>2.222222222222224E-5</v>
      </c>
      <c r="IY8" s="18">
        <f t="shared" si="118"/>
        <v>1</v>
      </c>
      <c r="IZ8" s="17">
        <f t="shared" si="119"/>
        <v>1</v>
      </c>
      <c r="JA8" s="16">
        <f t="shared" si="120"/>
        <v>4.444444444444448E-5</v>
      </c>
      <c r="JB8" s="18">
        <f t="shared" si="121"/>
        <v>1</v>
      </c>
      <c r="JC8" s="17">
        <f t="shared" si="122"/>
        <v>1</v>
      </c>
      <c r="JD8" s="16">
        <f t="shared" si="123"/>
        <v>8.8888888888888961E-5</v>
      </c>
      <c r="JE8" s="18">
        <f t="shared" si="124"/>
        <v>1</v>
      </c>
      <c r="JF8" s="17">
        <f t="shared" si="125"/>
        <v>1</v>
      </c>
      <c r="JG8" s="16">
        <f t="shared" si="126"/>
        <v>1.3333333333333345E-4</v>
      </c>
      <c r="JH8" s="18">
        <f t="shared" si="127"/>
        <v>1</v>
      </c>
      <c r="JI8" s="17">
        <f t="shared" si="128"/>
        <v>1</v>
      </c>
      <c r="JJ8" s="16">
        <f t="shared" si="129"/>
        <v>1.7777777777777792E-4</v>
      </c>
      <c r="JK8" s="18">
        <f t="shared" si="130"/>
        <v>1</v>
      </c>
      <c r="JL8" s="17">
        <f t="shared" si="131"/>
        <v>1</v>
      </c>
      <c r="JM8" s="16">
        <f t="shared" si="132"/>
        <v>2.222222222222224E-4</v>
      </c>
      <c r="JN8" s="18">
        <f t="shared" si="133"/>
        <v>1</v>
      </c>
      <c r="JO8" s="17">
        <f t="shared" si="134"/>
        <v>1</v>
      </c>
      <c r="JP8" s="16">
        <f t="shared" si="135"/>
        <v>4.4444444444444479E-4</v>
      </c>
      <c r="JQ8" s="18">
        <f t="shared" si="136"/>
        <v>1</v>
      </c>
      <c r="JR8" s="17">
        <f t="shared" si="137"/>
        <v>1</v>
      </c>
      <c r="JS8" s="16">
        <f t="shared" si="138"/>
        <v>8.8888888888888958E-4</v>
      </c>
      <c r="JT8" s="18">
        <f t="shared" si="139"/>
        <v>1</v>
      </c>
      <c r="JU8" s="17">
        <f t="shared" si="140"/>
        <v>1</v>
      </c>
      <c r="JV8" s="16">
        <f t="shared" si="141"/>
        <v>1.3333333333333344E-3</v>
      </c>
      <c r="JW8" s="18">
        <f t="shared" si="142"/>
        <v>1</v>
      </c>
      <c r="JX8" s="17">
        <f t="shared" si="143"/>
        <v>1</v>
      </c>
      <c r="JY8" s="16">
        <f t="shared" si="144"/>
        <v>1.7777777777777792E-3</v>
      </c>
      <c r="JZ8" s="18">
        <f t="shared" si="145"/>
        <v>1</v>
      </c>
      <c r="KA8" s="17">
        <f t="shared" si="146"/>
        <v>1</v>
      </c>
      <c r="KB8" s="16">
        <f t="shared" si="147"/>
        <v>2.222222222222224E-3</v>
      </c>
      <c r="KE8" s="131" t="s">
        <v>433</v>
      </c>
      <c r="KG8" s="15">
        <f t="shared" si="148"/>
        <v>0</v>
      </c>
      <c r="KH8" s="15">
        <f t="shared" si="148"/>
        <v>0</v>
      </c>
      <c r="KI8" s="15">
        <f t="shared" si="148"/>
        <v>0</v>
      </c>
      <c r="KJ8" s="15">
        <f t="shared" si="148"/>
        <v>1.6000000000000001E-4</v>
      </c>
      <c r="KK8" s="15">
        <f t="shared" si="148"/>
        <v>2.0000000000000001E-4</v>
      </c>
      <c r="KL8" s="15">
        <f t="shared" si="148"/>
        <v>4.0000000000000002E-4</v>
      </c>
      <c r="KM8" s="15">
        <f t="shared" si="148"/>
        <v>8.0000000000000004E-4</v>
      </c>
      <c r="KN8" s="15">
        <f t="shared" si="148"/>
        <v>1.1999999999999999E-3</v>
      </c>
      <c r="KO8" s="15">
        <f t="shared" si="148"/>
        <v>1.6000000000000001E-3</v>
      </c>
      <c r="KP8" s="15">
        <f t="shared" si="148"/>
        <v>2E-3</v>
      </c>
      <c r="KQ8" s="15">
        <f t="shared" si="149"/>
        <v>4.0000000000000001E-3</v>
      </c>
      <c r="KR8" s="15">
        <f t="shared" si="149"/>
        <v>5.0000000000000001E-3</v>
      </c>
      <c r="KS8" s="15">
        <f t="shared" si="149"/>
        <v>4.9992000000000005E-3</v>
      </c>
      <c r="KT8" s="15">
        <f t="shared" si="149"/>
        <v>4.9984000000000009E-3</v>
      </c>
      <c r="KU8" s="15">
        <f t="shared" si="149"/>
        <v>4.9979999999999998E-3</v>
      </c>
      <c r="KV8" s="15">
        <f t="shared" si="149"/>
        <v>4.9960000000000004E-3</v>
      </c>
      <c r="KW8" s="15">
        <f t="shared" si="149"/>
        <v>4.9920000000000008E-3</v>
      </c>
      <c r="KX8" s="15">
        <f t="shared" si="149"/>
        <v>4.9920000000000008E-3</v>
      </c>
      <c r="KY8" s="15">
        <f t="shared" si="149"/>
        <v>4.9920000000000008E-3</v>
      </c>
      <c r="KZ8" s="15">
        <f t="shared" si="149"/>
        <v>4.9800000000000001E-3</v>
      </c>
      <c r="LB8" s="33">
        <v>3</v>
      </c>
      <c r="LC8" s="124">
        <v>99999</v>
      </c>
      <c r="LG8" s="14">
        <f t="shared" si="150"/>
        <v>0.05</v>
      </c>
      <c r="LH8" s="3">
        <v>1</v>
      </c>
      <c r="LI8" s="14">
        <f t="shared" si="151"/>
        <v>2.5000000000000001E-2</v>
      </c>
      <c r="LJ8" s="3">
        <f t="shared" si="152"/>
        <v>1</v>
      </c>
      <c r="LK8" s="14">
        <v>5.0000000000000001E-3</v>
      </c>
      <c r="LL8" s="3">
        <v>1</v>
      </c>
      <c r="LM8" s="14">
        <v>1E-3</v>
      </c>
      <c r="LN8" s="3">
        <v>1</v>
      </c>
      <c r="LO8" s="13">
        <f t="shared" si="153"/>
        <v>2.0000000000000001E-4</v>
      </c>
      <c r="LP8" s="13">
        <f t="shared" si="153"/>
        <v>4.0000000000000002E-4</v>
      </c>
      <c r="LQ8" s="13">
        <f t="shared" si="153"/>
        <v>5.9999999999999995E-4</v>
      </c>
      <c r="LR8" s="13">
        <f t="shared" si="153"/>
        <v>8.0000000000000004E-4</v>
      </c>
      <c r="LS8" s="13">
        <f t="shared" si="153"/>
        <v>1E-3</v>
      </c>
      <c r="LT8" s="13">
        <f t="shared" si="154"/>
        <v>1E-3</v>
      </c>
      <c r="LU8" s="13">
        <f t="shared" si="154"/>
        <v>2E-3</v>
      </c>
      <c r="LV8" s="13">
        <f t="shared" si="154"/>
        <v>3.0000000000000001E-3</v>
      </c>
      <c r="LW8" s="13">
        <f t="shared" si="154"/>
        <v>4.0000000000000001E-3</v>
      </c>
      <c r="LX8" s="13">
        <f t="shared" si="154"/>
        <v>5.0000000000000001E-3</v>
      </c>
      <c r="LY8" s="13">
        <f t="shared" si="155"/>
        <v>2E-3</v>
      </c>
      <c r="LZ8" s="13">
        <f t="shared" si="155"/>
        <v>4.0000000000000001E-3</v>
      </c>
      <c r="MA8" s="13">
        <f t="shared" si="155"/>
        <v>6.0000000000000001E-3</v>
      </c>
      <c r="MB8" s="13">
        <f t="shared" si="155"/>
        <v>8.0000000000000002E-3</v>
      </c>
      <c r="MC8" s="13">
        <f t="shared" si="155"/>
        <v>0.01</v>
      </c>
      <c r="MD8" s="13">
        <f t="shared" si="156"/>
        <v>4.0000000000000001E-3</v>
      </c>
      <c r="ME8" s="13">
        <f t="shared" si="156"/>
        <v>8.0000000000000002E-3</v>
      </c>
      <c r="MF8" s="13">
        <f t="shared" si="156"/>
        <v>1.2E-2</v>
      </c>
      <c r="MG8" s="13">
        <f t="shared" si="156"/>
        <v>1.6E-2</v>
      </c>
      <c r="MH8" s="13">
        <f t="shared" si="156"/>
        <v>0.02</v>
      </c>
      <c r="MI8" s="13">
        <f t="shared" si="156"/>
        <v>0.03</v>
      </c>
      <c r="MJ8" s="13">
        <f t="shared" si="156"/>
        <v>0.04</v>
      </c>
      <c r="MK8" s="13">
        <f t="shared" si="156"/>
        <v>0.05</v>
      </c>
      <c r="ML8" s="13">
        <f t="shared" si="156"/>
        <v>0.06</v>
      </c>
      <c r="MM8" s="13">
        <f t="shared" si="156"/>
        <v>7.0000000000000007E-2</v>
      </c>
      <c r="MN8" s="13">
        <f t="shared" si="156"/>
        <v>0.08</v>
      </c>
      <c r="MO8" s="13">
        <f t="shared" si="156"/>
        <v>0.09</v>
      </c>
      <c r="MP8" s="13">
        <f t="shared" si="156"/>
        <v>0.1</v>
      </c>
      <c r="MQ8" s="13"/>
      <c r="MW8" s="3">
        <v>0</v>
      </c>
      <c r="MX8" s="3">
        <v>0</v>
      </c>
      <c r="MY8" s="3">
        <v>0</v>
      </c>
    </row>
    <row r="9" spans="1:369" s="3" customFormat="1">
      <c r="A9" s="37">
        <v>5</v>
      </c>
      <c r="B9" s="37" t="s">
        <v>432</v>
      </c>
      <c r="C9" s="37">
        <v>1</v>
      </c>
      <c r="D9" s="21">
        <v>-1</v>
      </c>
      <c r="E9" s="21"/>
      <c r="F9" s="37">
        <v>5</v>
      </c>
      <c r="G9" s="37">
        <f t="shared" si="3"/>
        <v>5</v>
      </c>
      <c r="H9" s="37">
        <f t="shared" si="4"/>
        <v>5</v>
      </c>
      <c r="I9" s="11"/>
      <c r="J9" s="37">
        <f t="shared" si="5"/>
        <v>5</v>
      </c>
      <c r="K9" s="11"/>
      <c r="L9" s="37">
        <f t="shared" si="6"/>
        <v>0</v>
      </c>
      <c r="M9" s="37">
        <f t="shared" si="7"/>
        <v>0</v>
      </c>
      <c r="N9" s="37">
        <v>0</v>
      </c>
      <c r="O9" s="57">
        <v>3.4719999999999998E-3</v>
      </c>
      <c r="P9" s="3">
        <v>1</v>
      </c>
      <c r="Q9" s="51">
        <v>0</v>
      </c>
      <c r="R9" s="17">
        <f t="shared" si="8"/>
        <v>0</v>
      </c>
      <c r="S9" s="47">
        <v>0</v>
      </c>
      <c r="T9" s="47" t="s">
        <v>27</v>
      </c>
      <c r="U9" s="50">
        <v>0</v>
      </c>
      <c r="V9" s="49">
        <v>1</v>
      </c>
      <c r="W9" s="48">
        <v>1</v>
      </c>
      <c r="X9" s="47" t="str">
        <f t="shared" si="9"/>
        <v>[[0,1],[0,1],[0,1],[0,1],[0,1],[0,1],[0,1],[0,1],[0,1],[0,1],[0,2],[0,4],[0,6],[0,8],[0,10],[0,20],[0,40],[0,60],[0,80],[0,100]]</v>
      </c>
      <c r="Y9" s="47">
        <v>1</v>
      </c>
      <c r="Z9" s="47">
        <v>1</v>
      </c>
      <c r="AA9" s="47" t="str">
        <f t="shared" si="10"/>
        <v>[[1,1],[1,1],[1,1],[1,1],[1,1],[1,1],[1,1],[1,1],[1,1],[1,1],[1,1],[1,1],[1,1],[1,1],[1,1],[1,1],[1,1],[1,1],[1,1],[1,1]]</v>
      </c>
      <c r="AB9" s="37">
        <v>0</v>
      </c>
      <c r="AC9" s="46">
        <v>0</v>
      </c>
      <c r="AD9" s="43">
        <f t="shared" si="11"/>
        <v>0</v>
      </c>
      <c r="AE9" s="43">
        <v>0</v>
      </c>
      <c r="AF9" s="43">
        <v>0</v>
      </c>
      <c r="AG9" s="44">
        <f t="shared" si="157"/>
        <v>0.05</v>
      </c>
      <c r="AH9" s="44">
        <f t="shared" si="157"/>
        <v>0</v>
      </c>
      <c r="AI9" s="44">
        <f t="shared" si="157"/>
        <v>0</v>
      </c>
      <c r="AJ9" s="42">
        <v>0</v>
      </c>
      <c r="AK9" s="14" t="str">
        <f t="shared" si="12"/>
        <v>[[0.05,1],[0.025,1],[0.005,1],[0.001,1],[0,0],[0.001,1],[0.001,1]]</v>
      </c>
      <c r="AL9" s="37" t="str">
        <f t="shared" si="13"/>
        <v>[[1,5],[2,2],[3,1]]</v>
      </c>
      <c r="AM9" s="40" t="str">
        <f t="shared" si="14"/>
        <v>[0.044444,0.022222,0.014815]</v>
      </c>
      <c r="AN9" s="40">
        <v>0</v>
      </c>
      <c r="AO9" s="40">
        <v>1</v>
      </c>
      <c r="AP9" s="40">
        <f t="shared" si="15"/>
        <v>1</v>
      </c>
      <c r="AQ9" s="40">
        <v>0</v>
      </c>
      <c r="AR9" s="40">
        <v>0.4</v>
      </c>
      <c r="AS9" s="40" t="s">
        <v>156</v>
      </c>
      <c r="AT9" s="40">
        <v>1</v>
      </c>
      <c r="AU9" s="39">
        <v>3</v>
      </c>
      <c r="AV9" s="37">
        <f t="shared" si="16"/>
        <v>-1</v>
      </c>
      <c r="AW9" s="37">
        <v>0</v>
      </c>
      <c r="AX9" s="37"/>
      <c r="AY9" s="8"/>
      <c r="AZ9" s="8" t="s">
        <v>92</v>
      </c>
      <c r="BA9" s="75">
        <v>0.85</v>
      </c>
      <c r="BB9" s="75">
        <v>1.2324999999999999</v>
      </c>
      <c r="BC9" s="37"/>
      <c r="BD9" s="37"/>
      <c r="BE9" s="37">
        <v>0.5</v>
      </c>
      <c r="BF9" s="37">
        <v>1</v>
      </c>
      <c r="BG9" s="37" t="s">
        <v>428</v>
      </c>
      <c r="BH9" s="36">
        <v>0.75</v>
      </c>
      <c r="BI9" s="36">
        <v>0.6</v>
      </c>
      <c r="BJ9" s="8">
        <f t="shared" si="17"/>
        <v>5</v>
      </c>
      <c r="BK9" s="8" t="s">
        <v>347</v>
      </c>
      <c r="BL9" s="8">
        <v>1</v>
      </c>
      <c r="BM9" s="8" t="s">
        <v>14</v>
      </c>
      <c r="BN9" s="8" t="s">
        <v>399</v>
      </c>
      <c r="BO9" s="56" t="s">
        <v>431</v>
      </c>
      <c r="BP9" s="56" t="s">
        <v>431</v>
      </c>
      <c r="BQ9" s="27">
        <v>6</v>
      </c>
      <c r="BR9" s="27">
        <v>1</v>
      </c>
      <c r="BS9" s="11"/>
      <c r="BT9" s="11"/>
      <c r="BU9" s="11" t="s">
        <v>1</v>
      </c>
      <c r="BV9" s="35">
        <v>0</v>
      </c>
      <c r="BW9" s="27">
        <f t="shared" si="18"/>
        <v>3.75</v>
      </c>
      <c r="BX9" s="34" t="str">
        <f t="shared" si="19"/>
        <v>[3.75,5,5,3.75]</v>
      </c>
      <c r="BY9" s="31">
        <v>1</v>
      </c>
      <c r="BZ9" s="31">
        <v>1</v>
      </c>
      <c r="CA9" s="31">
        <v>0</v>
      </c>
      <c r="CB9" s="31">
        <v>0</v>
      </c>
      <c r="CC9" s="31">
        <v>0</v>
      </c>
      <c r="CD9" s="31">
        <v>0</v>
      </c>
      <c r="CE9" s="31">
        <v>0</v>
      </c>
      <c r="CF9" s="31"/>
      <c r="CG9" s="31"/>
      <c r="CH9" s="31"/>
      <c r="CI9" s="31"/>
      <c r="CJ9" s="31"/>
      <c r="CK9" s="31"/>
      <c r="CL9" s="31"/>
      <c r="CM9" s="31"/>
      <c r="CN9" s="31" t="s">
        <v>397</v>
      </c>
      <c r="CO9" s="31"/>
      <c r="CP9" s="31"/>
      <c r="CQ9" s="32" t="s">
        <v>0</v>
      </c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 t="s">
        <v>430</v>
      </c>
      <c r="DT9" s="31">
        <f t="shared" si="20"/>
        <v>3.75</v>
      </c>
      <c r="DU9" s="27">
        <f t="shared" si="21"/>
        <v>5</v>
      </c>
      <c r="DV9" s="27">
        <f t="shared" si="22"/>
        <v>5</v>
      </c>
      <c r="DW9" s="27">
        <f t="shared" si="23"/>
        <v>3.75</v>
      </c>
      <c r="DX9" s="27"/>
      <c r="EI9" s="26">
        <f t="shared" si="24"/>
        <v>5.5</v>
      </c>
      <c r="EJ9" s="25">
        <f t="shared" si="158"/>
        <v>0.1</v>
      </c>
      <c r="EK9" s="24">
        <v>1</v>
      </c>
      <c r="EL9" s="21">
        <v>5</v>
      </c>
      <c r="EM9" s="24">
        <v>2</v>
      </c>
      <c r="EN9" s="21">
        <v>2</v>
      </c>
      <c r="EO9" s="24">
        <v>3</v>
      </c>
      <c r="EP9" s="21">
        <v>1</v>
      </c>
      <c r="EQ9" s="21">
        <f t="shared" si="25"/>
        <v>1.5</v>
      </c>
      <c r="ER9" s="21">
        <f t="shared" si="26"/>
        <v>7.5</v>
      </c>
      <c r="ES9" s="23">
        <f t="shared" si="27"/>
        <v>4.4443999999999997E-2</v>
      </c>
      <c r="ET9" s="21">
        <f t="shared" si="28"/>
        <v>15</v>
      </c>
      <c r="EU9" s="22">
        <f t="shared" si="29"/>
        <v>2.2221999999999999E-2</v>
      </c>
      <c r="EV9" s="21">
        <f t="shared" si="30"/>
        <v>22.5</v>
      </c>
      <c r="EW9" s="20">
        <f t="shared" si="31"/>
        <v>1.4815E-2</v>
      </c>
      <c r="EZ9" s="66"/>
      <c r="FE9" s="16"/>
      <c r="FF9" s="18">
        <v>0</v>
      </c>
      <c r="FG9" s="17">
        <v>1</v>
      </c>
      <c r="FH9" s="16">
        <f t="shared" si="32"/>
        <v>0</v>
      </c>
      <c r="FI9" s="18">
        <f t="shared" si="33"/>
        <v>0</v>
      </c>
      <c r="FJ9" s="17">
        <f t="shared" si="34"/>
        <v>1</v>
      </c>
      <c r="FK9" s="16">
        <f t="shared" si="35"/>
        <v>0</v>
      </c>
      <c r="FL9" s="18">
        <f t="shared" si="36"/>
        <v>0</v>
      </c>
      <c r="FM9" s="17">
        <f t="shared" si="37"/>
        <v>1</v>
      </c>
      <c r="FN9" s="16">
        <f t="shared" si="38"/>
        <v>0</v>
      </c>
      <c r="FO9" s="18">
        <f t="shared" si="39"/>
        <v>0</v>
      </c>
      <c r="FP9" s="17">
        <f t="shared" si="40"/>
        <v>1</v>
      </c>
      <c r="FQ9" s="16">
        <f t="shared" si="41"/>
        <v>0</v>
      </c>
      <c r="FR9" s="18">
        <f t="shared" si="42"/>
        <v>0</v>
      </c>
      <c r="FS9" s="17">
        <f t="shared" si="43"/>
        <v>1</v>
      </c>
      <c r="FT9" s="16">
        <f t="shared" si="44"/>
        <v>0</v>
      </c>
      <c r="FU9" s="18">
        <f t="shared" si="45"/>
        <v>0</v>
      </c>
      <c r="FV9" s="17">
        <f t="shared" si="46"/>
        <v>1</v>
      </c>
      <c r="FW9" s="16">
        <f t="shared" si="47"/>
        <v>0</v>
      </c>
      <c r="FX9" s="18">
        <f t="shared" si="48"/>
        <v>0</v>
      </c>
      <c r="FY9" s="17">
        <f t="shared" si="49"/>
        <v>1</v>
      </c>
      <c r="FZ9" s="16">
        <f t="shared" si="50"/>
        <v>0</v>
      </c>
      <c r="GA9" s="18">
        <f t="shared" si="51"/>
        <v>0</v>
      </c>
      <c r="GB9" s="17">
        <f t="shared" si="52"/>
        <v>1</v>
      </c>
      <c r="GC9" s="16">
        <f t="shared" si="53"/>
        <v>0</v>
      </c>
      <c r="GD9" s="18">
        <f t="shared" si="54"/>
        <v>0</v>
      </c>
      <c r="GE9" s="17">
        <f t="shared" si="55"/>
        <v>1</v>
      </c>
      <c r="GF9" s="16">
        <f t="shared" si="56"/>
        <v>0</v>
      </c>
      <c r="GG9" s="18">
        <f t="shared" si="57"/>
        <v>0</v>
      </c>
      <c r="GH9" s="17">
        <f t="shared" si="58"/>
        <v>1</v>
      </c>
      <c r="GI9" s="16">
        <f t="shared" si="59"/>
        <v>0</v>
      </c>
      <c r="GJ9" s="18">
        <f t="shared" si="60"/>
        <v>0</v>
      </c>
      <c r="GK9" s="17">
        <f t="shared" si="61"/>
        <v>2</v>
      </c>
      <c r="GL9" s="16">
        <f t="shared" si="62"/>
        <v>0</v>
      </c>
      <c r="GM9" s="18">
        <f t="shared" si="63"/>
        <v>0</v>
      </c>
      <c r="GN9" s="17">
        <f t="shared" si="64"/>
        <v>4</v>
      </c>
      <c r="GO9" s="16">
        <f t="shared" si="65"/>
        <v>0</v>
      </c>
      <c r="GP9" s="18">
        <f t="shared" si="66"/>
        <v>0</v>
      </c>
      <c r="GQ9" s="17">
        <f t="shared" si="67"/>
        <v>6</v>
      </c>
      <c r="GR9" s="16">
        <f t="shared" si="68"/>
        <v>0</v>
      </c>
      <c r="GS9" s="18">
        <f t="shared" si="69"/>
        <v>0</v>
      </c>
      <c r="GT9" s="17">
        <f t="shared" si="70"/>
        <v>8</v>
      </c>
      <c r="GU9" s="16">
        <f t="shared" si="71"/>
        <v>0</v>
      </c>
      <c r="GV9" s="18">
        <f t="shared" si="72"/>
        <v>0</v>
      </c>
      <c r="GW9" s="17">
        <f t="shared" si="73"/>
        <v>10</v>
      </c>
      <c r="GX9" s="16">
        <f t="shared" si="74"/>
        <v>0</v>
      </c>
      <c r="GY9" s="18">
        <f t="shared" si="75"/>
        <v>0</v>
      </c>
      <c r="GZ9" s="17">
        <f t="shared" si="76"/>
        <v>20</v>
      </c>
      <c r="HA9" s="16">
        <f t="shared" si="77"/>
        <v>0</v>
      </c>
      <c r="HB9" s="18">
        <f t="shared" si="78"/>
        <v>0</v>
      </c>
      <c r="HC9" s="17">
        <f t="shared" si="79"/>
        <v>40</v>
      </c>
      <c r="HD9" s="16">
        <f t="shared" si="80"/>
        <v>0</v>
      </c>
      <c r="HE9" s="18">
        <f t="shared" si="81"/>
        <v>0</v>
      </c>
      <c r="HF9" s="17">
        <f t="shared" si="82"/>
        <v>60</v>
      </c>
      <c r="HG9" s="16">
        <f t="shared" si="83"/>
        <v>0</v>
      </c>
      <c r="HH9" s="18">
        <f t="shared" si="84"/>
        <v>0</v>
      </c>
      <c r="HI9" s="17">
        <f t="shared" si="85"/>
        <v>80</v>
      </c>
      <c r="HJ9" s="16">
        <f t="shared" si="86"/>
        <v>0</v>
      </c>
      <c r="HK9" s="18">
        <f t="shared" si="87"/>
        <v>0</v>
      </c>
      <c r="HL9" s="17">
        <f t="shared" si="88"/>
        <v>100</v>
      </c>
      <c r="HM9" s="16">
        <f t="shared" si="89"/>
        <v>0</v>
      </c>
      <c r="HO9" s="66"/>
      <c r="HT9" s="16"/>
      <c r="HU9" s="18">
        <v>1</v>
      </c>
      <c r="HV9" s="17">
        <v>1</v>
      </c>
      <c r="HW9" s="16">
        <f t="shared" si="90"/>
        <v>5.5555555555555605E-7</v>
      </c>
      <c r="HX9" s="18">
        <f t="shared" si="91"/>
        <v>1</v>
      </c>
      <c r="HY9" s="17">
        <f t="shared" si="92"/>
        <v>1</v>
      </c>
      <c r="HZ9" s="16">
        <f t="shared" si="93"/>
        <v>1.1111111111111121E-6</v>
      </c>
      <c r="IA9" s="18">
        <f t="shared" si="94"/>
        <v>1</v>
      </c>
      <c r="IB9" s="17">
        <f t="shared" si="95"/>
        <v>1</v>
      </c>
      <c r="IC9" s="16">
        <f t="shared" si="96"/>
        <v>1.6666666666666679E-6</v>
      </c>
      <c r="ID9" s="18">
        <f t="shared" si="97"/>
        <v>1</v>
      </c>
      <c r="IE9" s="17">
        <f t="shared" si="98"/>
        <v>1</v>
      </c>
      <c r="IF9" s="16">
        <f t="shared" si="99"/>
        <v>2.2222222222222242E-6</v>
      </c>
      <c r="IG9" s="18">
        <f t="shared" si="100"/>
        <v>1</v>
      </c>
      <c r="IH9" s="17">
        <f t="shared" si="101"/>
        <v>1</v>
      </c>
      <c r="II9" s="16">
        <f t="shared" si="102"/>
        <v>2.77777777777778E-6</v>
      </c>
      <c r="IJ9" s="18">
        <f t="shared" si="103"/>
        <v>1</v>
      </c>
      <c r="IK9" s="17">
        <f t="shared" si="104"/>
        <v>1</v>
      </c>
      <c r="IL9" s="16">
        <f t="shared" si="105"/>
        <v>5.5555555555555601E-6</v>
      </c>
      <c r="IM9" s="18">
        <f t="shared" si="106"/>
        <v>1</v>
      </c>
      <c r="IN9" s="17">
        <f t="shared" si="107"/>
        <v>1</v>
      </c>
      <c r="IO9" s="16">
        <f t="shared" si="108"/>
        <v>1.111111111111112E-5</v>
      </c>
      <c r="IP9" s="18">
        <f t="shared" si="109"/>
        <v>1</v>
      </c>
      <c r="IQ9" s="17">
        <f t="shared" si="110"/>
        <v>1</v>
      </c>
      <c r="IR9" s="16">
        <f t="shared" si="111"/>
        <v>1.6666666666666681E-5</v>
      </c>
      <c r="IS9" s="18">
        <f t="shared" si="112"/>
        <v>1</v>
      </c>
      <c r="IT9" s="17">
        <f t="shared" si="113"/>
        <v>1</v>
      </c>
      <c r="IU9" s="16">
        <f t="shared" si="114"/>
        <v>2.222222222222224E-5</v>
      </c>
      <c r="IV9" s="18">
        <f t="shared" si="115"/>
        <v>1</v>
      </c>
      <c r="IW9" s="17">
        <f t="shared" si="116"/>
        <v>1</v>
      </c>
      <c r="IX9" s="16">
        <f t="shared" si="117"/>
        <v>2.7777777777777799E-5</v>
      </c>
      <c r="IY9" s="18">
        <f t="shared" si="118"/>
        <v>1</v>
      </c>
      <c r="IZ9" s="17">
        <f t="shared" si="119"/>
        <v>1</v>
      </c>
      <c r="JA9" s="16">
        <f t="shared" si="120"/>
        <v>5.5555555555555599E-5</v>
      </c>
      <c r="JB9" s="18">
        <f t="shared" si="121"/>
        <v>1</v>
      </c>
      <c r="JC9" s="17">
        <f t="shared" si="122"/>
        <v>1</v>
      </c>
      <c r="JD9" s="16">
        <f t="shared" si="123"/>
        <v>1.111111111111112E-4</v>
      </c>
      <c r="JE9" s="18">
        <f t="shared" si="124"/>
        <v>1</v>
      </c>
      <c r="JF9" s="17">
        <f t="shared" si="125"/>
        <v>1</v>
      </c>
      <c r="JG9" s="16">
        <f t="shared" si="126"/>
        <v>1.666666666666668E-4</v>
      </c>
      <c r="JH9" s="18">
        <f t="shared" si="127"/>
        <v>1</v>
      </c>
      <c r="JI9" s="17">
        <f t="shared" si="128"/>
        <v>1</v>
      </c>
      <c r="JJ9" s="16">
        <f t="shared" si="129"/>
        <v>2.222222222222224E-4</v>
      </c>
      <c r="JK9" s="18">
        <f t="shared" si="130"/>
        <v>1</v>
      </c>
      <c r="JL9" s="17">
        <f t="shared" si="131"/>
        <v>1</v>
      </c>
      <c r="JM9" s="16">
        <f t="shared" si="132"/>
        <v>2.7777777777777799E-4</v>
      </c>
      <c r="JN9" s="18">
        <f t="shared" si="133"/>
        <v>1</v>
      </c>
      <c r="JO9" s="17">
        <f t="shared" si="134"/>
        <v>1</v>
      </c>
      <c r="JP9" s="16">
        <f t="shared" si="135"/>
        <v>5.5555555555555599E-4</v>
      </c>
      <c r="JQ9" s="18">
        <f t="shared" si="136"/>
        <v>1</v>
      </c>
      <c r="JR9" s="17">
        <f t="shared" si="137"/>
        <v>1</v>
      </c>
      <c r="JS9" s="16">
        <f t="shared" si="138"/>
        <v>1.111111111111112E-3</v>
      </c>
      <c r="JT9" s="18">
        <f t="shared" si="139"/>
        <v>1</v>
      </c>
      <c r="JU9" s="17">
        <f t="shared" si="140"/>
        <v>1</v>
      </c>
      <c r="JV9" s="16">
        <f t="shared" si="141"/>
        <v>1.6666666666666681E-3</v>
      </c>
      <c r="JW9" s="18">
        <f t="shared" si="142"/>
        <v>1</v>
      </c>
      <c r="JX9" s="17">
        <f t="shared" si="143"/>
        <v>1</v>
      </c>
      <c r="JY9" s="16">
        <f t="shared" si="144"/>
        <v>2.222222222222224E-3</v>
      </c>
      <c r="JZ9" s="18">
        <f t="shared" si="145"/>
        <v>1</v>
      </c>
      <c r="KA9" s="17">
        <f t="shared" si="146"/>
        <v>1</v>
      </c>
      <c r="KB9" s="16">
        <f t="shared" si="147"/>
        <v>2.7777777777777801E-3</v>
      </c>
      <c r="KG9" s="15">
        <f t="shared" si="148"/>
        <v>0</v>
      </c>
      <c r="KH9" s="15">
        <f t="shared" si="148"/>
        <v>0</v>
      </c>
      <c r="KI9" s="15">
        <f t="shared" si="148"/>
        <v>0</v>
      </c>
      <c r="KJ9" s="15">
        <f t="shared" si="148"/>
        <v>2.0000000000000001E-4</v>
      </c>
      <c r="KK9" s="15">
        <f t="shared" si="148"/>
        <v>2.5000000000000001E-4</v>
      </c>
      <c r="KL9" s="15">
        <f t="shared" si="148"/>
        <v>5.0000000000000001E-4</v>
      </c>
      <c r="KM9" s="15">
        <f t="shared" si="148"/>
        <v>1E-3</v>
      </c>
      <c r="KN9" s="15">
        <f t="shared" si="148"/>
        <v>1.5E-3</v>
      </c>
      <c r="KO9" s="15">
        <f t="shared" si="148"/>
        <v>2E-3</v>
      </c>
      <c r="KP9" s="15">
        <f t="shared" si="148"/>
        <v>2.5000000000000001E-3</v>
      </c>
      <c r="KQ9" s="15">
        <f t="shared" si="149"/>
        <v>5.0000000000000001E-3</v>
      </c>
      <c r="KR9" s="15">
        <f t="shared" si="149"/>
        <v>6.2500000000000003E-3</v>
      </c>
      <c r="KS9" s="15">
        <f t="shared" si="149"/>
        <v>6.2490000000000011E-3</v>
      </c>
      <c r="KT9" s="15">
        <f t="shared" si="149"/>
        <v>6.2480000000000009E-3</v>
      </c>
      <c r="KU9" s="15">
        <f t="shared" si="149"/>
        <v>6.2474999999999996E-3</v>
      </c>
      <c r="KV9" s="15">
        <f t="shared" si="149"/>
        <v>6.2449999999999997E-3</v>
      </c>
      <c r="KW9" s="15">
        <f t="shared" si="149"/>
        <v>6.2400000000000008E-3</v>
      </c>
      <c r="KX9" s="15">
        <f t="shared" si="149"/>
        <v>6.2400000000000008E-3</v>
      </c>
      <c r="KY9" s="15">
        <f t="shared" si="149"/>
        <v>6.2400000000000008E-3</v>
      </c>
      <c r="KZ9" s="15">
        <f t="shared" si="149"/>
        <v>6.2249999999999996E-3</v>
      </c>
      <c r="LB9" s="33">
        <v>4</v>
      </c>
      <c r="LC9" s="124">
        <v>99999</v>
      </c>
      <c r="LG9" s="14">
        <f t="shared" si="150"/>
        <v>0.05</v>
      </c>
      <c r="LH9" s="3">
        <v>1</v>
      </c>
      <c r="LI9" s="14">
        <f t="shared" si="151"/>
        <v>2.5000000000000001E-2</v>
      </c>
      <c r="LJ9" s="3">
        <f t="shared" si="152"/>
        <v>1</v>
      </c>
      <c r="LK9" s="14">
        <v>5.0000000000000001E-3</v>
      </c>
      <c r="LL9" s="3">
        <v>1</v>
      </c>
      <c r="LM9" s="14">
        <v>1E-3</v>
      </c>
      <c r="LN9" s="3">
        <v>1</v>
      </c>
      <c r="LO9" s="13">
        <f t="shared" si="153"/>
        <v>2.5000000000000001E-4</v>
      </c>
      <c r="LP9" s="13">
        <f t="shared" si="153"/>
        <v>5.0000000000000001E-4</v>
      </c>
      <c r="LQ9" s="13">
        <f t="shared" si="153"/>
        <v>7.5000000000000002E-4</v>
      </c>
      <c r="LR9" s="13">
        <f t="shared" si="153"/>
        <v>1E-3</v>
      </c>
      <c r="LS9" s="13">
        <f t="shared" si="153"/>
        <v>1.25E-3</v>
      </c>
      <c r="LT9" s="13">
        <f t="shared" si="154"/>
        <v>1.25E-3</v>
      </c>
      <c r="LU9" s="13">
        <f t="shared" si="154"/>
        <v>2.5000000000000001E-3</v>
      </c>
      <c r="LV9" s="13">
        <f t="shared" si="154"/>
        <v>3.7499999999999999E-3</v>
      </c>
      <c r="LW9" s="13">
        <f t="shared" si="154"/>
        <v>5.0000000000000001E-3</v>
      </c>
      <c r="LX9" s="13">
        <f t="shared" si="154"/>
        <v>6.2500000000000003E-3</v>
      </c>
      <c r="LY9" s="13">
        <f t="shared" si="155"/>
        <v>2.5000000000000001E-3</v>
      </c>
      <c r="LZ9" s="13">
        <f t="shared" si="155"/>
        <v>5.0000000000000001E-3</v>
      </c>
      <c r="MA9" s="13">
        <f t="shared" si="155"/>
        <v>7.4999999999999997E-3</v>
      </c>
      <c r="MB9" s="13">
        <f t="shared" si="155"/>
        <v>0.01</v>
      </c>
      <c r="MC9" s="13">
        <f t="shared" si="155"/>
        <v>1.2500000000000001E-2</v>
      </c>
      <c r="MD9" s="13">
        <f t="shared" si="156"/>
        <v>5.0000000000000001E-3</v>
      </c>
      <c r="ME9" s="13">
        <f t="shared" si="156"/>
        <v>0.01</v>
      </c>
      <c r="MF9" s="13">
        <f t="shared" si="156"/>
        <v>1.4999999999999999E-2</v>
      </c>
      <c r="MG9" s="13">
        <f t="shared" si="156"/>
        <v>0.02</v>
      </c>
      <c r="MH9" s="13">
        <f t="shared" si="156"/>
        <v>2.5000000000000001E-2</v>
      </c>
      <c r="MI9" s="13">
        <f t="shared" si="156"/>
        <v>3.7499999999999999E-2</v>
      </c>
      <c r="MJ9" s="13">
        <f t="shared" si="156"/>
        <v>0.05</v>
      </c>
      <c r="MK9" s="13">
        <f t="shared" si="156"/>
        <v>6.25E-2</v>
      </c>
      <c r="ML9" s="13">
        <f t="shared" si="156"/>
        <v>7.4999999999999997E-2</v>
      </c>
      <c r="MM9" s="13">
        <f t="shared" si="156"/>
        <v>8.7499999999999994E-2</v>
      </c>
      <c r="MN9" s="13">
        <f t="shared" si="156"/>
        <v>0.1</v>
      </c>
      <c r="MO9" s="13">
        <f t="shared" si="156"/>
        <v>0.1125</v>
      </c>
      <c r="MP9" s="13">
        <f t="shared" si="156"/>
        <v>0.125</v>
      </c>
      <c r="MQ9" s="13"/>
      <c r="MW9" s="3">
        <v>0</v>
      </c>
      <c r="MX9" s="3">
        <v>0</v>
      </c>
      <c r="MY9" s="3">
        <v>0</v>
      </c>
    </row>
    <row r="10" spans="1:369">
      <c r="A10" s="37">
        <v>6</v>
      </c>
      <c r="B10" s="37" t="s">
        <v>429</v>
      </c>
      <c r="C10" s="37">
        <v>1</v>
      </c>
      <c r="D10" s="37">
        <v>-1</v>
      </c>
      <c r="E10" s="37"/>
      <c r="F10" s="37">
        <v>5</v>
      </c>
      <c r="G10" s="37">
        <f t="shared" si="3"/>
        <v>5</v>
      </c>
      <c r="H10" s="37">
        <f t="shared" si="4"/>
        <v>5</v>
      </c>
      <c r="I10" s="11"/>
      <c r="J10" s="37">
        <f t="shared" si="5"/>
        <v>5</v>
      </c>
      <c r="K10" s="11"/>
      <c r="L10" s="37">
        <f t="shared" si="6"/>
        <v>0</v>
      </c>
      <c r="M10" s="37">
        <f t="shared" si="7"/>
        <v>0</v>
      </c>
      <c r="N10" s="37">
        <v>0</v>
      </c>
      <c r="O10" s="57">
        <v>3.4719999999999998E-3</v>
      </c>
      <c r="P10" s="3">
        <v>1</v>
      </c>
      <c r="Q10" s="51">
        <v>0</v>
      </c>
      <c r="R10" s="17">
        <f t="shared" si="8"/>
        <v>0</v>
      </c>
      <c r="S10" s="47">
        <v>0</v>
      </c>
      <c r="T10" s="47" t="s">
        <v>27</v>
      </c>
      <c r="U10" s="50">
        <v>0</v>
      </c>
      <c r="V10" s="49">
        <v>2</v>
      </c>
      <c r="W10" s="48">
        <v>1</v>
      </c>
      <c r="X10" s="47" t="str">
        <f t="shared" si="9"/>
        <v>[[0,1],[0,1],[0,1],[0,1],[0,1],[0,1],[0,1],[0,1],[0,1],[0,1],[0,2],[0,4],[0,6],[0,8],[0,10],[0,20],[0,40],[0,60],[0,80],[0,100]]</v>
      </c>
      <c r="Y10" s="47">
        <v>1</v>
      </c>
      <c r="Z10" s="47">
        <v>1</v>
      </c>
      <c r="AA10" s="47" t="str">
        <f t="shared" si="10"/>
        <v>[[1,1],[1,1],[1,1],[1,1],[1,1],[1,1],[1,1],[1,1],[1,1],[1,1],[1,1],[1,1],[1,1],[1,1],[1,1],[1,1],[1,1],[1,1],[1,1],[1,1]]</v>
      </c>
      <c r="AB10" s="37">
        <v>0</v>
      </c>
      <c r="AC10" s="46">
        <v>0</v>
      </c>
      <c r="AD10" s="43">
        <f t="shared" si="11"/>
        <v>0</v>
      </c>
      <c r="AE10" s="43">
        <v>0</v>
      </c>
      <c r="AF10" s="43">
        <v>0</v>
      </c>
      <c r="AG10" s="44">
        <f t="shared" si="157"/>
        <v>0.05</v>
      </c>
      <c r="AH10" s="44">
        <f t="shared" si="157"/>
        <v>0</v>
      </c>
      <c r="AI10" s="44">
        <f t="shared" si="157"/>
        <v>0</v>
      </c>
      <c r="AJ10" s="42">
        <v>0</v>
      </c>
      <c r="AK10" s="14" t="str">
        <f t="shared" si="12"/>
        <v>[[0.05,1],[0.025,1],[0.005,1],[0.001,1],[0,0],[0.001,1],[0.001,1]]</v>
      </c>
      <c r="AL10" s="37" t="str">
        <f t="shared" si="13"/>
        <v>[[1,5],[2,2],[3,1]]</v>
      </c>
      <c r="AM10" s="40" t="str">
        <f t="shared" si="14"/>
        <v>[0.044444,0.022222,0.014815]</v>
      </c>
      <c r="AN10" s="40">
        <v>0</v>
      </c>
      <c r="AO10" s="40">
        <v>1</v>
      </c>
      <c r="AP10" s="40">
        <f t="shared" si="15"/>
        <v>1</v>
      </c>
      <c r="AQ10" s="40">
        <v>0</v>
      </c>
      <c r="AR10" s="40">
        <v>0.4</v>
      </c>
      <c r="AS10" s="40" t="s">
        <v>156</v>
      </c>
      <c r="AT10" s="40">
        <v>1</v>
      </c>
      <c r="AU10" s="39">
        <v>3</v>
      </c>
      <c r="AV10" s="37">
        <f t="shared" si="16"/>
        <v>-1</v>
      </c>
      <c r="AW10" s="37">
        <v>0</v>
      </c>
      <c r="AX10" s="8"/>
      <c r="AY10" s="8"/>
      <c r="AZ10" s="8" t="s">
        <v>92</v>
      </c>
      <c r="BA10" s="75">
        <v>0.85</v>
      </c>
      <c r="BB10" s="75">
        <f>BA10</f>
        <v>0.85</v>
      </c>
      <c r="BC10" s="37"/>
      <c r="BD10" s="37"/>
      <c r="BE10" s="37">
        <v>0.5</v>
      </c>
      <c r="BF10" s="37">
        <v>1</v>
      </c>
      <c r="BG10" s="37" t="s">
        <v>428</v>
      </c>
      <c r="BH10" s="36">
        <v>0.75</v>
      </c>
      <c r="BI10" s="36">
        <v>0.6</v>
      </c>
      <c r="BJ10" s="8">
        <f t="shared" si="17"/>
        <v>5</v>
      </c>
      <c r="BK10" s="8" t="s">
        <v>5</v>
      </c>
      <c r="BL10" s="8">
        <v>1</v>
      </c>
      <c r="BM10" s="8" t="s">
        <v>14</v>
      </c>
      <c r="BN10" s="8" t="s">
        <v>399</v>
      </c>
      <c r="BO10" s="56" t="s">
        <v>427</v>
      </c>
      <c r="BP10" s="56" t="s">
        <v>427</v>
      </c>
      <c r="BQ10" s="27">
        <v>7</v>
      </c>
      <c r="BR10" s="27">
        <v>1</v>
      </c>
      <c r="BS10" s="11"/>
      <c r="BT10" s="11"/>
      <c r="BU10" s="11" t="s">
        <v>1</v>
      </c>
      <c r="BV10" s="35">
        <v>0</v>
      </c>
      <c r="BW10" s="27">
        <f t="shared" si="18"/>
        <v>3.75</v>
      </c>
      <c r="BX10" s="34" t="str">
        <f t="shared" si="19"/>
        <v>[3.75,5,5,3.75]</v>
      </c>
      <c r="BY10" s="31">
        <v>0</v>
      </c>
      <c r="BZ10" s="31">
        <v>0</v>
      </c>
      <c r="CA10" s="31">
        <v>1</v>
      </c>
      <c r="CB10" s="31">
        <v>1</v>
      </c>
      <c r="CC10" s="31">
        <v>1</v>
      </c>
      <c r="CD10" s="31">
        <v>1</v>
      </c>
      <c r="CE10" s="31">
        <v>1</v>
      </c>
      <c r="CF10" s="31"/>
      <c r="CG10" s="31"/>
      <c r="CH10" s="31"/>
      <c r="CI10" s="31"/>
      <c r="CJ10" s="31"/>
      <c r="CK10" s="31"/>
      <c r="CL10" s="31"/>
      <c r="CM10" s="31"/>
      <c r="CN10" s="31" t="s">
        <v>379</v>
      </c>
      <c r="CO10" s="31"/>
      <c r="CP10" s="31"/>
      <c r="CQ10" s="32" t="s">
        <v>0</v>
      </c>
      <c r="CR10" s="31"/>
      <c r="CS10" s="31"/>
      <c r="CT10" s="31"/>
      <c r="CU10" s="31"/>
      <c r="CV10" s="31"/>
      <c r="CW10" s="31"/>
      <c r="CX10" s="31"/>
      <c r="CY10" s="31"/>
      <c r="CZ10" s="31"/>
      <c r="DA10" s="31"/>
      <c r="DB10" s="31"/>
      <c r="DC10" s="31"/>
      <c r="DD10" s="31"/>
      <c r="DE10" s="31"/>
      <c r="DF10" s="31"/>
      <c r="DG10" s="31"/>
      <c r="DH10" s="31"/>
      <c r="DI10" s="31"/>
      <c r="DJ10" s="31"/>
      <c r="DK10" s="31"/>
      <c r="DL10" s="31"/>
      <c r="DM10" s="31"/>
      <c r="DN10" s="31"/>
      <c r="DO10" s="31"/>
      <c r="DP10" s="31"/>
      <c r="DQ10" s="31"/>
      <c r="DR10" s="31"/>
      <c r="DS10" s="31" t="s">
        <v>426</v>
      </c>
      <c r="DT10" s="31">
        <f t="shared" si="20"/>
        <v>3.75</v>
      </c>
      <c r="DU10" s="27">
        <f t="shared" si="21"/>
        <v>5</v>
      </c>
      <c r="DV10" s="27">
        <f t="shared" si="22"/>
        <v>5</v>
      </c>
      <c r="DW10" s="27">
        <f t="shared" si="23"/>
        <v>3.75</v>
      </c>
      <c r="DX10" s="27"/>
      <c r="EI10" s="26">
        <f t="shared" si="24"/>
        <v>5.5</v>
      </c>
      <c r="EJ10" s="25">
        <f t="shared" si="158"/>
        <v>0.1</v>
      </c>
      <c r="EK10" s="24">
        <v>1</v>
      </c>
      <c r="EL10" s="21">
        <v>5</v>
      </c>
      <c r="EM10" s="24">
        <v>2</v>
      </c>
      <c r="EN10" s="21">
        <v>2</v>
      </c>
      <c r="EO10" s="24">
        <v>3</v>
      </c>
      <c r="EP10" s="21">
        <v>1</v>
      </c>
      <c r="EQ10" s="21">
        <f t="shared" si="25"/>
        <v>1.5</v>
      </c>
      <c r="ER10" s="21">
        <f t="shared" si="26"/>
        <v>7.5</v>
      </c>
      <c r="ES10" s="23">
        <f t="shared" si="27"/>
        <v>4.4443999999999997E-2</v>
      </c>
      <c r="ET10" s="21">
        <f t="shared" si="28"/>
        <v>15</v>
      </c>
      <c r="EU10" s="22">
        <f t="shared" si="29"/>
        <v>2.2221999999999999E-2</v>
      </c>
      <c r="EV10" s="21">
        <f t="shared" si="30"/>
        <v>22.5</v>
      </c>
      <c r="EW10" s="20">
        <f t="shared" si="31"/>
        <v>1.4815E-2</v>
      </c>
      <c r="EZ10" s="19"/>
      <c r="FA10" s="129"/>
      <c r="FE10" s="16"/>
      <c r="FF10" s="18">
        <v>0</v>
      </c>
      <c r="FG10" s="17">
        <v>1</v>
      </c>
      <c r="FH10" s="16">
        <f t="shared" si="32"/>
        <v>0</v>
      </c>
      <c r="FI10" s="18">
        <f t="shared" si="33"/>
        <v>0</v>
      </c>
      <c r="FJ10" s="17">
        <f t="shared" si="34"/>
        <v>1</v>
      </c>
      <c r="FK10" s="16">
        <f t="shared" si="35"/>
        <v>0</v>
      </c>
      <c r="FL10" s="18">
        <f t="shared" si="36"/>
        <v>0</v>
      </c>
      <c r="FM10" s="17">
        <f t="shared" si="37"/>
        <v>1</v>
      </c>
      <c r="FN10" s="16">
        <f t="shared" si="38"/>
        <v>0</v>
      </c>
      <c r="FO10" s="18">
        <f t="shared" si="39"/>
        <v>0</v>
      </c>
      <c r="FP10" s="17">
        <f t="shared" si="40"/>
        <v>1</v>
      </c>
      <c r="FQ10" s="16">
        <f t="shared" si="41"/>
        <v>0</v>
      </c>
      <c r="FR10" s="18">
        <f t="shared" si="42"/>
        <v>0</v>
      </c>
      <c r="FS10" s="17">
        <f t="shared" si="43"/>
        <v>1</v>
      </c>
      <c r="FT10" s="16">
        <f t="shared" si="44"/>
        <v>0</v>
      </c>
      <c r="FU10" s="18">
        <f t="shared" si="45"/>
        <v>0</v>
      </c>
      <c r="FV10" s="17">
        <f t="shared" si="46"/>
        <v>1</v>
      </c>
      <c r="FW10" s="16">
        <f t="shared" si="47"/>
        <v>0</v>
      </c>
      <c r="FX10" s="18">
        <f t="shared" si="48"/>
        <v>0</v>
      </c>
      <c r="FY10" s="17">
        <f t="shared" si="49"/>
        <v>1</v>
      </c>
      <c r="FZ10" s="16">
        <f t="shared" si="50"/>
        <v>0</v>
      </c>
      <c r="GA10" s="18">
        <f t="shared" si="51"/>
        <v>0</v>
      </c>
      <c r="GB10" s="17">
        <f t="shared" si="52"/>
        <v>1</v>
      </c>
      <c r="GC10" s="16">
        <f t="shared" si="53"/>
        <v>0</v>
      </c>
      <c r="GD10" s="18">
        <f t="shared" si="54"/>
        <v>0</v>
      </c>
      <c r="GE10" s="17">
        <f t="shared" si="55"/>
        <v>1</v>
      </c>
      <c r="GF10" s="16">
        <f t="shared" si="56"/>
        <v>0</v>
      </c>
      <c r="GG10" s="18">
        <f t="shared" si="57"/>
        <v>0</v>
      </c>
      <c r="GH10" s="17">
        <f t="shared" si="58"/>
        <v>1</v>
      </c>
      <c r="GI10" s="16">
        <f t="shared" si="59"/>
        <v>0</v>
      </c>
      <c r="GJ10" s="18">
        <f t="shared" si="60"/>
        <v>0</v>
      </c>
      <c r="GK10" s="17">
        <f t="shared" si="61"/>
        <v>2</v>
      </c>
      <c r="GL10" s="16">
        <f t="shared" si="62"/>
        <v>0</v>
      </c>
      <c r="GM10" s="18">
        <f t="shared" si="63"/>
        <v>0</v>
      </c>
      <c r="GN10" s="17">
        <f t="shared" si="64"/>
        <v>4</v>
      </c>
      <c r="GO10" s="16">
        <f t="shared" si="65"/>
        <v>0</v>
      </c>
      <c r="GP10" s="18">
        <f t="shared" si="66"/>
        <v>0</v>
      </c>
      <c r="GQ10" s="17">
        <f t="shared" si="67"/>
        <v>6</v>
      </c>
      <c r="GR10" s="16">
        <f t="shared" si="68"/>
        <v>0</v>
      </c>
      <c r="GS10" s="18">
        <f t="shared" si="69"/>
        <v>0</v>
      </c>
      <c r="GT10" s="17">
        <f t="shared" si="70"/>
        <v>8</v>
      </c>
      <c r="GU10" s="16">
        <f t="shared" si="71"/>
        <v>0</v>
      </c>
      <c r="GV10" s="18">
        <f t="shared" si="72"/>
        <v>0</v>
      </c>
      <c r="GW10" s="17">
        <f t="shared" si="73"/>
        <v>10</v>
      </c>
      <c r="GX10" s="16">
        <f t="shared" si="74"/>
        <v>0</v>
      </c>
      <c r="GY10" s="18">
        <f t="shared" si="75"/>
        <v>0</v>
      </c>
      <c r="GZ10" s="17">
        <f t="shared" si="76"/>
        <v>20</v>
      </c>
      <c r="HA10" s="16">
        <f t="shared" si="77"/>
        <v>0</v>
      </c>
      <c r="HB10" s="18">
        <f t="shared" si="78"/>
        <v>0</v>
      </c>
      <c r="HC10" s="17">
        <f t="shared" si="79"/>
        <v>40</v>
      </c>
      <c r="HD10" s="16">
        <f t="shared" si="80"/>
        <v>0</v>
      </c>
      <c r="HE10" s="18">
        <f t="shared" si="81"/>
        <v>0</v>
      </c>
      <c r="HF10" s="17">
        <f t="shared" si="82"/>
        <v>60</v>
      </c>
      <c r="HG10" s="16">
        <f t="shared" si="83"/>
        <v>0</v>
      </c>
      <c r="HH10" s="18">
        <f t="shared" si="84"/>
        <v>0</v>
      </c>
      <c r="HI10" s="17">
        <f t="shared" si="85"/>
        <v>80</v>
      </c>
      <c r="HJ10" s="16">
        <f t="shared" si="86"/>
        <v>0</v>
      </c>
      <c r="HK10" s="18">
        <f t="shared" si="87"/>
        <v>0</v>
      </c>
      <c r="HL10" s="17">
        <f t="shared" si="88"/>
        <v>100</v>
      </c>
      <c r="HM10" s="16">
        <f t="shared" si="89"/>
        <v>0</v>
      </c>
      <c r="HO10" s="130" t="s">
        <v>425</v>
      </c>
      <c r="HP10" s="129"/>
      <c r="HT10" s="16"/>
      <c r="HU10" s="18">
        <v>1</v>
      </c>
      <c r="HV10" s="17">
        <v>1</v>
      </c>
      <c r="HW10" s="16">
        <f t="shared" si="90"/>
        <v>5.5555555555555605E-7</v>
      </c>
      <c r="HX10" s="18">
        <f t="shared" si="91"/>
        <v>1</v>
      </c>
      <c r="HY10" s="17">
        <f t="shared" si="92"/>
        <v>1</v>
      </c>
      <c r="HZ10" s="16">
        <f t="shared" si="93"/>
        <v>1.1111111111111121E-6</v>
      </c>
      <c r="IA10" s="18">
        <f t="shared" si="94"/>
        <v>1</v>
      </c>
      <c r="IB10" s="17">
        <f t="shared" si="95"/>
        <v>1</v>
      </c>
      <c r="IC10" s="16">
        <f t="shared" si="96"/>
        <v>1.6666666666666679E-6</v>
      </c>
      <c r="ID10" s="18">
        <f t="shared" si="97"/>
        <v>1</v>
      </c>
      <c r="IE10" s="17">
        <f t="shared" si="98"/>
        <v>1</v>
      </c>
      <c r="IF10" s="16">
        <f t="shared" si="99"/>
        <v>2.2222222222222242E-6</v>
      </c>
      <c r="IG10" s="18">
        <f t="shared" si="100"/>
        <v>1</v>
      </c>
      <c r="IH10" s="17">
        <f t="shared" si="101"/>
        <v>1</v>
      </c>
      <c r="II10" s="16">
        <f t="shared" si="102"/>
        <v>2.77777777777778E-6</v>
      </c>
      <c r="IJ10" s="18">
        <f t="shared" si="103"/>
        <v>1</v>
      </c>
      <c r="IK10" s="17">
        <f t="shared" si="104"/>
        <v>1</v>
      </c>
      <c r="IL10" s="16">
        <f t="shared" si="105"/>
        <v>5.5555555555555601E-6</v>
      </c>
      <c r="IM10" s="18">
        <f t="shared" si="106"/>
        <v>1</v>
      </c>
      <c r="IN10" s="17">
        <f t="shared" si="107"/>
        <v>1</v>
      </c>
      <c r="IO10" s="16">
        <f t="shared" si="108"/>
        <v>1.111111111111112E-5</v>
      </c>
      <c r="IP10" s="18">
        <f t="shared" si="109"/>
        <v>1</v>
      </c>
      <c r="IQ10" s="17">
        <f t="shared" si="110"/>
        <v>1</v>
      </c>
      <c r="IR10" s="16">
        <f t="shared" si="111"/>
        <v>1.6666666666666681E-5</v>
      </c>
      <c r="IS10" s="18">
        <f t="shared" si="112"/>
        <v>1</v>
      </c>
      <c r="IT10" s="17">
        <f t="shared" si="113"/>
        <v>1</v>
      </c>
      <c r="IU10" s="16">
        <f t="shared" si="114"/>
        <v>2.222222222222224E-5</v>
      </c>
      <c r="IV10" s="18">
        <f t="shared" si="115"/>
        <v>1</v>
      </c>
      <c r="IW10" s="17">
        <f t="shared" si="116"/>
        <v>1</v>
      </c>
      <c r="IX10" s="16">
        <f t="shared" si="117"/>
        <v>2.7777777777777799E-5</v>
      </c>
      <c r="IY10" s="18">
        <f t="shared" si="118"/>
        <v>1</v>
      </c>
      <c r="IZ10" s="17">
        <f t="shared" si="119"/>
        <v>1</v>
      </c>
      <c r="JA10" s="16">
        <f t="shared" si="120"/>
        <v>5.5555555555555599E-5</v>
      </c>
      <c r="JB10" s="18">
        <f t="shared" si="121"/>
        <v>1</v>
      </c>
      <c r="JC10" s="17">
        <f t="shared" si="122"/>
        <v>1</v>
      </c>
      <c r="JD10" s="16">
        <f t="shared" si="123"/>
        <v>1.111111111111112E-4</v>
      </c>
      <c r="JE10" s="18">
        <f t="shared" si="124"/>
        <v>1</v>
      </c>
      <c r="JF10" s="17">
        <f t="shared" si="125"/>
        <v>1</v>
      </c>
      <c r="JG10" s="16">
        <f t="shared" si="126"/>
        <v>1.666666666666668E-4</v>
      </c>
      <c r="JH10" s="18">
        <f t="shared" si="127"/>
        <v>1</v>
      </c>
      <c r="JI10" s="17">
        <f t="shared" si="128"/>
        <v>1</v>
      </c>
      <c r="JJ10" s="16">
        <f t="shared" si="129"/>
        <v>2.222222222222224E-4</v>
      </c>
      <c r="JK10" s="18">
        <f t="shared" si="130"/>
        <v>1</v>
      </c>
      <c r="JL10" s="17">
        <f t="shared" si="131"/>
        <v>1</v>
      </c>
      <c r="JM10" s="16">
        <f t="shared" si="132"/>
        <v>2.7777777777777799E-4</v>
      </c>
      <c r="JN10" s="18">
        <f t="shared" si="133"/>
        <v>1</v>
      </c>
      <c r="JO10" s="17">
        <f t="shared" si="134"/>
        <v>1</v>
      </c>
      <c r="JP10" s="16">
        <f t="shared" si="135"/>
        <v>5.5555555555555599E-4</v>
      </c>
      <c r="JQ10" s="18">
        <f t="shared" si="136"/>
        <v>1</v>
      </c>
      <c r="JR10" s="17">
        <f t="shared" si="137"/>
        <v>1</v>
      </c>
      <c r="JS10" s="16">
        <f t="shared" si="138"/>
        <v>1.111111111111112E-3</v>
      </c>
      <c r="JT10" s="18">
        <f t="shared" si="139"/>
        <v>1</v>
      </c>
      <c r="JU10" s="17">
        <f t="shared" si="140"/>
        <v>1</v>
      </c>
      <c r="JV10" s="16">
        <f t="shared" si="141"/>
        <v>1.6666666666666681E-3</v>
      </c>
      <c r="JW10" s="18">
        <f t="shared" si="142"/>
        <v>1</v>
      </c>
      <c r="JX10" s="17">
        <f t="shared" si="143"/>
        <v>1</v>
      </c>
      <c r="JY10" s="16">
        <f t="shared" si="144"/>
        <v>2.222222222222224E-3</v>
      </c>
      <c r="JZ10" s="18">
        <f t="shared" si="145"/>
        <v>1</v>
      </c>
      <c r="KA10" s="17">
        <f t="shared" si="146"/>
        <v>1</v>
      </c>
      <c r="KB10" s="16">
        <f t="shared" si="147"/>
        <v>2.7777777777777801E-3</v>
      </c>
      <c r="KG10" s="15">
        <f t="shared" si="148"/>
        <v>0</v>
      </c>
      <c r="KH10" s="15">
        <f t="shared" si="148"/>
        <v>0</v>
      </c>
      <c r="KI10" s="15">
        <f t="shared" si="148"/>
        <v>0</v>
      </c>
      <c r="KJ10" s="15">
        <f t="shared" si="148"/>
        <v>2.0000000000000001E-4</v>
      </c>
      <c r="KK10" s="15">
        <f t="shared" si="148"/>
        <v>2.5000000000000001E-4</v>
      </c>
      <c r="KL10" s="15">
        <f t="shared" si="148"/>
        <v>5.0000000000000001E-4</v>
      </c>
      <c r="KM10" s="15">
        <f t="shared" si="148"/>
        <v>1E-3</v>
      </c>
      <c r="KN10" s="15">
        <f t="shared" si="148"/>
        <v>1.5E-3</v>
      </c>
      <c r="KO10" s="15">
        <f t="shared" si="148"/>
        <v>2E-3</v>
      </c>
      <c r="KP10" s="15">
        <f t="shared" si="148"/>
        <v>2.5000000000000001E-3</v>
      </c>
      <c r="KQ10" s="15">
        <f t="shared" si="149"/>
        <v>5.0000000000000001E-3</v>
      </c>
      <c r="KR10" s="15">
        <f t="shared" si="149"/>
        <v>6.2500000000000003E-3</v>
      </c>
      <c r="KS10" s="15">
        <f t="shared" si="149"/>
        <v>6.2490000000000011E-3</v>
      </c>
      <c r="KT10" s="15">
        <f t="shared" si="149"/>
        <v>6.2480000000000009E-3</v>
      </c>
      <c r="KU10" s="15">
        <f t="shared" si="149"/>
        <v>6.2474999999999996E-3</v>
      </c>
      <c r="KV10" s="15">
        <f t="shared" si="149"/>
        <v>6.2449999999999997E-3</v>
      </c>
      <c r="KW10" s="15">
        <f t="shared" si="149"/>
        <v>6.2400000000000008E-3</v>
      </c>
      <c r="KX10" s="15">
        <f t="shared" si="149"/>
        <v>6.2400000000000008E-3</v>
      </c>
      <c r="KY10" s="15">
        <f t="shared" si="149"/>
        <v>6.2400000000000008E-3</v>
      </c>
      <c r="KZ10" s="15">
        <f t="shared" si="149"/>
        <v>6.2249999999999996E-3</v>
      </c>
      <c r="LB10" s="33">
        <v>5</v>
      </c>
      <c r="LC10" s="124">
        <v>99999</v>
      </c>
      <c r="LG10" s="14">
        <f t="shared" si="150"/>
        <v>0.05</v>
      </c>
      <c r="LH10" s="3">
        <v>1</v>
      </c>
      <c r="LI10" s="14">
        <f t="shared" si="151"/>
        <v>2.5000000000000001E-2</v>
      </c>
      <c r="LJ10" s="3">
        <f t="shared" si="152"/>
        <v>1</v>
      </c>
      <c r="LK10" s="14">
        <v>5.0000000000000001E-3</v>
      </c>
      <c r="LL10" s="3">
        <v>1</v>
      </c>
      <c r="LM10" s="14">
        <v>1E-3</v>
      </c>
      <c r="LN10" s="3">
        <v>1</v>
      </c>
      <c r="LO10" s="13">
        <f t="shared" si="153"/>
        <v>2.5000000000000001E-4</v>
      </c>
      <c r="LP10" s="13">
        <f t="shared" si="153"/>
        <v>5.0000000000000001E-4</v>
      </c>
      <c r="LQ10" s="13">
        <f t="shared" si="153"/>
        <v>7.5000000000000002E-4</v>
      </c>
      <c r="LR10" s="13">
        <f t="shared" si="153"/>
        <v>1E-3</v>
      </c>
      <c r="LS10" s="13">
        <f t="shared" si="153"/>
        <v>1.25E-3</v>
      </c>
      <c r="LT10" s="13">
        <f t="shared" si="154"/>
        <v>1.25E-3</v>
      </c>
      <c r="LU10" s="13">
        <f t="shared" si="154"/>
        <v>2.5000000000000001E-3</v>
      </c>
      <c r="LV10" s="13">
        <f t="shared" si="154"/>
        <v>3.7499999999999999E-3</v>
      </c>
      <c r="LW10" s="13">
        <f t="shared" si="154"/>
        <v>5.0000000000000001E-3</v>
      </c>
      <c r="LX10" s="13">
        <f t="shared" si="154"/>
        <v>6.2500000000000003E-3</v>
      </c>
      <c r="LY10" s="13">
        <f t="shared" si="155"/>
        <v>2.5000000000000001E-3</v>
      </c>
      <c r="LZ10" s="13">
        <f t="shared" si="155"/>
        <v>5.0000000000000001E-3</v>
      </c>
      <c r="MA10" s="13">
        <f t="shared" si="155"/>
        <v>7.4999999999999997E-3</v>
      </c>
      <c r="MB10" s="13">
        <f t="shared" si="155"/>
        <v>0.01</v>
      </c>
      <c r="MC10" s="13">
        <f t="shared" si="155"/>
        <v>1.2500000000000001E-2</v>
      </c>
      <c r="MD10" s="13">
        <f t="shared" si="156"/>
        <v>5.0000000000000001E-3</v>
      </c>
      <c r="ME10" s="13">
        <f t="shared" si="156"/>
        <v>0.01</v>
      </c>
      <c r="MF10" s="13">
        <f t="shared" si="156"/>
        <v>1.4999999999999999E-2</v>
      </c>
      <c r="MG10" s="13">
        <f t="shared" si="156"/>
        <v>0.02</v>
      </c>
      <c r="MH10" s="13">
        <f t="shared" si="156"/>
        <v>2.5000000000000001E-2</v>
      </c>
      <c r="MI10" s="13">
        <f t="shared" si="156"/>
        <v>3.7499999999999999E-2</v>
      </c>
      <c r="MJ10" s="13">
        <f t="shared" si="156"/>
        <v>0.05</v>
      </c>
      <c r="MK10" s="13">
        <f t="shared" si="156"/>
        <v>6.25E-2</v>
      </c>
      <c r="ML10" s="13">
        <f t="shared" si="156"/>
        <v>7.4999999999999997E-2</v>
      </c>
      <c r="MM10" s="13">
        <f t="shared" si="156"/>
        <v>8.7499999999999994E-2</v>
      </c>
      <c r="MN10" s="13">
        <f t="shared" si="156"/>
        <v>0.1</v>
      </c>
      <c r="MO10" s="13">
        <f t="shared" si="156"/>
        <v>0.1125</v>
      </c>
      <c r="MP10" s="13">
        <f t="shared" si="156"/>
        <v>0.125</v>
      </c>
      <c r="MQ10" s="13"/>
      <c r="MT10" s="3"/>
      <c r="MW10" s="1">
        <v>0</v>
      </c>
      <c r="MX10" s="1">
        <v>0</v>
      </c>
      <c r="MY10" s="1">
        <v>0</v>
      </c>
    </row>
    <row r="11" spans="1:369" s="128" customFormat="1">
      <c r="A11" s="37">
        <v>7</v>
      </c>
      <c r="B11" s="37" t="s">
        <v>424</v>
      </c>
      <c r="C11" s="37">
        <v>1</v>
      </c>
      <c r="D11" s="37">
        <v>-1</v>
      </c>
      <c r="E11" s="37"/>
      <c r="F11" s="37">
        <v>6</v>
      </c>
      <c r="G11" s="37">
        <f t="shared" si="3"/>
        <v>6</v>
      </c>
      <c r="H11" s="37">
        <f t="shared" si="4"/>
        <v>6</v>
      </c>
      <c r="I11" s="11"/>
      <c r="J11" s="37">
        <f t="shared" si="5"/>
        <v>6</v>
      </c>
      <c r="K11" s="11"/>
      <c r="L11" s="37">
        <f t="shared" si="6"/>
        <v>0</v>
      </c>
      <c r="M11" s="37">
        <f t="shared" si="7"/>
        <v>0</v>
      </c>
      <c r="N11" s="37">
        <v>0</v>
      </c>
      <c r="O11" s="57">
        <v>4.1663999999999998E-3</v>
      </c>
      <c r="P11" s="3">
        <v>1</v>
      </c>
      <c r="Q11" s="51">
        <v>0</v>
      </c>
      <c r="R11" s="17">
        <f t="shared" si="8"/>
        <v>0</v>
      </c>
      <c r="S11" s="47">
        <v>0</v>
      </c>
      <c r="T11" s="47" t="s">
        <v>27</v>
      </c>
      <c r="U11" s="50">
        <v>0</v>
      </c>
      <c r="V11" s="49">
        <v>2</v>
      </c>
      <c r="W11" s="48">
        <v>1</v>
      </c>
      <c r="X11" s="47" t="str">
        <f t="shared" si="9"/>
        <v>[[0,1],[0,1],[0,1],[0,1],[0,1],[0,1],[0,1],[0,1],[0,1],[0,1],[0,2],[0,4],[0,6],[0,8],[0,10],[0,20],[0,40],[0,60],[0,80],[0,100]]</v>
      </c>
      <c r="Y11" s="47">
        <v>1</v>
      </c>
      <c r="Z11" s="47">
        <v>1</v>
      </c>
      <c r="AA11" s="47" t="str">
        <f t="shared" si="10"/>
        <v>[[1,1],[1,1],[1,1],[1,1],[1,1],[1,1],[1,1],[1,1],[1,1],[1,1],[1,1],[1,1],[1,1],[1,1],[1,1],[1,1],[1,1],[1,1],[1,1],[1,1]]</v>
      </c>
      <c r="AB11" s="37">
        <v>0</v>
      </c>
      <c r="AC11" s="46">
        <v>0</v>
      </c>
      <c r="AD11" s="43">
        <f t="shared" si="11"/>
        <v>0</v>
      </c>
      <c r="AE11" s="43">
        <v>0</v>
      </c>
      <c r="AF11" s="43">
        <v>0</v>
      </c>
      <c r="AG11" s="44">
        <f t="shared" si="157"/>
        <v>0.05</v>
      </c>
      <c r="AH11" s="44">
        <f t="shared" si="157"/>
        <v>0</v>
      </c>
      <c r="AI11" s="44">
        <f t="shared" si="157"/>
        <v>0</v>
      </c>
      <c r="AJ11" s="42">
        <v>0</v>
      </c>
      <c r="AK11" s="14" t="str">
        <f t="shared" si="12"/>
        <v>[[0.05,1],[0.025,1],[0.005,1],[0.001,1],[0,0],[0.001,1],[0.001,1]]</v>
      </c>
      <c r="AL11" s="37" t="str">
        <f t="shared" si="13"/>
        <v>[[1,5],[2,2],[3,1]]</v>
      </c>
      <c r="AM11" s="40" t="str">
        <f t="shared" si="14"/>
        <v>[0.053333,0.026667,0.017778]</v>
      </c>
      <c r="AN11" s="40">
        <v>0</v>
      </c>
      <c r="AO11" s="40">
        <v>1</v>
      </c>
      <c r="AP11" s="40">
        <f t="shared" si="15"/>
        <v>1</v>
      </c>
      <c r="AQ11" s="40">
        <v>0</v>
      </c>
      <c r="AR11" s="40">
        <v>0.4</v>
      </c>
      <c r="AS11" s="40" t="s">
        <v>156</v>
      </c>
      <c r="AT11" s="40">
        <v>1</v>
      </c>
      <c r="AU11" s="39">
        <v>3</v>
      </c>
      <c r="AV11" s="37">
        <f t="shared" si="16"/>
        <v>-1</v>
      </c>
      <c r="AW11" s="37">
        <v>0</v>
      </c>
      <c r="AX11" s="37"/>
      <c r="AY11" s="8"/>
      <c r="AZ11" s="8" t="s">
        <v>92</v>
      </c>
      <c r="BA11" s="75">
        <v>0.75</v>
      </c>
      <c r="BB11" s="75">
        <f>BA11</f>
        <v>0.75</v>
      </c>
      <c r="BC11" s="37"/>
      <c r="BD11" s="37"/>
      <c r="BE11" s="37">
        <v>0.5</v>
      </c>
      <c r="BF11" s="37">
        <v>1</v>
      </c>
      <c r="BG11" s="37" t="s">
        <v>423</v>
      </c>
      <c r="BH11" s="36">
        <v>0.75</v>
      </c>
      <c r="BI11" s="36">
        <v>0.6</v>
      </c>
      <c r="BJ11" s="8">
        <f t="shared" si="17"/>
        <v>6</v>
      </c>
      <c r="BK11" s="8" t="s">
        <v>5</v>
      </c>
      <c r="BL11" s="8">
        <v>1</v>
      </c>
      <c r="BM11" s="8" t="s">
        <v>14</v>
      </c>
      <c r="BN11" s="8" t="s">
        <v>399</v>
      </c>
      <c r="BO11" s="56" t="s">
        <v>422</v>
      </c>
      <c r="BP11" s="56" t="s">
        <v>422</v>
      </c>
      <c r="BQ11" s="27">
        <v>8</v>
      </c>
      <c r="BR11" s="27">
        <v>1</v>
      </c>
      <c r="BS11" s="11"/>
      <c r="BT11" s="11"/>
      <c r="BU11" s="11" t="s">
        <v>1</v>
      </c>
      <c r="BV11" s="35">
        <v>0</v>
      </c>
      <c r="BW11" s="27">
        <f t="shared" si="18"/>
        <v>4.5</v>
      </c>
      <c r="BX11" s="34" t="str">
        <f t="shared" si="19"/>
        <v>[4.5,6,6,4.5]</v>
      </c>
      <c r="BY11" s="31">
        <v>1</v>
      </c>
      <c r="BZ11" s="31">
        <v>1</v>
      </c>
      <c r="CA11" s="31">
        <v>1</v>
      </c>
      <c r="CB11" s="31">
        <v>1</v>
      </c>
      <c r="CC11" s="31">
        <v>1</v>
      </c>
      <c r="CD11" s="31">
        <v>1</v>
      </c>
      <c r="CE11" s="31">
        <v>1</v>
      </c>
      <c r="CF11" s="31"/>
      <c r="CG11" s="31"/>
      <c r="CH11" s="31"/>
      <c r="CI11" s="31"/>
      <c r="CJ11" s="31"/>
      <c r="CK11" s="31"/>
      <c r="CL11" s="31"/>
      <c r="CM11" s="31"/>
      <c r="CN11" s="31" t="s">
        <v>397</v>
      </c>
      <c r="CO11" s="31"/>
      <c r="CP11" s="31"/>
      <c r="CQ11" s="32" t="s">
        <v>0</v>
      </c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 t="s">
        <v>421</v>
      </c>
      <c r="DT11" s="31">
        <f t="shared" si="20"/>
        <v>4.5</v>
      </c>
      <c r="DU11" s="27">
        <f t="shared" si="21"/>
        <v>6</v>
      </c>
      <c r="DV11" s="27">
        <f t="shared" si="22"/>
        <v>6</v>
      </c>
      <c r="DW11" s="27">
        <f t="shared" si="23"/>
        <v>4.5</v>
      </c>
      <c r="DX11" s="27"/>
      <c r="EI11" s="26">
        <f t="shared" si="24"/>
        <v>6.6000000000000005</v>
      </c>
      <c r="EJ11" s="25">
        <f t="shared" si="158"/>
        <v>0.1</v>
      </c>
      <c r="EK11" s="24">
        <v>1</v>
      </c>
      <c r="EL11" s="21">
        <v>5</v>
      </c>
      <c r="EM11" s="24">
        <v>2</v>
      </c>
      <c r="EN11" s="21">
        <v>2</v>
      </c>
      <c r="EO11" s="24">
        <v>3</v>
      </c>
      <c r="EP11" s="21">
        <v>1</v>
      </c>
      <c r="EQ11" s="21">
        <f t="shared" si="25"/>
        <v>1.5</v>
      </c>
      <c r="ER11" s="21">
        <f t="shared" si="26"/>
        <v>7.5</v>
      </c>
      <c r="ES11" s="23">
        <f t="shared" si="27"/>
        <v>5.3332999999999998E-2</v>
      </c>
      <c r="ET11" s="21">
        <f t="shared" si="28"/>
        <v>15</v>
      </c>
      <c r="EU11" s="22">
        <f t="shared" si="29"/>
        <v>2.6667E-2</v>
      </c>
      <c r="EV11" s="21">
        <f t="shared" si="30"/>
        <v>22.5</v>
      </c>
      <c r="EW11" s="20">
        <f t="shared" si="31"/>
        <v>1.7777999999999999E-2</v>
      </c>
      <c r="EX11" s="3"/>
      <c r="EY11" s="3"/>
      <c r="EZ11" s="66"/>
      <c r="FA11" s="3"/>
      <c r="FB11" s="3"/>
      <c r="FC11" s="3"/>
      <c r="FD11" s="3"/>
      <c r="FE11" s="16"/>
      <c r="FF11" s="18">
        <v>0</v>
      </c>
      <c r="FG11" s="17">
        <v>1</v>
      </c>
      <c r="FH11" s="16">
        <f t="shared" si="32"/>
        <v>0</v>
      </c>
      <c r="FI11" s="18">
        <f t="shared" si="33"/>
        <v>0</v>
      </c>
      <c r="FJ11" s="17">
        <f t="shared" si="34"/>
        <v>1</v>
      </c>
      <c r="FK11" s="16">
        <f t="shared" si="35"/>
        <v>0</v>
      </c>
      <c r="FL11" s="18">
        <f t="shared" si="36"/>
        <v>0</v>
      </c>
      <c r="FM11" s="17">
        <f t="shared" si="37"/>
        <v>1</v>
      </c>
      <c r="FN11" s="16">
        <f t="shared" si="38"/>
        <v>0</v>
      </c>
      <c r="FO11" s="18">
        <f t="shared" si="39"/>
        <v>0</v>
      </c>
      <c r="FP11" s="17">
        <f t="shared" si="40"/>
        <v>1</v>
      </c>
      <c r="FQ11" s="16">
        <f t="shared" si="41"/>
        <v>0</v>
      </c>
      <c r="FR11" s="18">
        <f t="shared" si="42"/>
        <v>0</v>
      </c>
      <c r="FS11" s="17">
        <f t="shared" si="43"/>
        <v>1</v>
      </c>
      <c r="FT11" s="16">
        <f t="shared" si="44"/>
        <v>0</v>
      </c>
      <c r="FU11" s="18">
        <f t="shared" si="45"/>
        <v>0</v>
      </c>
      <c r="FV11" s="17">
        <f t="shared" si="46"/>
        <v>1</v>
      </c>
      <c r="FW11" s="16">
        <f t="shared" si="47"/>
        <v>0</v>
      </c>
      <c r="FX11" s="18">
        <f t="shared" si="48"/>
        <v>0</v>
      </c>
      <c r="FY11" s="17">
        <f t="shared" si="49"/>
        <v>1</v>
      </c>
      <c r="FZ11" s="16">
        <f t="shared" si="50"/>
        <v>0</v>
      </c>
      <c r="GA11" s="18">
        <f t="shared" si="51"/>
        <v>0</v>
      </c>
      <c r="GB11" s="17">
        <f t="shared" si="52"/>
        <v>1</v>
      </c>
      <c r="GC11" s="16">
        <f t="shared" si="53"/>
        <v>0</v>
      </c>
      <c r="GD11" s="18">
        <f t="shared" si="54"/>
        <v>0</v>
      </c>
      <c r="GE11" s="17">
        <f t="shared" si="55"/>
        <v>1</v>
      </c>
      <c r="GF11" s="16">
        <f t="shared" si="56"/>
        <v>0</v>
      </c>
      <c r="GG11" s="18">
        <f t="shared" si="57"/>
        <v>0</v>
      </c>
      <c r="GH11" s="17">
        <f t="shared" si="58"/>
        <v>1</v>
      </c>
      <c r="GI11" s="16">
        <f t="shared" si="59"/>
        <v>0</v>
      </c>
      <c r="GJ11" s="18">
        <f t="shared" si="60"/>
        <v>0</v>
      </c>
      <c r="GK11" s="17">
        <f t="shared" si="61"/>
        <v>2</v>
      </c>
      <c r="GL11" s="16">
        <f t="shared" si="62"/>
        <v>0</v>
      </c>
      <c r="GM11" s="18">
        <f t="shared" si="63"/>
        <v>0</v>
      </c>
      <c r="GN11" s="17">
        <f t="shared" si="64"/>
        <v>4</v>
      </c>
      <c r="GO11" s="16">
        <f t="shared" si="65"/>
        <v>0</v>
      </c>
      <c r="GP11" s="18">
        <f t="shared" si="66"/>
        <v>0</v>
      </c>
      <c r="GQ11" s="17">
        <f t="shared" si="67"/>
        <v>6</v>
      </c>
      <c r="GR11" s="16">
        <f t="shared" si="68"/>
        <v>0</v>
      </c>
      <c r="GS11" s="18">
        <f t="shared" si="69"/>
        <v>0</v>
      </c>
      <c r="GT11" s="17">
        <f t="shared" si="70"/>
        <v>8</v>
      </c>
      <c r="GU11" s="16">
        <f t="shared" si="71"/>
        <v>0</v>
      </c>
      <c r="GV11" s="18">
        <f t="shared" si="72"/>
        <v>0</v>
      </c>
      <c r="GW11" s="17">
        <f t="shared" si="73"/>
        <v>10</v>
      </c>
      <c r="GX11" s="16">
        <f t="shared" si="74"/>
        <v>0</v>
      </c>
      <c r="GY11" s="18">
        <f t="shared" si="75"/>
        <v>0</v>
      </c>
      <c r="GZ11" s="17">
        <f t="shared" si="76"/>
        <v>20</v>
      </c>
      <c r="HA11" s="16">
        <f t="shared" si="77"/>
        <v>0</v>
      </c>
      <c r="HB11" s="18">
        <f t="shared" si="78"/>
        <v>0</v>
      </c>
      <c r="HC11" s="17">
        <f t="shared" si="79"/>
        <v>40</v>
      </c>
      <c r="HD11" s="16">
        <f t="shared" si="80"/>
        <v>0</v>
      </c>
      <c r="HE11" s="18">
        <f t="shared" si="81"/>
        <v>0</v>
      </c>
      <c r="HF11" s="17">
        <f t="shared" si="82"/>
        <v>60</v>
      </c>
      <c r="HG11" s="16">
        <f t="shared" si="83"/>
        <v>0</v>
      </c>
      <c r="HH11" s="18">
        <f t="shared" si="84"/>
        <v>0</v>
      </c>
      <c r="HI11" s="17">
        <f t="shared" si="85"/>
        <v>80</v>
      </c>
      <c r="HJ11" s="16">
        <f t="shared" si="86"/>
        <v>0</v>
      </c>
      <c r="HK11" s="18">
        <f t="shared" si="87"/>
        <v>0</v>
      </c>
      <c r="HL11" s="17">
        <f t="shared" si="88"/>
        <v>100</v>
      </c>
      <c r="HM11" s="16">
        <f t="shared" si="89"/>
        <v>0</v>
      </c>
      <c r="HN11" s="3"/>
      <c r="HO11" s="3" t="s">
        <v>420</v>
      </c>
      <c r="HP11" s="40">
        <v>100000</v>
      </c>
      <c r="HQ11" s="3"/>
      <c r="HR11" s="3"/>
      <c r="HS11" s="3"/>
      <c r="HT11" s="16"/>
      <c r="HU11" s="18">
        <v>1</v>
      </c>
      <c r="HV11" s="17">
        <v>1</v>
      </c>
      <c r="HW11" s="16">
        <f t="shared" si="90"/>
        <v>6.6666666666666724E-7</v>
      </c>
      <c r="HX11" s="18">
        <f t="shared" si="91"/>
        <v>1</v>
      </c>
      <c r="HY11" s="17">
        <f t="shared" si="92"/>
        <v>1</v>
      </c>
      <c r="HZ11" s="16">
        <f t="shared" si="93"/>
        <v>1.3333333333333345E-6</v>
      </c>
      <c r="IA11" s="18">
        <f t="shared" si="94"/>
        <v>1</v>
      </c>
      <c r="IB11" s="17">
        <f t="shared" si="95"/>
        <v>1</v>
      </c>
      <c r="IC11" s="16">
        <f t="shared" si="96"/>
        <v>2.0000000000000016E-6</v>
      </c>
      <c r="ID11" s="18">
        <f t="shared" si="97"/>
        <v>1</v>
      </c>
      <c r="IE11" s="17">
        <f t="shared" si="98"/>
        <v>1</v>
      </c>
      <c r="IF11" s="16">
        <f t="shared" si="99"/>
        <v>2.6666666666666689E-6</v>
      </c>
      <c r="IG11" s="18">
        <f t="shared" si="100"/>
        <v>1</v>
      </c>
      <c r="IH11" s="17">
        <f t="shared" si="101"/>
        <v>1</v>
      </c>
      <c r="II11" s="16">
        <f t="shared" si="102"/>
        <v>3.3333333333333359E-6</v>
      </c>
      <c r="IJ11" s="18">
        <f t="shared" si="103"/>
        <v>1</v>
      </c>
      <c r="IK11" s="17">
        <f t="shared" si="104"/>
        <v>1</v>
      </c>
      <c r="IL11" s="16">
        <f t="shared" si="105"/>
        <v>6.6666666666666717E-6</v>
      </c>
      <c r="IM11" s="18">
        <f t="shared" si="106"/>
        <v>1</v>
      </c>
      <c r="IN11" s="17">
        <f t="shared" si="107"/>
        <v>1</v>
      </c>
      <c r="IO11" s="16">
        <f t="shared" si="108"/>
        <v>1.3333333333333343E-5</v>
      </c>
      <c r="IP11" s="18">
        <f t="shared" si="109"/>
        <v>1</v>
      </c>
      <c r="IQ11" s="17">
        <f t="shared" si="110"/>
        <v>1</v>
      </c>
      <c r="IR11" s="16">
        <f t="shared" si="111"/>
        <v>2.0000000000000015E-5</v>
      </c>
      <c r="IS11" s="18">
        <f t="shared" si="112"/>
        <v>1</v>
      </c>
      <c r="IT11" s="17">
        <f t="shared" si="113"/>
        <v>1</v>
      </c>
      <c r="IU11" s="16">
        <f t="shared" si="114"/>
        <v>2.6666666666666687E-5</v>
      </c>
      <c r="IV11" s="18">
        <f t="shared" si="115"/>
        <v>1</v>
      </c>
      <c r="IW11" s="17">
        <f t="shared" si="116"/>
        <v>1</v>
      </c>
      <c r="IX11" s="16">
        <f t="shared" si="117"/>
        <v>3.3333333333333362E-5</v>
      </c>
      <c r="IY11" s="18">
        <f t="shared" si="118"/>
        <v>1</v>
      </c>
      <c r="IZ11" s="17">
        <f t="shared" si="119"/>
        <v>1</v>
      </c>
      <c r="JA11" s="16">
        <f t="shared" si="120"/>
        <v>6.6666666666666724E-5</v>
      </c>
      <c r="JB11" s="18">
        <f t="shared" si="121"/>
        <v>1</v>
      </c>
      <c r="JC11" s="17">
        <f t="shared" si="122"/>
        <v>1</v>
      </c>
      <c r="JD11" s="16">
        <f t="shared" si="123"/>
        <v>1.3333333333333345E-4</v>
      </c>
      <c r="JE11" s="18">
        <f t="shared" si="124"/>
        <v>1</v>
      </c>
      <c r="JF11" s="17">
        <f t="shared" si="125"/>
        <v>1</v>
      </c>
      <c r="JG11" s="16">
        <f t="shared" si="126"/>
        <v>2.0000000000000017E-4</v>
      </c>
      <c r="JH11" s="18">
        <f t="shared" si="127"/>
        <v>1</v>
      </c>
      <c r="JI11" s="17">
        <f t="shared" si="128"/>
        <v>1</v>
      </c>
      <c r="JJ11" s="16">
        <f t="shared" si="129"/>
        <v>2.666666666666669E-4</v>
      </c>
      <c r="JK11" s="18">
        <f t="shared" si="130"/>
        <v>1</v>
      </c>
      <c r="JL11" s="17">
        <f t="shared" si="131"/>
        <v>1</v>
      </c>
      <c r="JM11" s="16">
        <f t="shared" si="132"/>
        <v>3.3333333333333359E-4</v>
      </c>
      <c r="JN11" s="18">
        <f t="shared" si="133"/>
        <v>1</v>
      </c>
      <c r="JO11" s="17">
        <f t="shared" si="134"/>
        <v>1</v>
      </c>
      <c r="JP11" s="16">
        <f t="shared" si="135"/>
        <v>6.6666666666666719E-4</v>
      </c>
      <c r="JQ11" s="18">
        <f t="shared" si="136"/>
        <v>1</v>
      </c>
      <c r="JR11" s="17">
        <f t="shared" si="137"/>
        <v>1</v>
      </c>
      <c r="JS11" s="16">
        <f t="shared" si="138"/>
        <v>1.3333333333333344E-3</v>
      </c>
      <c r="JT11" s="18">
        <f t="shared" si="139"/>
        <v>1</v>
      </c>
      <c r="JU11" s="17">
        <f t="shared" si="140"/>
        <v>1</v>
      </c>
      <c r="JV11" s="16">
        <f t="shared" si="141"/>
        <v>2.0000000000000018E-3</v>
      </c>
      <c r="JW11" s="18">
        <f t="shared" si="142"/>
        <v>1</v>
      </c>
      <c r="JX11" s="17">
        <f t="shared" si="143"/>
        <v>1</v>
      </c>
      <c r="JY11" s="16">
        <f t="shared" si="144"/>
        <v>2.6666666666666687E-3</v>
      </c>
      <c r="JZ11" s="18">
        <f t="shared" si="145"/>
        <v>1</v>
      </c>
      <c r="KA11" s="17">
        <f t="shared" si="146"/>
        <v>1</v>
      </c>
      <c r="KB11" s="16">
        <f t="shared" si="147"/>
        <v>3.3333333333333361E-3</v>
      </c>
      <c r="KC11" s="3"/>
      <c r="KD11" s="3"/>
      <c r="KE11" s="3"/>
      <c r="KF11" s="3"/>
      <c r="KG11" s="15">
        <f t="shared" si="148"/>
        <v>0</v>
      </c>
      <c r="KH11" s="15">
        <f t="shared" si="148"/>
        <v>0</v>
      </c>
      <c r="KI11" s="15">
        <f t="shared" si="148"/>
        <v>0</v>
      </c>
      <c r="KJ11" s="15">
        <f t="shared" si="148"/>
        <v>2.4000000000000003E-4</v>
      </c>
      <c r="KK11" s="15">
        <f t="shared" si="148"/>
        <v>3.0000000000000003E-4</v>
      </c>
      <c r="KL11" s="15">
        <f t="shared" si="148"/>
        <v>6.0000000000000006E-4</v>
      </c>
      <c r="KM11" s="15">
        <f t="shared" si="148"/>
        <v>1.2000000000000001E-3</v>
      </c>
      <c r="KN11" s="15">
        <f t="shared" si="148"/>
        <v>1.8000000000000004E-3</v>
      </c>
      <c r="KO11" s="15">
        <f t="shared" si="148"/>
        <v>2.4000000000000002E-3</v>
      </c>
      <c r="KP11" s="15">
        <f t="shared" si="148"/>
        <v>3.0000000000000005E-3</v>
      </c>
      <c r="KQ11" s="15">
        <f t="shared" si="149"/>
        <v>6.000000000000001E-3</v>
      </c>
      <c r="KR11" s="15">
        <f t="shared" si="149"/>
        <v>7.4999999999999997E-3</v>
      </c>
      <c r="KS11" s="15">
        <f t="shared" si="149"/>
        <v>7.4987999999999999E-3</v>
      </c>
      <c r="KT11" s="15">
        <f t="shared" si="149"/>
        <v>7.497600000000001E-3</v>
      </c>
      <c r="KU11" s="15">
        <f t="shared" si="149"/>
        <v>7.4970000000000002E-3</v>
      </c>
      <c r="KV11" s="15">
        <f t="shared" si="149"/>
        <v>7.4940000000000007E-3</v>
      </c>
      <c r="KW11" s="15">
        <f t="shared" si="149"/>
        <v>7.4880000000000007E-3</v>
      </c>
      <c r="KX11" s="15">
        <f t="shared" si="149"/>
        <v>7.4880000000000007E-3</v>
      </c>
      <c r="KY11" s="15">
        <f t="shared" si="149"/>
        <v>7.4880000000000007E-3</v>
      </c>
      <c r="KZ11" s="15">
        <f t="shared" si="149"/>
        <v>7.4700000000000001E-3</v>
      </c>
      <c r="LA11" s="3"/>
      <c r="LB11" s="33">
        <v>6</v>
      </c>
      <c r="LC11" s="124">
        <v>99999</v>
      </c>
      <c r="LD11" s="3"/>
      <c r="LG11" s="14">
        <f t="shared" si="150"/>
        <v>0.05</v>
      </c>
      <c r="LH11" s="3">
        <v>1</v>
      </c>
      <c r="LI11" s="14">
        <f t="shared" si="151"/>
        <v>2.5000000000000001E-2</v>
      </c>
      <c r="LJ11" s="3">
        <f t="shared" si="152"/>
        <v>1</v>
      </c>
      <c r="LK11" s="14">
        <v>5.0000000000000001E-3</v>
      </c>
      <c r="LL11" s="3">
        <v>1</v>
      </c>
      <c r="LM11" s="14">
        <v>1E-3</v>
      </c>
      <c r="LN11" s="3">
        <v>1</v>
      </c>
      <c r="LO11" s="13">
        <f t="shared" si="153"/>
        <v>2.9999999999999997E-4</v>
      </c>
      <c r="LP11" s="13">
        <f t="shared" si="153"/>
        <v>5.9999999999999995E-4</v>
      </c>
      <c r="LQ11" s="13">
        <f t="shared" si="153"/>
        <v>8.9999999999999998E-4</v>
      </c>
      <c r="LR11" s="13">
        <f t="shared" si="153"/>
        <v>1.1999999999999999E-3</v>
      </c>
      <c r="LS11" s="13">
        <f t="shared" si="153"/>
        <v>1.5E-3</v>
      </c>
      <c r="LT11" s="13">
        <f t="shared" si="154"/>
        <v>1.5E-3</v>
      </c>
      <c r="LU11" s="13">
        <f t="shared" si="154"/>
        <v>3.0000000000000001E-3</v>
      </c>
      <c r="LV11" s="13">
        <f t="shared" si="154"/>
        <v>4.4999999999999997E-3</v>
      </c>
      <c r="LW11" s="13">
        <f t="shared" si="154"/>
        <v>6.0000000000000001E-3</v>
      </c>
      <c r="LX11" s="13">
        <f t="shared" si="154"/>
        <v>7.4999999999999997E-3</v>
      </c>
      <c r="LY11" s="13">
        <f t="shared" si="155"/>
        <v>3.0000000000000001E-3</v>
      </c>
      <c r="LZ11" s="13">
        <f t="shared" si="155"/>
        <v>6.0000000000000001E-3</v>
      </c>
      <c r="MA11" s="13">
        <f t="shared" si="155"/>
        <v>8.9999999999999993E-3</v>
      </c>
      <c r="MB11" s="13">
        <f t="shared" si="155"/>
        <v>1.2E-2</v>
      </c>
      <c r="MC11" s="13">
        <f t="shared" si="155"/>
        <v>1.4999999999999999E-2</v>
      </c>
      <c r="MD11" s="13">
        <f t="shared" si="156"/>
        <v>6.0000000000000001E-3</v>
      </c>
      <c r="ME11" s="13">
        <f t="shared" si="156"/>
        <v>1.2E-2</v>
      </c>
      <c r="MF11" s="13">
        <f t="shared" si="156"/>
        <v>1.7999999999999999E-2</v>
      </c>
      <c r="MG11" s="13">
        <f t="shared" si="156"/>
        <v>2.4E-2</v>
      </c>
      <c r="MH11" s="13">
        <f t="shared" si="156"/>
        <v>0.03</v>
      </c>
      <c r="MI11" s="13">
        <f t="shared" si="156"/>
        <v>4.4999999999999998E-2</v>
      </c>
      <c r="MJ11" s="13">
        <f t="shared" si="156"/>
        <v>0.06</v>
      </c>
      <c r="MK11" s="13">
        <f t="shared" si="156"/>
        <v>7.4999999999999997E-2</v>
      </c>
      <c r="ML11" s="13">
        <f t="shared" si="156"/>
        <v>0.09</v>
      </c>
      <c r="MM11" s="13">
        <f t="shared" si="156"/>
        <v>0.105</v>
      </c>
      <c r="MN11" s="13">
        <f t="shared" si="156"/>
        <v>0.12</v>
      </c>
      <c r="MO11" s="13">
        <f t="shared" si="156"/>
        <v>0.13500000000000001</v>
      </c>
      <c r="MP11" s="13">
        <f t="shared" si="156"/>
        <v>0.15</v>
      </c>
      <c r="MQ11" s="13"/>
      <c r="MT11" s="3"/>
      <c r="MW11" s="128">
        <v>0</v>
      </c>
      <c r="MX11" s="128">
        <v>0</v>
      </c>
      <c r="MY11" s="128">
        <v>0</v>
      </c>
    </row>
    <row r="12" spans="1:369">
      <c r="A12" s="37">
        <v>8</v>
      </c>
      <c r="B12" s="37" t="s">
        <v>419</v>
      </c>
      <c r="C12" s="37">
        <v>1</v>
      </c>
      <c r="D12" s="37">
        <v>-1</v>
      </c>
      <c r="E12" s="37"/>
      <c r="F12" s="37">
        <v>7</v>
      </c>
      <c r="G12" s="37">
        <f t="shared" si="3"/>
        <v>7</v>
      </c>
      <c r="H12" s="37">
        <f t="shared" si="4"/>
        <v>7</v>
      </c>
      <c r="I12" s="11"/>
      <c r="J12" s="37">
        <f t="shared" si="5"/>
        <v>7</v>
      </c>
      <c r="K12" s="11"/>
      <c r="L12" s="37">
        <f t="shared" si="6"/>
        <v>0</v>
      </c>
      <c r="M12" s="37">
        <f t="shared" si="7"/>
        <v>0</v>
      </c>
      <c r="N12" s="37">
        <v>0</v>
      </c>
      <c r="O12" s="57">
        <v>4.8607999999999993E-3</v>
      </c>
      <c r="P12" s="3">
        <v>1</v>
      </c>
      <c r="Q12" s="51">
        <v>0</v>
      </c>
      <c r="R12" s="17">
        <f t="shared" si="8"/>
        <v>0</v>
      </c>
      <c r="S12" s="47">
        <v>0</v>
      </c>
      <c r="T12" s="47" t="s">
        <v>27</v>
      </c>
      <c r="U12" s="50">
        <v>0</v>
      </c>
      <c r="V12" s="49">
        <v>2</v>
      </c>
      <c r="W12" s="48">
        <v>1</v>
      </c>
      <c r="X12" s="47" t="str">
        <f t="shared" si="9"/>
        <v>[[0,1],[0,1],[0,1],[0,1],[0,1],[0,1],[0,1],[0,1],[0,1],[0,1],[0,2],[0,4],[0,6],[0,8],[0,10],[0,20],[0,40],[0,60],[0,80],[0,100]]</v>
      </c>
      <c r="Y12" s="47">
        <v>1</v>
      </c>
      <c r="Z12" s="47">
        <v>1</v>
      </c>
      <c r="AA12" s="47" t="str">
        <f t="shared" si="10"/>
        <v>[[1,1],[1,1],[1,1],[1,1],[1,1],[1,1],[1,1],[1,1],[1,1],[1,1],[1,1],[1,1],[1,1],[1,1],[1,1],[1,1],[1,1],[1,1],[1,1],[1,1]]</v>
      </c>
      <c r="AB12" s="37">
        <v>0</v>
      </c>
      <c r="AC12" s="46">
        <v>0</v>
      </c>
      <c r="AD12" s="43">
        <f t="shared" si="11"/>
        <v>0</v>
      </c>
      <c r="AE12" s="43">
        <v>0</v>
      </c>
      <c r="AF12" s="43">
        <v>0</v>
      </c>
      <c r="AG12" s="44">
        <f t="shared" si="157"/>
        <v>0.05</v>
      </c>
      <c r="AH12" s="44">
        <f t="shared" si="157"/>
        <v>0</v>
      </c>
      <c r="AI12" s="44">
        <f t="shared" si="157"/>
        <v>0</v>
      </c>
      <c r="AJ12" s="42">
        <v>0</v>
      </c>
      <c r="AK12" s="14" t="str">
        <f t="shared" si="12"/>
        <v>[[0.05,1],[0.025,1],[0.005,1],[0.001,1],[0,0],[0.001,1],[0.001,1]]</v>
      </c>
      <c r="AL12" s="37" t="str">
        <f t="shared" si="13"/>
        <v>[[1,5],[2,2],[3,1]]</v>
      </c>
      <c r="AM12" s="40" t="str">
        <f t="shared" si="14"/>
        <v>[0.062222,0.031111,0.020741]</v>
      </c>
      <c r="AN12" s="40">
        <v>0</v>
      </c>
      <c r="AO12" s="40">
        <v>1</v>
      </c>
      <c r="AP12" s="40">
        <f t="shared" si="15"/>
        <v>1</v>
      </c>
      <c r="AQ12" s="40">
        <v>0</v>
      </c>
      <c r="AR12" s="40">
        <v>0.4</v>
      </c>
      <c r="AS12" s="40" t="s">
        <v>156</v>
      </c>
      <c r="AT12" s="40">
        <v>1</v>
      </c>
      <c r="AU12" s="39">
        <v>3</v>
      </c>
      <c r="AV12" s="37">
        <f t="shared" si="16"/>
        <v>-1</v>
      </c>
      <c r="AW12" s="37">
        <v>0</v>
      </c>
      <c r="AX12" s="8"/>
      <c r="AY12" s="8"/>
      <c r="AZ12" s="8" t="s">
        <v>92</v>
      </c>
      <c r="BA12" s="75">
        <v>0.82</v>
      </c>
      <c r="BB12" s="75">
        <f>BA12</f>
        <v>0.82</v>
      </c>
      <c r="BC12" s="37"/>
      <c r="BD12" s="37"/>
      <c r="BE12" s="37">
        <v>0.5</v>
      </c>
      <c r="BF12" s="37">
        <v>1</v>
      </c>
      <c r="BG12" s="37" t="s">
        <v>418</v>
      </c>
      <c r="BH12" s="36">
        <v>0.75</v>
      </c>
      <c r="BI12" s="36">
        <v>0.6</v>
      </c>
      <c r="BJ12" s="8">
        <f t="shared" si="17"/>
        <v>7</v>
      </c>
      <c r="BK12" s="8" t="s">
        <v>5</v>
      </c>
      <c r="BL12" s="8">
        <v>1</v>
      </c>
      <c r="BM12" s="8" t="s">
        <v>14</v>
      </c>
      <c r="BN12" s="8" t="s">
        <v>399</v>
      </c>
      <c r="BO12" s="100" t="s">
        <v>417</v>
      </c>
      <c r="BP12" s="100" t="s">
        <v>417</v>
      </c>
      <c r="BQ12" s="27">
        <v>9</v>
      </c>
      <c r="BR12" s="27">
        <v>1</v>
      </c>
      <c r="BS12" s="11"/>
      <c r="BT12" s="11"/>
      <c r="BU12" s="11" t="s">
        <v>1</v>
      </c>
      <c r="BV12" s="35">
        <v>0</v>
      </c>
      <c r="BW12" s="27">
        <f t="shared" si="18"/>
        <v>5.25</v>
      </c>
      <c r="BX12" s="34" t="str">
        <f t="shared" si="19"/>
        <v>[5.25,7,7,5.25]</v>
      </c>
      <c r="BY12" s="31">
        <v>1</v>
      </c>
      <c r="BZ12" s="31">
        <v>1</v>
      </c>
      <c r="CA12" s="31">
        <v>1</v>
      </c>
      <c r="CB12" s="31">
        <v>1</v>
      </c>
      <c r="CC12" s="31">
        <v>1</v>
      </c>
      <c r="CD12" s="31">
        <v>1</v>
      </c>
      <c r="CE12" s="31">
        <v>1</v>
      </c>
      <c r="CF12" s="31"/>
      <c r="CG12" s="31"/>
      <c r="CH12" s="31"/>
      <c r="CI12" s="31"/>
      <c r="CJ12" s="31"/>
      <c r="CK12" s="31"/>
      <c r="CL12" s="31"/>
      <c r="CM12" s="31"/>
      <c r="CN12" s="31" t="s">
        <v>379</v>
      </c>
      <c r="CO12" s="31"/>
      <c r="CP12" s="31"/>
      <c r="CQ12" s="32" t="s">
        <v>0</v>
      </c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1"/>
      <c r="DO12" s="31"/>
      <c r="DP12" s="31"/>
      <c r="DQ12" s="31"/>
      <c r="DR12" s="31"/>
      <c r="DS12" s="31" t="s">
        <v>416</v>
      </c>
      <c r="DT12" s="31">
        <f t="shared" si="20"/>
        <v>5.25</v>
      </c>
      <c r="DU12" s="27">
        <f t="shared" si="21"/>
        <v>7</v>
      </c>
      <c r="DV12" s="27">
        <f t="shared" si="22"/>
        <v>7</v>
      </c>
      <c r="DW12" s="27">
        <f t="shared" si="23"/>
        <v>5.25</v>
      </c>
      <c r="DX12" s="27"/>
      <c r="EI12" s="26">
        <f t="shared" si="24"/>
        <v>7.7000000000000011</v>
      </c>
      <c r="EJ12" s="25">
        <f t="shared" si="158"/>
        <v>0.1</v>
      </c>
      <c r="EK12" s="24">
        <v>1</v>
      </c>
      <c r="EL12" s="21">
        <v>5</v>
      </c>
      <c r="EM12" s="24">
        <v>2</v>
      </c>
      <c r="EN12" s="21">
        <v>2</v>
      </c>
      <c r="EO12" s="24">
        <v>3</v>
      </c>
      <c r="EP12" s="21">
        <v>1</v>
      </c>
      <c r="EQ12" s="21">
        <f t="shared" si="25"/>
        <v>1.5</v>
      </c>
      <c r="ER12" s="21">
        <f t="shared" si="26"/>
        <v>7.5</v>
      </c>
      <c r="ES12" s="23">
        <f t="shared" si="27"/>
        <v>6.2222E-2</v>
      </c>
      <c r="ET12" s="21">
        <f t="shared" si="28"/>
        <v>15</v>
      </c>
      <c r="EU12" s="22">
        <f t="shared" si="29"/>
        <v>3.1111E-2</v>
      </c>
      <c r="EV12" s="21">
        <f t="shared" si="30"/>
        <v>22.5</v>
      </c>
      <c r="EW12" s="20">
        <f t="shared" si="31"/>
        <v>2.0740999999999999E-2</v>
      </c>
      <c r="EZ12" s="19"/>
      <c r="FA12" s="3"/>
      <c r="FE12" s="16"/>
      <c r="FF12" s="18">
        <v>0</v>
      </c>
      <c r="FG12" s="17">
        <v>1</v>
      </c>
      <c r="FH12" s="16">
        <f t="shared" si="32"/>
        <v>0</v>
      </c>
      <c r="FI12" s="18">
        <f t="shared" si="33"/>
        <v>0</v>
      </c>
      <c r="FJ12" s="17">
        <f t="shared" si="34"/>
        <v>1</v>
      </c>
      <c r="FK12" s="16">
        <f t="shared" si="35"/>
        <v>0</v>
      </c>
      <c r="FL12" s="18">
        <f t="shared" si="36"/>
        <v>0</v>
      </c>
      <c r="FM12" s="17">
        <f t="shared" si="37"/>
        <v>1</v>
      </c>
      <c r="FN12" s="16">
        <f t="shared" si="38"/>
        <v>0</v>
      </c>
      <c r="FO12" s="18">
        <f t="shared" si="39"/>
        <v>0</v>
      </c>
      <c r="FP12" s="17">
        <f t="shared" si="40"/>
        <v>1</v>
      </c>
      <c r="FQ12" s="16">
        <f t="shared" si="41"/>
        <v>0</v>
      </c>
      <c r="FR12" s="18">
        <f t="shared" si="42"/>
        <v>0</v>
      </c>
      <c r="FS12" s="17">
        <f t="shared" si="43"/>
        <v>1</v>
      </c>
      <c r="FT12" s="16">
        <f t="shared" si="44"/>
        <v>0</v>
      </c>
      <c r="FU12" s="18">
        <f t="shared" si="45"/>
        <v>0</v>
      </c>
      <c r="FV12" s="17">
        <f t="shared" si="46"/>
        <v>1</v>
      </c>
      <c r="FW12" s="16">
        <f t="shared" si="47"/>
        <v>0</v>
      </c>
      <c r="FX12" s="18">
        <f t="shared" si="48"/>
        <v>0</v>
      </c>
      <c r="FY12" s="17">
        <f t="shared" si="49"/>
        <v>1</v>
      </c>
      <c r="FZ12" s="16">
        <f t="shared" si="50"/>
        <v>0</v>
      </c>
      <c r="GA12" s="18">
        <f t="shared" si="51"/>
        <v>0</v>
      </c>
      <c r="GB12" s="17">
        <f t="shared" si="52"/>
        <v>1</v>
      </c>
      <c r="GC12" s="16">
        <f t="shared" si="53"/>
        <v>0</v>
      </c>
      <c r="GD12" s="18">
        <f t="shared" si="54"/>
        <v>0</v>
      </c>
      <c r="GE12" s="17">
        <f t="shared" si="55"/>
        <v>1</v>
      </c>
      <c r="GF12" s="16">
        <f t="shared" si="56"/>
        <v>0</v>
      </c>
      <c r="GG12" s="18">
        <f t="shared" si="57"/>
        <v>0</v>
      </c>
      <c r="GH12" s="17">
        <f t="shared" si="58"/>
        <v>1</v>
      </c>
      <c r="GI12" s="16">
        <f t="shared" si="59"/>
        <v>0</v>
      </c>
      <c r="GJ12" s="18">
        <f t="shared" si="60"/>
        <v>0</v>
      </c>
      <c r="GK12" s="17">
        <f t="shared" si="61"/>
        <v>2</v>
      </c>
      <c r="GL12" s="16">
        <f t="shared" si="62"/>
        <v>0</v>
      </c>
      <c r="GM12" s="18">
        <f t="shared" si="63"/>
        <v>0</v>
      </c>
      <c r="GN12" s="17">
        <f t="shared" si="64"/>
        <v>4</v>
      </c>
      <c r="GO12" s="16">
        <f t="shared" si="65"/>
        <v>0</v>
      </c>
      <c r="GP12" s="18">
        <f t="shared" si="66"/>
        <v>0</v>
      </c>
      <c r="GQ12" s="17">
        <f t="shared" si="67"/>
        <v>6</v>
      </c>
      <c r="GR12" s="16">
        <f t="shared" si="68"/>
        <v>0</v>
      </c>
      <c r="GS12" s="18">
        <f t="shared" si="69"/>
        <v>0</v>
      </c>
      <c r="GT12" s="17">
        <f t="shared" si="70"/>
        <v>8</v>
      </c>
      <c r="GU12" s="16">
        <f t="shared" si="71"/>
        <v>0</v>
      </c>
      <c r="GV12" s="18">
        <f t="shared" si="72"/>
        <v>0</v>
      </c>
      <c r="GW12" s="17">
        <f t="shared" si="73"/>
        <v>10</v>
      </c>
      <c r="GX12" s="16">
        <f t="shared" si="74"/>
        <v>0</v>
      </c>
      <c r="GY12" s="18">
        <f t="shared" si="75"/>
        <v>0</v>
      </c>
      <c r="GZ12" s="17">
        <f t="shared" si="76"/>
        <v>20</v>
      </c>
      <c r="HA12" s="16">
        <f t="shared" si="77"/>
        <v>0</v>
      </c>
      <c r="HB12" s="18">
        <f t="shared" si="78"/>
        <v>0</v>
      </c>
      <c r="HC12" s="17">
        <f t="shared" si="79"/>
        <v>40</v>
      </c>
      <c r="HD12" s="16">
        <f t="shared" si="80"/>
        <v>0</v>
      </c>
      <c r="HE12" s="18">
        <f t="shared" si="81"/>
        <v>0</v>
      </c>
      <c r="HF12" s="17">
        <f t="shared" si="82"/>
        <v>60</v>
      </c>
      <c r="HG12" s="16">
        <f t="shared" si="83"/>
        <v>0</v>
      </c>
      <c r="HH12" s="18">
        <f t="shared" si="84"/>
        <v>0</v>
      </c>
      <c r="HI12" s="17">
        <f t="shared" si="85"/>
        <v>80</v>
      </c>
      <c r="HJ12" s="16">
        <f t="shared" si="86"/>
        <v>0</v>
      </c>
      <c r="HK12" s="18">
        <f t="shared" si="87"/>
        <v>0</v>
      </c>
      <c r="HL12" s="17">
        <f t="shared" si="88"/>
        <v>100</v>
      </c>
      <c r="HM12" s="16">
        <f t="shared" si="89"/>
        <v>0</v>
      </c>
      <c r="HO12" s="126" t="s">
        <v>415</v>
      </c>
      <c r="HP12" s="127">
        <f>HP11*HR2/1</f>
        <v>5.5555555555555599E-4</v>
      </c>
      <c r="HT12" s="16"/>
      <c r="HU12" s="18">
        <v>1</v>
      </c>
      <c r="HV12" s="17">
        <v>1</v>
      </c>
      <c r="HW12" s="16">
        <f t="shared" si="90"/>
        <v>7.7777777777777842E-7</v>
      </c>
      <c r="HX12" s="18">
        <f t="shared" si="91"/>
        <v>1</v>
      </c>
      <c r="HY12" s="17">
        <f t="shared" si="92"/>
        <v>1</v>
      </c>
      <c r="HZ12" s="16">
        <f t="shared" si="93"/>
        <v>1.5555555555555568E-6</v>
      </c>
      <c r="IA12" s="18">
        <f t="shared" si="94"/>
        <v>1</v>
      </c>
      <c r="IB12" s="17">
        <f t="shared" si="95"/>
        <v>1</v>
      </c>
      <c r="IC12" s="16">
        <f t="shared" si="96"/>
        <v>2.3333333333333353E-6</v>
      </c>
      <c r="ID12" s="18">
        <f t="shared" si="97"/>
        <v>1</v>
      </c>
      <c r="IE12" s="17">
        <f t="shared" si="98"/>
        <v>1</v>
      </c>
      <c r="IF12" s="16">
        <f t="shared" si="99"/>
        <v>3.1111111111111137E-6</v>
      </c>
      <c r="IG12" s="18">
        <f t="shared" si="100"/>
        <v>1</v>
      </c>
      <c r="IH12" s="17">
        <f t="shared" si="101"/>
        <v>1</v>
      </c>
      <c r="II12" s="16">
        <f t="shared" si="102"/>
        <v>3.8888888888888921E-6</v>
      </c>
      <c r="IJ12" s="18">
        <f t="shared" si="103"/>
        <v>1</v>
      </c>
      <c r="IK12" s="17">
        <f t="shared" si="104"/>
        <v>1</v>
      </c>
      <c r="IL12" s="16">
        <f t="shared" si="105"/>
        <v>7.7777777777777842E-6</v>
      </c>
      <c r="IM12" s="18">
        <f t="shared" si="106"/>
        <v>1</v>
      </c>
      <c r="IN12" s="17">
        <f t="shared" si="107"/>
        <v>1</v>
      </c>
      <c r="IO12" s="16">
        <f t="shared" si="108"/>
        <v>1.5555555555555568E-5</v>
      </c>
      <c r="IP12" s="18">
        <f t="shared" si="109"/>
        <v>1</v>
      </c>
      <c r="IQ12" s="17">
        <f t="shared" si="110"/>
        <v>1</v>
      </c>
      <c r="IR12" s="16">
        <f t="shared" si="111"/>
        <v>2.3333333333333353E-5</v>
      </c>
      <c r="IS12" s="18">
        <f t="shared" si="112"/>
        <v>1</v>
      </c>
      <c r="IT12" s="17">
        <f t="shared" si="113"/>
        <v>1</v>
      </c>
      <c r="IU12" s="16">
        <f t="shared" si="114"/>
        <v>3.1111111111111137E-5</v>
      </c>
      <c r="IV12" s="18">
        <f t="shared" si="115"/>
        <v>1</v>
      </c>
      <c r="IW12" s="17">
        <f t="shared" si="116"/>
        <v>1</v>
      </c>
      <c r="IX12" s="16">
        <f t="shared" si="117"/>
        <v>3.8888888888888918E-5</v>
      </c>
      <c r="IY12" s="18">
        <f t="shared" si="118"/>
        <v>1</v>
      </c>
      <c r="IZ12" s="17">
        <f t="shared" si="119"/>
        <v>1</v>
      </c>
      <c r="JA12" s="16">
        <f t="shared" si="120"/>
        <v>7.7777777777777836E-5</v>
      </c>
      <c r="JB12" s="18">
        <f t="shared" si="121"/>
        <v>1</v>
      </c>
      <c r="JC12" s="17">
        <f t="shared" si="122"/>
        <v>1</v>
      </c>
      <c r="JD12" s="16">
        <f t="shared" si="123"/>
        <v>1.5555555555555567E-4</v>
      </c>
      <c r="JE12" s="18">
        <f t="shared" si="124"/>
        <v>1</v>
      </c>
      <c r="JF12" s="17">
        <f t="shared" si="125"/>
        <v>1</v>
      </c>
      <c r="JG12" s="16">
        <f t="shared" si="126"/>
        <v>2.3333333333333352E-4</v>
      </c>
      <c r="JH12" s="18">
        <f t="shared" si="127"/>
        <v>1</v>
      </c>
      <c r="JI12" s="17">
        <f t="shared" si="128"/>
        <v>1</v>
      </c>
      <c r="JJ12" s="16">
        <f t="shared" si="129"/>
        <v>3.1111111111111134E-4</v>
      </c>
      <c r="JK12" s="18">
        <f t="shared" si="130"/>
        <v>1</v>
      </c>
      <c r="JL12" s="17">
        <f t="shared" si="131"/>
        <v>1</v>
      </c>
      <c r="JM12" s="16">
        <f t="shared" si="132"/>
        <v>3.8888888888888919E-4</v>
      </c>
      <c r="JN12" s="18">
        <f t="shared" si="133"/>
        <v>1</v>
      </c>
      <c r="JO12" s="17">
        <f t="shared" si="134"/>
        <v>1</v>
      </c>
      <c r="JP12" s="16">
        <f t="shared" si="135"/>
        <v>7.7777777777777838E-4</v>
      </c>
      <c r="JQ12" s="18">
        <f t="shared" si="136"/>
        <v>1</v>
      </c>
      <c r="JR12" s="17">
        <f t="shared" si="137"/>
        <v>1</v>
      </c>
      <c r="JS12" s="16">
        <f t="shared" si="138"/>
        <v>1.5555555555555568E-3</v>
      </c>
      <c r="JT12" s="18">
        <f t="shared" si="139"/>
        <v>1</v>
      </c>
      <c r="JU12" s="17">
        <f t="shared" si="140"/>
        <v>1</v>
      </c>
      <c r="JV12" s="16">
        <f t="shared" si="141"/>
        <v>2.3333333333333353E-3</v>
      </c>
      <c r="JW12" s="18">
        <f t="shared" si="142"/>
        <v>1</v>
      </c>
      <c r="JX12" s="17">
        <f t="shared" si="143"/>
        <v>1</v>
      </c>
      <c r="JY12" s="16">
        <f t="shared" si="144"/>
        <v>3.1111111111111135E-3</v>
      </c>
      <c r="JZ12" s="18">
        <f t="shared" si="145"/>
        <v>1</v>
      </c>
      <c r="KA12" s="17">
        <f t="shared" si="146"/>
        <v>1</v>
      </c>
      <c r="KB12" s="16">
        <f t="shared" si="147"/>
        <v>3.8888888888888922E-3</v>
      </c>
      <c r="KG12" s="15">
        <f t="shared" si="148"/>
        <v>0</v>
      </c>
      <c r="KH12" s="15">
        <f t="shared" si="148"/>
        <v>0</v>
      </c>
      <c r="KI12" s="15">
        <f t="shared" si="148"/>
        <v>0</v>
      </c>
      <c r="KJ12" s="15">
        <f t="shared" si="148"/>
        <v>2.8000000000000003E-4</v>
      </c>
      <c r="KK12" s="15">
        <f t="shared" si="148"/>
        <v>3.5E-4</v>
      </c>
      <c r="KL12" s="15">
        <f t="shared" si="148"/>
        <v>6.9999999999999999E-4</v>
      </c>
      <c r="KM12" s="15">
        <f t="shared" si="148"/>
        <v>1.4E-3</v>
      </c>
      <c r="KN12" s="15">
        <f t="shared" si="148"/>
        <v>2.1000000000000003E-3</v>
      </c>
      <c r="KO12" s="15">
        <f t="shared" si="148"/>
        <v>2.8E-3</v>
      </c>
      <c r="KP12" s="15">
        <f t="shared" si="148"/>
        <v>3.5000000000000005E-3</v>
      </c>
      <c r="KQ12" s="15">
        <f t="shared" si="149"/>
        <v>7.000000000000001E-3</v>
      </c>
      <c r="KR12" s="15">
        <f t="shared" si="149"/>
        <v>8.7500000000000008E-3</v>
      </c>
      <c r="KS12" s="15">
        <f t="shared" si="149"/>
        <v>8.7486000000000005E-3</v>
      </c>
      <c r="KT12" s="15">
        <f t="shared" si="149"/>
        <v>8.7472000000000018E-3</v>
      </c>
      <c r="KU12" s="15">
        <f t="shared" si="149"/>
        <v>8.7464999999999991E-3</v>
      </c>
      <c r="KV12" s="15">
        <f t="shared" si="149"/>
        <v>8.7430000000000008E-3</v>
      </c>
      <c r="KW12" s="15">
        <f t="shared" si="149"/>
        <v>8.7360000000000007E-3</v>
      </c>
      <c r="KX12" s="15">
        <f t="shared" si="149"/>
        <v>8.7360000000000007E-3</v>
      </c>
      <c r="KY12" s="15">
        <f t="shared" si="149"/>
        <v>8.7360000000000007E-3</v>
      </c>
      <c r="KZ12" s="15">
        <f t="shared" si="149"/>
        <v>8.7150000000000005E-3</v>
      </c>
      <c r="LB12" s="33">
        <v>7</v>
      </c>
      <c r="LC12" s="124">
        <v>99999</v>
      </c>
      <c r="LG12" s="14">
        <f t="shared" si="150"/>
        <v>0.05</v>
      </c>
      <c r="LH12" s="3">
        <v>1</v>
      </c>
      <c r="LI12" s="14">
        <f t="shared" si="151"/>
        <v>2.5000000000000001E-2</v>
      </c>
      <c r="LJ12" s="3">
        <f t="shared" si="152"/>
        <v>1</v>
      </c>
      <c r="LK12" s="14">
        <v>5.0000000000000001E-3</v>
      </c>
      <c r="LL12" s="3">
        <v>1</v>
      </c>
      <c r="LM12" s="14">
        <v>1E-3</v>
      </c>
      <c r="LN12" s="3">
        <v>1</v>
      </c>
      <c r="LO12" s="13">
        <f t="shared" si="153"/>
        <v>3.5E-4</v>
      </c>
      <c r="LP12" s="13">
        <f t="shared" si="153"/>
        <v>6.9999999999999999E-4</v>
      </c>
      <c r="LQ12" s="13">
        <f t="shared" si="153"/>
        <v>1.0499999999999999E-3</v>
      </c>
      <c r="LR12" s="13">
        <f t="shared" si="153"/>
        <v>1.4E-3</v>
      </c>
      <c r="LS12" s="13">
        <f t="shared" si="153"/>
        <v>1.75E-3</v>
      </c>
      <c r="LT12" s="13">
        <f t="shared" si="154"/>
        <v>1.75E-3</v>
      </c>
      <c r="LU12" s="13">
        <f t="shared" si="154"/>
        <v>3.5000000000000001E-3</v>
      </c>
      <c r="LV12" s="13">
        <f t="shared" si="154"/>
        <v>5.2500000000000003E-3</v>
      </c>
      <c r="LW12" s="13">
        <f t="shared" si="154"/>
        <v>7.0000000000000001E-3</v>
      </c>
      <c r="LX12" s="13">
        <f t="shared" si="154"/>
        <v>8.7500000000000008E-3</v>
      </c>
      <c r="LY12" s="13">
        <f t="shared" si="155"/>
        <v>3.5000000000000001E-3</v>
      </c>
      <c r="LZ12" s="13">
        <f t="shared" si="155"/>
        <v>7.0000000000000001E-3</v>
      </c>
      <c r="MA12" s="13">
        <f t="shared" si="155"/>
        <v>1.0500000000000001E-2</v>
      </c>
      <c r="MB12" s="13">
        <f t="shared" si="155"/>
        <v>1.4E-2</v>
      </c>
      <c r="MC12" s="13">
        <f t="shared" si="155"/>
        <v>1.7500000000000002E-2</v>
      </c>
      <c r="MD12" s="13">
        <f t="shared" si="156"/>
        <v>7.0000000000000001E-3</v>
      </c>
      <c r="ME12" s="13">
        <f t="shared" si="156"/>
        <v>1.4E-2</v>
      </c>
      <c r="MF12" s="13">
        <f t="shared" si="156"/>
        <v>2.1000000000000001E-2</v>
      </c>
      <c r="MG12" s="13">
        <f t="shared" si="156"/>
        <v>2.8000000000000001E-2</v>
      </c>
      <c r="MH12" s="13">
        <f t="shared" si="156"/>
        <v>3.5000000000000003E-2</v>
      </c>
      <c r="MI12" s="13">
        <f t="shared" si="156"/>
        <v>5.2499999999999998E-2</v>
      </c>
      <c r="MJ12" s="13">
        <f t="shared" si="156"/>
        <v>7.0000000000000007E-2</v>
      </c>
      <c r="MK12" s="13">
        <f t="shared" si="156"/>
        <v>8.7499999999999994E-2</v>
      </c>
      <c r="ML12" s="13">
        <f t="shared" si="156"/>
        <v>0.105</v>
      </c>
      <c r="MM12" s="13">
        <f t="shared" si="156"/>
        <v>0.1225</v>
      </c>
      <c r="MN12" s="13">
        <f t="shared" si="156"/>
        <v>0.14000000000000001</v>
      </c>
      <c r="MO12" s="13">
        <f t="shared" si="156"/>
        <v>0.1575</v>
      </c>
      <c r="MP12" s="13">
        <f t="shared" si="156"/>
        <v>0.17499999999999999</v>
      </c>
      <c r="MQ12" s="13"/>
      <c r="MR12" s="12"/>
      <c r="MT12" s="3"/>
      <c r="MW12" s="1">
        <v>0</v>
      </c>
      <c r="MX12" s="1">
        <v>0</v>
      </c>
      <c r="MY12" s="1">
        <v>0</v>
      </c>
    </row>
    <row r="13" spans="1:369" ht="16.2">
      <c r="A13" s="37">
        <v>9</v>
      </c>
      <c r="B13" s="37"/>
      <c r="C13" s="53">
        <v>1</v>
      </c>
      <c r="D13" s="53">
        <v>-1</v>
      </c>
      <c r="E13" s="53"/>
      <c r="F13" s="53">
        <v>4</v>
      </c>
      <c r="G13" s="53">
        <f t="shared" si="3"/>
        <v>4</v>
      </c>
      <c r="H13" s="53">
        <f t="shared" si="4"/>
        <v>4</v>
      </c>
      <c r="I13" s="11"/>
      <c r="J13" s="37">
        <f t="shared" si="5"/>
        <v>4</v>
      </c>
      <c r="K13" s="11"/>
      <c r="L13" s="37">
        <f t="shared" si="6"/>
        <v>0</v>
      </c>
      <c r="M13" s="37">
        <f t="shared" si="7"/>
        <v>0</v>
      </c>
      <c r="N13" s="37">
        <v>0</v>
      </c>
      <c r="O13" s="57">
        <v>2.7775999999999999E-3</v>
      </c>
      <c r="P13" s="3">
        <v>1</v>
      </c>
      <c r="Q13" s="51">
        <v>0</v>
      </c>
      <c r="R13" s="17">
        <f t="shared" si="8"/>
        <v>0</v>
      </c>
      <c r="S13" s="47">
        <v>0</v>
      </c>
      <c r="T13" s="47" t="s">
        <v>27</v>
      </c>
      <c r="U13" s="50">
        <v>0</v>
      </c>
      <c r="V13" s="49">
        <v>2</v>
      </c>
      <c r="W13" s="48">
        <v>1</v>
      </c>
      <c r="X13" s="47" t="str">
        <f t="shared" si="9"/>
        <v>[[0,1],[0,1],[0,1],[0,1],[0,1],[0,1],[0,1],[0,1],[0,1],[0,1],[0,2],[0,4],[0,6],[0,8],[0,10],[0,20],[0,40],[0,60],[0,80],[0,100]]</v>
      </c>
      <c r="Y13" s="47">
        <v>1</v>
      </c>
      <c r="Z13" s="47">
        <v>1</v>
      </c>
      <c r="AA13" s="47" t="str">
        <f t="shared" si="10"/>
        <v>[[1,1],[1,1],[1,1],[1,1],[1,1],[1,1],[1,1],[1,1],[1,1],[1,1],[1,1],[1,1],[1,1],[1,1],[1,1],[1,1],[1,1],[1,1],[1,1],[1,1]]</v>
      </c>
      <c r="AB13" s="37">
        <v>0</v>
      </c>
      <c r="AC13" s="73">
        <v>0</v>
      </c>
      <c r="AD13" s="43">
        <f t="shared" si="11"/>
        <v>0</v>
      </c>
      <c r="AE13" s="43">
        <v>0</v>
      </c>
      <c r="AF13" s="43">
        <v>0</v>
      </c>
      <c r="AG13" s="44">
        <f t="shared" si="157"/>
        <v>0.05</v>
      </c>
      <c r="AH13" s="44">
        <f t="shared" si="157"/>
        <v>0</v>
      </c>
      <c r="AI13" s="44">
        <f t="shared" si="157"/>
        <v>0</v>
      </c>
      <c r="AJ13" s="42">
        <v>0</v>
      </c>
      <c r="AK13" s="14" t="str">
        <f t="shared" si="12"/>
        <v>[[0.05,1],[0.025,1],[0.005,1],[0.001,1],[0,0],[0.001,1],[0.001,1]]</v>
      </c>
      <c r="AL13" s="37" t="str">
        <f t="shared" si="13"/>
        <v>[[1,5],[2,2],[3,1]]</v>
      </c>
      <c r="AM13" s="40" t="str">
        <f t="shared" si="14"/>
        <v>[0.035556,0.017778,0.011852]</v>
      </c>
      <c r="AN13" s="40">
        <v>0</v>
      </c>
      <c r="AO13" s="40">
        <v>1</v>
      </c>
      <c r="AP13" s="40">
        <f t="shared" si="15"/>
        <v>1</v>
      </c>
      <c r="AQ13" s="40">
        <v>0</v>
      </c>
      <c r="AR13" s="40">
        <v>0.4</v>
      </c>
      <c r="AS13" s="40" t="s">
        <v>156</v>
      </c>
      <c r="AT13" s="40">
        <v>1</v>
      </c>
      <c r="AU13" s="39">
        <v>3</v>
      </c>
      <c r="AV13" s="37">
        <f t="shared" si="16"/>
        <v>-1</v>
      </c>
      <c r="AW13" s="37">
        <v>0</v>
      </c>
      <c r="AX13" s="37"/>
      <c r="AY13" s="8"/>
      <c r="AZ13" s="8" t="s">
        <v>92</v>
      </c>
      <c r="BA13" s="37">
        <v>1</v>
      </c>
      <c r="BB13" s="38">
        <v>1.5</v>
      </c>
      <c r="BC13" s="37"/>
      <c r="BD13" s="37"/>
      <c r="BE13" s="37">
        <v>0.5</v>
      </c>
      <c r="BF13" s="37">
        <v>1</v>
      </c>
      <c r="BG13" s="37"/>
      <c r="BH13" s="36">
        <v>0.75</v>
      </c>
      <c r="BI13" s="36">
        <v>0.6</v>
      </c>
      <c r="BJ13" s="8">
        <f t="shared" si="17"/>
        <v>4</v>
      </c>
      <c r="BK13" s="8" t="s">
        <v>5</v>
      </c>
      <c r="BL13" s="8">
        <v>1</v>
      </c>
      <c r="BM13" s="8" t="s">
        <v>414</v>
      </c>
      <c r="BN13" s="8" t="s">
        <v>399</v>
      </c>
      <c r="BO13" s="56" t="s">
        <v>355</v>
      </c>
      <c r="BP13" s="56" t="s">
        <v>355</v>
      </c>
      <c r="BQ13" s="11"/>
      <c r="BR13" s="27">
        <v>1</v>
      </c>
      <c r="BS13" s="11"/>
      <c r="BT13" s="11"/>
      <c r="BU13" s="11" t="s">
        <v>1</v>
      </c>
      <c r="BV13" s="35">
        <v>0</v>
      </c>
      <c r="BW13" s="27">
        <f t="shared" si="18"/>
        <v>3</v>
      </c>
      <c r="BX13" s="34" t="str">
        <f t="shared" si="19"/>
        <v>[3,4,4,3]</v>
      </c>
      <c r="BY13" s="31">
        <v>0</v>
      </c>
      <c r="BZ13" s="31">
        <v>0</v>
      </c>
      <c r="CA13" s="31">
        <v>0</v>
      </c>
      <c r="CB13" s="31">
        <v>0</v>
      </c>
      <c r="CC13" s="31">
        <v>0</v>
      </c>
      <c r="CD13" s="31">
        <v>0</v>
      </c>
      <c r="CE13" s="31">
        <v>0</v>
      </c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2" t="s">
        <v>0</v>
      </c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 t="e">
        <v>#N/A</v>
      </c>
      <c r="DT13" s="31">
        <f t="shared" si="20"/>
        <v>3</v>
      </c>
      <c r="DU13" s="27">
        <f t="shared" si="21"/>
        <v>4</v>
      </c>
      <c r="DV13" s="27">
        <f t="shared" si="22"/>
        <v>4</v>
      </c>
      <c r="DW13" s="27">
        <f t="shared" si="23"/>
        <v>3</v>
      </c>
      <c r="DX13" s="27"/>
      <c r="EI13" s="26">
        <f t="shared" si="24"/>
        <v>4.4000000000000004</v>
      </c>
      <c r="EJ13" s="25">
        <f t="shared" si="158"/>
        <v>0.1</v>
      </c>
      <c r="EK13" s="24">
        <v>1</v>
      </c>
      <c r="EL13" s="21">
        <v>5</v>
      </c>
      <c r="EM13" s="24">
        <v>2</v>
      </c>
      <c r="EN13" s="21">
        <v>2</v>
      </c>
      <c r="EO13" s="24">
        <v>3</v>
      </c>
      <c r="EP13" s="21">
        <v>1</v>
      </c>
      <c r="EQ13" s="21">
        <f t="shared" si="25"/>
        <v>1.5</v>
      </c>
      <c r="ER13" s="21">
        <f t="shared" si="26"/>
        <v>7.5</v>
      </c>
      <c r="ES13" s="23">
        <f t="shared" si="27"/>
        <v>3.5555999999999997E-2</v>
      </c>
      <c r="ET13" s="21">
        <f t="shared" si="28"/>
        <v>15</v>
      </c>
      <c r="EU13" s="22">
        <f t="shared" si="29"/>
        <v>1.7777999999999999E-2</v>
      </c>
      <c r="EV13" s="21">
        <f t="shared" si="30"/>
        <v>22.5</v>
      </c>
      <c r="EW13" s="20">
        <f t="shared" si="31"/>
        <v>1.1852E-2</v>
      </c>
      <c r="EZ13" s="19"/>
      <c r="FA13" s="3"/>
      <c r="FE13" s="16"/>
      <c r="FF13" s="18">
        <v>0</v>
      </c>
      <c r="FG13" s="17">
        <v>1</v>
      </c>
      <c r="FH13" s="16">
        <f t="shared" si="32"/>
        <v>0</v>
      </c>
      <c r="FI13" s="18">
        <f t="shared" si="33"/>
        <v>0</v>
      </c>
      <c r="FJ13" s="17">
        <f t="shared" si="34"/>
        <v>1</v>
      </c>
      <c r="FK13" s="16">
        <f t="shared" si="35"/>
        <v>0</v>
      </c>
      <c r="FL13" s="18">
        <f t="shared" si="36"/>
        <v>0</v>
      </c>
      <c r="FM13" s="17">
        <f t="shared" si="37"/>
        <v>1</v>
      </c>
      <c r="FN13" s="16">
        <f t="shared" si="38"/>
        <v>0</v>
      </c>
      <c r="FO13" s="18">
        <f t="shared" si="39"/>
        <v>0</v>
      </c>
      <c r="FP13" s="17">
        <f t="shared" si="40"/>
        <v>1</v>
      </c>
      <c r="FQ13" s="16">
        <f t="shared" si="41"/>
        <v>0</v>
      </c>
      <c r="FR13" s="18">
        <f t="shared" si="42"/>
        <v>0</v>
      </c>
      <c r="FS13" s="17">
        <f t="shared" si="43"/>
        <v>1</v>
      </c>
      <c r="FT13" s="16">
        <f t="shared" si="44"/>
        <v>0</v>
      </c>
      <c r="FU13" s="18">
        <f t="shared" si="45"/>
        <v>0</v>
      </c>
      <c r="FV13" s="17">
        <f t="shared" si="46"/>
        <v>1</v>
      </c>
      <c r="FW13" s="16">
        <f t="shared" si="47"/>
        <v>0</v>
      </c>
      <c r="FX13" s="18">
        <f t="shared" si="48"/>
        <v>0</v>
      </c>
      <c r="FY13" s="17">
        <f t="shared" si="49"/>
        <v>1</v>
      </c>
      <c r="FZ13" s="16">
        <f t="shared" si="50"/>
        <v>0</v>
      </c>
      <c r="GA13" s="18">
        <f t="shared" si="51"/>
        <v>0</v>
      </c>
      <c r="GB13" s="17">
        <f t="shared" si="52"/>
        <v>1</v>
      </c>
      <c r="GC13" s="16">
        <f t="shared" si="53"/>
        <v>0</v>
      </c>
      <c r="GD13" s="18">
        <f t="shared" si="54"/>
        <v>0</v>
      </c>
      <c r="GE13" s="17">
        <f t="shared" si="55"/>
        <v>1</v>
      </c>
      <c r="GF13" s="16">
        <f t="shared" si="56"/>
        <v>0</v>
      </c>
      <c r="GG13" s="18">
        <f t="shared" si="57"/>
        <v>0</v>
      </c>
      <c r="GH13" s="17">
        <f t="shared" si="58"/>
        <v>1</v>
      </c>
      <c r="GI13" s="16">
        <f t="shared" si="59"/>
        <v>0</v>
      </c>
      <c r="GJ13" s="18">
        <f t="shared" si="60"/>
        <v>0</v>
      </c>
      <c r="GK13" s="17">
        <f t="shared" si="61"/>
        <v>2</v>
      </c>
      <c r="GL13" s="16">
        <f t="shared" si="62"/>
        <v>0</v>
      </c>
      <c r="GM13" s="18">
        <f t="shared" si="63"/>
        <v>0</v>
      </c>
      <c r="GN13" s="17">
        <f t="shared" si="64"/>
        <v>4</v>
      </c>
      <c r="GO13" s="16">
        <f t="shared" si="65"/>
        <v>0</v>
      </c>
      <c r="GP13" s="18">
        <f t="shared" si="66"/>
        <v>0</v>
      </c>
      <c r="GQ13" s="17">
        <f t="shared" si="67"/>
        <v>6</v>
      </c>
      <c r="GR13" s="16">
        <f t="shared" si="68"/>
        <v>0</v>
      </c>
      <c r="GS13" s="18">
        <f t="shared" si="69"/>
        <v>0</v>
      </c>
      <c r="GT13" s="17">
        <f t="shared" si="70"/>
        <v>8</v>
      </c>
      <c r="GU13" s="16">
        <f t="shared" si="71"/>
        <v>0</v>
      </c>
      <c r="GV13" s="18">
        <f t="shared" si="72"/>
        <v>0</v>
      </c>
      <c r="GW13" s="17">
        <f t="shared" si="73"/>
        <v>10</v>
      </c>
      <c r="GX13" s="16">
        <f t="shared" si="74"/>
        <v>0</v>
      </c>
      <c r="GY13" s="18">
        <f t="shared" si="75"/>
        <v>0</v>
      </c>
      <c r="GZ13" s="17">
        <f t="shared" si="76"/>
        <v>20</v>
      </c>
      <c r="HA13" s="16">
        <f t="shared" si="77"/>
        <v>0</v>
      </c>
      <c r="HB13" s="18">
        <f t="shared" si="78"/>
        <v>0</v>
      </c>
      <c r="HC13" s="17">
        <f t="shared" si="79"/>
        <v>40</v>
      </c>
      <c r="HD13" s="16">
        <f t="shared" si="80"/>
        <v>0</v>
      </c>
      <c r="HE13" s="18">
        <f t="shared" si="81"/>
        <v>0</v>
      </c>
      <c r="HF13" s="17">
        <f t="shared" si="82"/>
        <v>60</v>
      </c>
      <c r="HG13" s="16">
        <f t="shared" si="83"/>
        <v>0</v>
      </c>
      <c r="HH13" s="18">
        <f t="shared" si="84"/>
        <v>0</v>
      </c>
      <c r="HI13" s="17">
        <f t="shared" si="85"/>
        <v>80</v>
      </c>
      <c r="HJ13" s="16">
        <f t="shared" si="86"/>
        <v>0</v>
      </c>
      <c r="HK13" s="18">
        <f t="shared" si="87"/>
        <v>0</v>
      </c>
      <c r="HL13" s="17">
        <f t="shared" si="88"/>
        <v>100</v>
      </c>
      <c r="HM13" s="16">
        <f t="shared" si="89"/>
        <v>0</v>
      </c>
      <c r="HO13" s="126" t="s">
        <v>413</v>
      </c>
      <c r="HP13" s="37">
        <f>1/HP12</f>
        <v>1799.9999999999986</v>
      </c>
      <c r="HT13" s="16"/>
      <c r="HU13" s="18">
        <v>1</v>
      </c>
      <c r="HV13" s="17">
        <v>1</v>
      </c>
      <c r="HW13" s="16">
        <f t="shared" si="90"/>
        <v>4.4444444444444481E-7</v>
      </c>
      <c r="HX13" s="18">
        <f t="shared" si="91"/>
        <v>1</v>
      </c>
      <c r="HY13" s="17">
        <f t="shared" si="92"/>
        <v>1</v>
      </c>
      <c r="HZ13" s="16">
        <f t="shared" si="93"/>
        <v>8.8888888888888961E-7</v>
      </c>
      <c r="IA13" s="18">
        <f t="shared" si="94"/>
        <v>1</v>
      </c>
      <c r="IB13" s="17">
        <f t="shared" si="95"/>
        <v>1</v>
      </c>
      <c r="IC13" s="16">
        <f t="shared" si="96"/>
        <v>1.3333333333333345E-6</v>
      </c>
      <c r="ID13" s="18">
        <f t="shared" si="97"/>
        <v>1</v>
      </c>
      <c r="IE13" s="17">
        <f t="shared" si="98"/>
        <v>1</v>
      </c>
      <c r="IF13" s="16">
        <f t="shared" si="99"/>
        <v>1.7777777777777792E-6</v>
      </c>
      <c r="IG13" s="18">
        <f t="shared" si="100"/>
        <v>1</v>
      </c>
      <c r="IH13" s="17">
        <f t="shared" si="101"/>
        <v>1</v>
      </c>
      <c r="II13" s="16">
        <f t="shared" si="102"/>
        <v>2.2222222222222242E-6</v>
      </c>
      <c r="IJ13" s="18">
        <f t="shared" si="103"/>
        <v>1</v>
      </c>
      <c r="IK13" s="17">
        <f t="shared" si="104"/>
        <v>1</v>
      </c>
      <c r="IL13" s="16">
        <f t="shared" si="105"/>
        <v>4.4444444444444484E-6</v>
      </c>
      <c r="IM13" s="18">
        <f t="shared" si="106"/>
        <v>1</v>
      </c>
      <c r="IN13" s="17">
        <f t="shared" si="107"/>
        <v>1</v>
      </c>
      <c r="IO13" s="16">
        <f t="shared" si="108"/>
        <v>8.8888888888888968E-6</v>
      </c>
      <c r="IP13" s="18">
        <f t="shared" si="109"/>
        <v>1</v>
      </c>
      <c r="IQ13" s="17">
        <f t="shared" si="110"/>
        <v>1</v>
      </c>
      <c r="IR13" s="16">
        <f t="shared" si="111"/>
        <v>1.3333333333333343E-5</v>
      </c>
      <c r="IS13" s="18">
        <f t="shared" si="112"/>
        <v>1</v>
      </c>
      <c r="IT13" s="17">
        <f t="shared" si="113"/>
        <v>1</v>
      </c>
      <c r="IU13" s="16">
        <f t="shared" si="114"/>
        <v>1.7777777777777794E-5</v>
      </c>
      <c r="IV13" s="18">
        <f t="shared" si="115"/>
        <v>1</v>
      </c>
      <c r="IW13" s="17">
        <f t="shared" si="116"/>
        <v>1</v>
      </c>
      <c r="IX13" s="16">
        <f t="shared" si="117"/>
        <v>2.222222222222224E-5</v>
      </c>
      <c r="IY13" s="18">
        <f t="shared" si="118"/>
        <v>1</v>
      </c>
      <c r="IZ13" s="17">
        <f t="shared" si="119"/>
        <v>1</v>
      </c>
      <c r="JA13" s="16">
        <f t="shared" si="120"/>
        <v>4.444444444444448E-5</v>
      </c>
      <c r="JB13" s="18">
        <f t="shared" si="121"/>
        <v>1</v>
      </c>
      <c r="JC13" s="17">
        <f t="shared" si="122"/>
        <v>1</v>
      </c>
      <c r="JD13" s="16">
        <f t="shared" si="123"/>
        <v>8.8888888888888961E-5</v>
      </c>
      <c r="JE13" s="18">
        <f t="shared" si="124"/>
        <v>1</v>
      </c>
      <c r="JF13" s="17">
        <f t="shared" si="125"/>
        <v>1</v>
      </c>
      <c r="JG13" s="16">
        <f t="shared" si="126"/>
        <v>1.3333333333333345E-4</v>
      </c>
      <c r="JH13" s="18">
        <f t="shared" si="127"/>
        <v>1</v>
      </c>
      <c r="JI13" s="17">
        <f t="shared" si="128"/>
        <v>1</v>
      </c>
      <c r="JJ13" s="16">
        <f t="shared" si="129"/>
        <v>1.7777777777777792E-4</v>
      </c>
      <c r="JK13" s="18">
        <f t="shared" si="130"/>
        <v>1</v>
      </c>
      <c r="JL13" s="17">
        <f t="shared" si="131"/>
        <v>1</v>
      </c>
      <c r="JM13" s="16">
        <f t="shared" si="132"/>
        <v>2.222222222222224E-4</v>
      </c>
      <c r="JN13" s="18">
        <f t="shared" si="133"/>
        <v>1</v>
      </c>
      <c r="JO13" s="17">
        <f t="shared" si="134"/>
        <v>1</v>
      </c>
      <c r="JP13" s="16">
        <f t="shared" si="135"/>
        <v>4.4444444444444479E-4</v>
      </c>
      <c r="JQ13" s="18">
        <f t="shared" si="136"/>
        <v>1</v>
      </c>
      <c r="JR13" s="17">
        <f t="shared" si="137"/>
        <v>1</v>
      </c>
      <c r="JS13" s="16">
        <f t="shared" si="138"/>
        <v>8.8888888888888958E-4</v>
      </c>
      <c r="JT13" s="18">
        <f t="shared" si="139"/>
        <v>1</v>
      </c>
      <c r="JU13" s="17">
        <f t="shared" si="140"/>
        <v>1</v>
      </c>
      <c r="JV13" s="16">
        <f t="shared" si="141"/>
        <v>1.3333333333333344E-3</v>
      </c>
      <c r="JW13" s="18">
        <f t="shared" si="142"/>
        <v>1</v>
      </c>
      <c r="JX13" s="17">
        <f t="shared" si="143"/>
        <v>1</v>
      </c>
      <c r="JY13" s="16">
        <f t="shared" si="144"/>
        <v>1.7777777777777792E-3</v>
      </c>
      <c r="JZ13" s="18">
        <f t="shared" si="145"/>
        <v>1</v>
      </c>
      <c r="KA13" s="17">
        <f t="shared" si="146"/>
        <v>1</v>
      </c>
      <c r="KB13" s="16">
        <f t="shared" si="147"/>
        <v>2.222222222222224E-3</v>
      </c>
      <c r="KG13" s="15">
        <f t="shared" si="148"/>
        <v>0</v>
      </c>
      <c r="KH13" s="15">
        <f t="shared" si="148"/>
        <v>0</v>
      </c>
      <c r="KI13" s="15">
        <f t="shared" si="148"/>
        <v>0</v>
      </c>
      <c r="KJ13" s="15">
        <f t="shared" si="148"/>
        <v>1.6000000000000001E-4</v>
      </c>
      <c r="KK13" s="15">
        <f t="shared" si="148"/>
        <v>2.0000000000000001E-4</v>
      </c>
      <c r="KL13" s="15">
        <f t="shared" si="148"/>
        <v>4.0000000000000002E-4</v>
      </c>
      <c r="KM13" s="15">
        <f t="shared" si="148"/>
        <v>8.0000000000000004E-4</v>
      </c>
      <c r="KN13" s="15">
        <f t="shared" si="148"/>
        <v>1.1999999999999999E-3</v>
      </c>
      <c r="KO13" s="15">
        <f t="shared" si="148"/>
        <v>1.6000000000000001E-3</v>
      </c>
      <c r="KP13" s="15">
        <f t="shared" si="148"/>
        <v>2E-3</v>
      </c>
      <c r="KQ13" s="15">
        <f t="shared" si="149"/>
        <v>4.0000000000000001E-3</v>
      </c>
      <c r="KR13" s="15">
        <f t="shared" si="149"/>
        <v>5.0000000000000001E-3</v>
      </c>
      <c r="KS13" s="15">
        <f t="shared" si="149"/>
        <v>4.9992000000000005E-3</v>
      </c>
      <c r="KT13" s="15">
        <f t="shared" si="149"/>
        <v>4.9984000000000009E-3</v>
      </c>
      <c r="KU13" s="15">
        <f t="shared" si="149"/>
        <v>4.9979999999999998E-3</v>
      </c>
      <c r="KV13" s="15">
        <f t="shared" si="149"/>
        <v>4.9960000000000004E-3</v>
      </c>
      <c r="KW13" s="15">
        <f t="shared" si="149"/>
        <v>4.9920000000000008E-3</v>
      </c>
      <c r="KX13" s="15">
        <f t="shared" si="149"/>
        <v>4.9920000000000008E-3</v>
      </c>
      <c r="KY13" s="15">
        <f t="shared" si="149"/>
        <v>4.9920000000000008E-3</v>
      </c>
      <c r="KZ13" s="15">
        <f t="shared" si="149"/>
        <v>4.9800000000000001E-3</v>
      </c>
      <c r="LB13" s="33">
        <v>8</v>
      </c>
      <c r="LC13" s="124">
        <v>99999</v>
      </c>
      <c r="LG13" s="14">
        <f t="shared" si="150"/>
        <v>0.05</v>
      </c>
      <c r="LH13" s="3">
        <v>1</v>
      </c>
      <c r="LI13" s="14">
        <f t="shared" si="151"/>
        <v>2.5000000000000001E-2</v>
      </c>
      <c r="LJ13" s="3">
        <f t="shared" si="152"/>
        <v>1</v>
      </c>
      <c r="LK13" s="14">
        <v>5.0000000000000001E-3</v>
      </c>
      <c r="LL13" s="3">
        <v>1</v>
      </c>
      <c r="LM13" s="14">
        <v>1E-3</v>
      </c>
      <c r="LN13" s="3">
        <v>1</v>
      </c>
      <c r="LO13" s="13">
        <f t="shared" si="153"/>
        <v>2.0000000000000001E-4</v>
      </c>
      <c r="LP13" s="13">
        <f t="shared" si="153"/>
        <v>4.0000000000000002E-4</v>
      </c>
      <c r="LQ13" s="13">
        <f t="shared" si="153"/>
        <v>5.9999999999999995E-4</v>
      </c>
      <c r="LR13" s="13">
        <f t="shared" si="153"/>
        <v>8.0000000000000004E-4</v>
      </c>
      <c r="LS13" s="13">
        <f t="shared" si="153"/>
        <v>1E-3</v>
      </c>
      <c r="LT13" s="13">
        <f t="shared" si="154"/>
        <v>1E-3</v>
      </c>
      <c r="LU13" s="13">
        <f t="shared" si="154"/>
        <v>2E-3</v>
      </c>
      <c r="LV13" s="13">
        <f t="shared" si="154"/>
        <v>3.0000000000000001E-3</v>
      </c>
      <c r="LW13" s="13">
        <f t="shared" si="154"/>
        <v>4.0000000000000001E-3</v>
      </c>
      <c r="LX13" s="13">
        <f t="shared" si="154"/>
        <v>5.0000000000000001E-3</v>
      </c>
      <c r="LY13" s="13">
        <f t="shared" si="155"/>
        <v>2E-3</v>
      </c>
      <c r="LZ13" s="13">
        <f t="shared" si="155"/>
        <v>4.0000000000000001E-3</v>
      </c>
      <c r="MA13" s="13">
        <f t="shared" si="155"/>
        <v>6.0000000000000001E-3</v>
      </c>
      <c r="MB13" s="13">
        <f t="shared" si="155"/>
        <v>8.0000000000000002E-3</v>
      </c>
      <c r="MC13" s="13">
        <f t="shared" si="155"/>
        <v>0.01</v>
      </c>
      <c r="MD13" s="13">
        <f t="shared" si="156"/>
        <v>4.0000000000000001E-3</v>
      </c>
      <c r="ME13" s="13">
        <f t="shared" si="156"/>
        <v>8.0000000000000002E-3</v>
      </c>
      <c r="MF13" s="13">
        <f t="shared" si="156"/>
        <v>1.2E-2</v>
      </c>
      <c r="MG13" s="13">
        <f t="shared" si="156"/>
        <v>1.6E-2</v>
      </c>
      <c r="MH13" s="13">
        <f t="shared" si="156"/>
        <v>0.02</v>
      </c>
      <c r="MI13" s="13">
        <f t="shared" si="156"/>
        <v>0.03</v>
      </c>
      <c r="MJ13" s="13">
        <f t="shared" si="156"/>
        <v>0.04</v>
      </c>
      <c r="MK13" s="13">
        <f t="shared" si="156"/>
        <v>0.05</v>
      </c>
      <c r="ML13" s="13">
        <f t="shared" si="156"/>
        <v>0.06</v>
      </c>
      <c r="MM13" s="13">
        <f t="shared" si="156"/>
        <v>7.0000000000000007E-2</v>
      </c>
      <c r="MN13" s="13">
        <f t="shared" si="156"/>
        <v>0.08</v>
      </c>
      <c r="MO13" s="13">
        <f t="shared" si="156"/>
        <v>0.09</v>
      </c>
      <c r="MP13" s="13">
        <f t="shared" si="156"/>
        <v>0.1</v>
      </c>
      <c r="MQ13" s="13"/>
      <c r="MT13" s="3"/>
      <c r="MW13" s="1">
        <v>0</v>
      </c>
      <c r="MX13" s="1">
        <v>0</v>
      </c>
      <c r="MY13" s="1">
        <v>0</v>
      </c>
    </row>
    <row r="14" spans="1:369" s="3" customFormat="1" ht="16.2">
      <c r="A14" s="37">
        <v>20</v>
      </c>
      <c r="B14" s="37" t="s">
        <v>412</v>
      </c>
      <c r="C14" s="37">
        <v>1</v>
      </c>
      <c r="D14" s="37">
        <v>-1</v>
      </c>
      <c r="E14" s="37"/>
      <c r="F14" s="37">
        <v>8</v>
      </c>
      <c r="G14" s="37">
        <f t="shared" si="3"/>
        <v>8</v>
      </c>
      <c r="H14" s="37">
        <f t="shared" si="4"/>
        <v>8</v>
      </c>
      <c r="I14" s="11"/>
      <c r="J14" s="37">
        <f t="shared" si="5"/>
        <v>8</v>
      </c>
      <c r="K14" s="11"/>
      <c r="L14" s="37">
        <f t="shared" si="6"/>
        <v>0</v>
      </c>
      <c r="M14" s="37">
        <f t="shared" si="7"/>
        <v>0</v>
      </c>
      <c r="N14" s="37">
        <v>0</v>
      </c>
      <c r="O14" s="57">
        <v>5.5551999999999997E-3</v>
      </c>
      <c r="P14" s="3">
        <v>1</v>
      </c>
      <c r="Q14" s="51">
        <v>0</v>
      </c>
      <c r="R14" s="17">
        <f t="shared" si="8"/>
        <v>0</v>
      </c>
      <c r="S14" s="47">
        <v>0</v>
      </c>
      <c r="T14" s="47" t="s">
        <v>27</v>
      </c>
      <c r="U14" s="50">
        <v>0</v>
      </c>
      <c r="V14" s="49">
        <v>2</v>
      </c>
      <c r="W14" s="48">
        <v>1</v>
      </c>
      <c r="X14" s="47" t="str">
        <f t="shared" si="9"/>
        <v>[[0,1],[0,1],[0,1],[0,1],[0,1],[0,1],[0,1],[0,1],[0,1],[0,1],[0,2],[0,4],[0,6],[0,8],[0,10],[0,20],[0,40],[0,60],[0,80],[0,100]]</v>
      </c>
      <c r="Y14" s="47">
        <v>1</v>
      </c>
      <c r="Z14" s="47">
        <v>1</v>
      </c>
      <c r="AA14" s="47" t="str">
        <f t="shared" si="10"/>
        <v>[[1,1],[1,1],[1,1],[1,1],[1,1],[1,1],[1,1],[1,1],[1,1],[1,1],[1,1],[1,1],[1,1],[1,1],[1,1],[1,1],[1,1],[1,1],[1,1],[1,1]]</v>
      </c>
      <c r="AB14" s="37">
        <v>0</v>
      </c>
      <c r="AC14" s="73">
        <v>0</v>
      </c>
      <c r="AD14" s="43">
        <f t="shared" si="11"/>
        <v>0</v>
      </c>
      <c r="AE14" s="43">
        <v>0</v>
      </c>
      <c r="AF14" s="43">
        <v>0</v>
      </c>
      <c r="AG14" s="44">
        <f>AG19</f>
        <v>0.05</v>
      </c>
      <c r="AH14" s="44">
        <f>AH19</f>
        <v>0</v>
      </c>
      <c r="AI14" s="44">
        <f>AI19</f>
        <v>0</v>
      </c>
      <c r="AJ14" s="42">
        <v>0</v>
      </c>
      <c r="AK14" s="14" t="str">
        <f t="shared" si="12"/>
        <v>[[0.05,1],[0.025,1],[0.005,1],[0.001,1],[0,0],[0.001,1],[0.001,1]]</v>
      </c>
      <c r="AL14" s="37" t="str">
        <f t="shared" si="13"/>
        <v>[[2,5],[3,2],[4,1]]</v>
      </c>
      <c r="AM14" s="40" t="str">
        <f t="shared" si="14"/>
        <v>[0.042667,0.021333,0.014222]</v>
      </c>
      <c r="AN14" s="40">
        <v>0</v>
      </c>
      <c r="AO14" s="40">
        <v>1</v>
      </c>
      <c r="AP14" s="40">
        <f t="shared" si="15"/>
        <v>1</v>
      </c>
      <c r="AQ14" s="40">
        <v>0</v>
      </c>
      <c r="AR14" s="40">
        <v>0.4</v>
      </c>
      <c r="AS14" s="40" t="s">
        <v>156</v>
      </c>
      <c r="AT14" s="40">
        <v>1</v>
      </c>
      <c r="AU14" s="39">
        <v>3</v>
      </c>
      <c r="AV14" s="37">
        <v>-1</v>
      </c>
      <c r="AW14" s="37">
        <v>0</v>
      </c>
      <c r="AX14" s="8"/>
      <c r="AY14" s="8"/>
      <c r="AZ14" s="8" t="s">
        <v>92</v>
      </c>
      <c r="BA14" s="84">
        <v>0.46</v>
      </c>
      <c r="BB14" s="38">
        <f>BA14*1.5</f>
        <v>0.69000000000000006</v>
      </c>
      <c r="BC14" s="37"/>
      <c r="BD14" s="37"/>
      <c r="BE14" s="37">
        <v>1</v>
      </c>
      <c r="BF14" s="37">
        <v>1</v>
      </c>
      <c r="BG14" s="37" t="s">
        <v>391</v>
      </c>
      <c r="BH14" s="36">
        <v>0.75</v>
      </c>
      <c r="BI14" s="36">
        <v>0.6</v>
      </c>
      <c r="BJ14" s="8">
        <f t="shared" si="17"/>
        <v>8</v>
      </c>
      <c r="BK14" s="8" t="s">
        <v>5</v>
      </c>
      <c r="BL14" s="8">
        <v>1</v>
      </c>
      <c r="BM14" s="8" t="s">
        <v>14</v>
      </c>
      <c r="BN14" s="8" t="s">
        <v>399</v>
      </c>
      <c r="BO14" s="91" t="s">
        <v>411</v>
      </c>
      <c r="BP14" s="91" t="s">
        <v>411</v>
      </c>
      <c r="BQ14" s="27">
        <v>10</v>
      </c>
      <c r="BR14" s="27">
        <v>1</v>
      </c>
      <c r="BS14" s="11"/>
      <c r="BT14" s="11"/>
      <c r="BU14" s="11" t="s">
        <v>1</v>
      </c>
      <c r="BV14" s="35">
        <v>0</v>
      </c>
      <c r="BW14" s="27">
        <f t="shared" si="18"/>
        <v>6</v>
      </c>
      <c r="BX14" s="34" t="str">
        <f t="shared" si="19"/>
        <v>[6,8,8,6]</v>
      </c>
      <c r="BY14" s="31">
        <v>1</v>
      </c>
      <c r="BZ14" s="31">
        <v>1</v>
      </c>
      <c r="CA14" s="31">
        <v>1</v>
      </c>
      <c r="CB14" s="31">
        <v>1</v>
      </c>
      <c r="CC14" s="31">
        <v>1</v>
      </c>
      <c r="CD14" s="31">
        <v>0</v>
      </c>
      <c r="CE14" s="31">
        <v>1</v>
      </c>
      <c r="CF14" s="31"/>
      <c r="CG14" s="31"/>
      <c r="CH14" s="31"/>
      <c r="CI14" s="31"/>
      <c r="CJ14" s="31"/>
      <c r="CK14" s="31"/>
      <c r="CL14" s="31"/>
      <c r="CM14" s="31"/>
      <c r="CN14" s="31" t="s">
        <v>397</v>
      </c>
      <c r="CO14" s="31"/>
      <c r="CP14" s="31"/>
      <c r="CQ14" s="32" t="s">
        <v>0</v>
      </c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 t="s">
        <v>410</v>
      </c>
      <c r="DT14" s="31">
        <f t="shared" si="20"/>
        <v>6</v>
      </c>
      <c r="DU14" s="27">
        <f t="shared" si="21"/>
        <v>8</v>
      </c>
      <c r="DV14" s="27">
        <f t="shared" si="22"/>
        <v>8</v>
      </c>
      <c r="DW14" s="27">
        <f t="shared" si="23"/>
        <v>6</v>
      </c>
      <c r="DX14" s="27"/>
      <c r="EB14" s="1"/>
      <c r="EI14" s="26">
        <f t="shared" si="24"/>
        <v>8.8000000000000007</v>
      </c>
      <c r="EJ14" s="25">
        <f>EJ19</f>
        <v>0.1</v>
      </c>
      <c r="EK14" s="24">
        <v>2</v>
      </c>
      <c r="EL14" s="21">
        <v>5</v>
      </c>
      <c r="EM14" s="24">
        <v>3</v>
      </c>
      <c r="EN14" s="21">
        <v>2</v>
      </c>
      <c r="EO14" s="24">
        <v>4</v>
      </c>
      <c r="EP14" s="21">
        <v>1</v>
      </c>
      <c r="EQ14" s="21">
        <f t="shared" si="25"/>
        <v>2.5</v>
      </c>
      <c r="ER14" s="21">
        <f t="shared" si="26"/>
        <v>7.5</v>
      </c>
      <c r="ES14" s="23">
        <f t="shared" si="27"/>
        <v>4.2666999999999997E-2</v>
      </c>
      <c r="ET14" s="21">
        <f t="shared" si="28"/>
        <v>15</v>
      </c>
      <c r="EU14" s="22">
        <f t="shared" si="29"/>
        <v>2.1333000000000001E-2</v>
      </c>
      <c r="EV14" s="21">
        <f t="shared" si="30"/>
        <v>22.5</v>
      </c>
      <c r="EW14" s="20">
        <f t="shared" si="31"/>
        <v>1.4222E-2</v>
      </c>
      <c r="EZ14" s="66"/>
      <c r="FE14" s="16"/>
      <c r="FF14" s="18">
        <v>0</v>
      </c>
      <c r="FG14" s="17">
        <v>1</v>
      </c>
      <c r="FH14" s="16">
        <f t="shared" si="32"/>
        <v>0</v>
      </c>
      <c r="FI14" s="18">
        <f t="shared" si="33"/>
        <v>0</v>
      </c>
      <c r="FJ14" s="17">
        <f t="shared" si="34"/>
        <v>1</v>
      </c>
      <c r="FK14" s="16">
        <f t="shared" si="35"/>
        <v>0</v>
      </c>
      <c r="FL14" s="18">
        <f t="shared" si="36"/>
        <v>0</v>
      </c>
      <c r="FM14" s="17">
        <f t="shared" si="37"/>
        <v>1</v>
      </c>
      <c r="FN14" s="16">
        <f t="shared" si="38"/>
        <v>0</v>
      </c>
      <c r="FO14" s="18">
        <f t="shared" si="39"/>
        <v>0</v>
      </c>
      <c r="FP14" s="17">
        <f t="shared" si="40"/>
        <v>1</v>
      </c>
      <c r="FQ14" s="16">
        <f t="shared" si="41"/>
        <v>0</v>
      </c>
      <c r="FR14" s="18">
        <f t="shared" si="42"/>
        <v>0</v>
      </c>
      <c r="FS14" s="17">
        <f t="shared" si="43"/>
        <v>1</v>
      </c>
      <c r="FT14" s="16">
        <f t="shared" si="44"/>
        <v>0</v>
      </c>
      <c r="FU14" s="18">
        <f t="shared" si="45"/>
        <v>0</v>
      </c>
      <c r="FV14" s="17">
        <f t="shared" si="46"/>
        <v>1</v>
      </c>
      <c r="FW14" s="16">
        <f t="shared" si="47"/>
        <v>0</v>
      </c>
      <c r="FX14" s="18">
        <f t="shared" si="48"/>
        <v>0</v>
      </c>
      <c r="FY14" s="17">
        <f t="shared" si="49"/>
        <v>1</v>
      </c>
      <c r="FZ14" s="16">
        <f t="shared" si="50"/>
        <v>0</v>
      </c>
      <c r="GA14" s="18">
        <f t="shared" si="51"/>
        <v>0</v>
      </c>
      <c r="GB14" s="17">
        <f t="shared" si="52"/>
        <v>1</v>
      </c>
      <c r="GC14" s="16">
        <f t="shared" si="53"/>
        <v>0</v>
      </c>
      <c r="GD14" s="18">
        <f t="shared" si="54"/>
        <v>0</v>
      </c>
      <c r="GE14" s="17">
        <f t="shared" si="55"/>
        <v>1</v>
      </c>
      <c r="GF14" s="16">
        <f t="shared" si="56"/>
        <v>0</v>
      </c>
      <c r="GG14" s="18">
        <f t="shared" si="57"/>
        <v>0</v>
      </c>
      <c r="GH14" s="17">
        <f t="shared" si="58"/>
        <v>1</v>
      </c>
      <c r="GI14" s="16">
        <f t="shared" si="59"/>
        <v>0</v>
      </c>
      <c r="GJ14" s="18">
        <f t="shared" si="60"/>
        <v>0</v>
      </c>
      <c r="GK14" s="17">
        <f t="shared" si="61"/>
        <v>2</v>
      </c>
      <c r="GL14" s="16">
        <f t="shared" si="62"/>
        <v>0</v>
      </c>
      <c r="GM14" s="18">
        <f t="shared" si="63"/>
        <v>0</v>
      </c>
      <c r="GN14" s="17">
        <f t="shared" si="64"/>
        <v>4</v>
      </c>
      <c r="GO14" s="16">
        <f t="shared" si="65"/>
        <v>0</v>
      </c>
      <c r="GP14" s="18">
        <f t="shared" si="66"/>
        <v>0</v>
      </c>
      <c r="GQ14" s="17">
        <f t="shared" si="67"/>
        <v>6</v>
      </c>
      <c r="GR14" s="16">
        <f t="shared" si="68"/>
        <v>0</v>
      </c>
      <c r="GS14" s="18">
        <f t="shared" si="69"/>
        <v>0</v>
      </c>
      <c r="GT14" s="17">
        <f t="shared" si="70"/>
        <v>8</v>
      </c>
      <c r="GU14" s="16">
        <f t="shared" si="71"/>
        <v>0</v>
      </c>
      <c r="GV14" s="18">
        <f t="shared" si="72"/>
        <v>0</v>
      </c>
      <c r="GW14" s="17">
        <f t="shared" si="73"/>
        <v>10</v>
      </c>
      <c r="GX14" s="16">
        <f t="shared" si="74"/>
        <v>0</v>
      </c>
      <c r="GY14" s="18">
        <f t="shared" si="75"/>
        <v>0</v>
      </c>
      <c r="GZ14" s="17">
        <f t="shared" si="76"/>
        <v>20</v>
      </c>
      <c r="HA14" s="16">
        <f t="shared" si="77"/>
        <v>0</v>
      </c>
      <c r="HB14" s="18">
        <f t="shared" si="78"/>
        <v>0</v>
      </c>
      <c r="HC14" s="17">
        <f t="shared" si="79"/>
        <v>40</v>
      </c>
      <c r="HD14" s="16">
        <f t="shared" si="80"/>
        <v>0</v>
      </c>
      <c r="HE14" s="18">
        <f t="shared" si="81"/>
        <v>0</v>
      </c>
      <c r="HF14" s="17">
        <f t="shared" si="82"/>
        <v>60</v>
      </c>
      <c r="HG14" s="16">
        <f t="shared" si="83"/>
        <v>0</v>
      </c>
      <c r="HH14" s="18">
        <f t="shared" si="84"/>
        <v>0</v>
      </c>
      <c r="HI14" s="17">
        <f t="shared" si="85"/>
        <v>80</v>
      </c>
      <c r="HJ14" s="16">
        <f t="shared" si="86"/>
        <v>0</v>
      </c>
      <c r="HK14" s="18">
        <f t="shared" si="87"/>
        <v>0</v>
      </c>
      <c r="HL14" s="17">
        <f t="shared" si="88"/>
        <v>100</v>
      </c>
      <c r="HM14" s="16">
        <f t="shared" si="89"/>
        <v>0</v>
      </c>
      <c r="HO14" s="66"/>
      <c r="HT14" s="16"/>
      <c r="HU14" s="18">
        <v>1</v>
      </c>
      <c r="HV14" s="17">
        <v>1</v>
      </c>
      <c r="HW14" s="16">
        <f t="shared" si="90"/>
        <v>8.8888888888888961E-7</v>
      </c>
      <c r="HX14" s="18">
        <f t="shared" si="91"/>
        <v>1</v>
      </c>
      <c r="HY14" s="17">
        <f t="shared" si="92"/>
        <v>1</v>
      </c>
      <c r="HZ14" s="16">
        <f t="shared" si="93"/>
        <v>1.7777777777777792E-6</v>
      </c>
      <c r="IA14" s="18">
        <f t="shared" si="94"/>
        <v>1</v>
      </c>
      <c r="IB14" s="17">
        <f t="shared" si="95"/>
        <v>1</v>
      </c>
      <c r="IC14" s="16">
        <f t="shared" si="96"/>
        <v>2.6666666666666689E-6</v>
      </c>
      <c r="ID14" s="18">
        <f t="shared" si="97"/>
        <v>1</v>
      </c>
      <c r="IE14" s="17">
        <f t="shared" si="98"/>
        <v>1</v>
      </c>
      <c r="IF14" s="16">
        <f t="shared" si="99"/>
        <v>3.5555555555555585E-6</v>
      </c>
      <c r="IG14" s="18">
        <f t="shared" si="100"/>
        <v>1</v>
      </c>
      <c r="IH14" s="17">
        <f t="shared" si="101"/>
        <v>1</v>
      </c>
      <c r="II14" s="16">
        <f t="shared" si="102"/>
        <v>4.4444444444444484E-6</v>
      </c>
      <c r="IJ14" s="18">
        <f t="shared" si="103"/>
        <v>1</v>
      </c>
      <c r="IK14" s="17">
        <f t="shared" si="104"/>
        <v>1</v>
      </c>
      <c r="IL14" s="16">
        <f t="shared" si="105"/>
        <v>8.8888888888888968E-6</v>
      </c>
      <c r="IM14" s="18">
        <f t="shared" si="106"/>
        <v>1</v>
      </c>
      <c r="IN14" s="17">
        <f t="shared" si="107"/>
        <v>1</v>
      </c>
      <c r="IO14" s="16">
        <f t="shared" si="108"/>
        <v>1.7777777777777794E-5</v>
      </c>
      <c r="IP14" s="18">
        <f t="shared" si="109"/>
        <v>1</v>
      </c>
      <c r="IQ14" s="17">
        <f t="shared" si="110"/>
        <v>1</v>
      </c>
      <c r="IR14" s="16">
        <f t="shared" si="111"/>
        <v>2.6666666666666687E-5</v>
      </c>
      <c r="IS14" s="18">
        <f t="shared" si="112"/>
        <v>1</v>
      </c>
      <c r="IT14" s="17">
        <f t="shared" si="113"/>
        <v>1</v>
      </c>
      <c r="IU14" s="16">
        <f t="shared" si="114"/>
        <v>3.5555555555555587E-5</v>
      </c>
      <c r="IV14" s="18">
        <f t="shared" si="115"/>
        <v>1</v>
      </c>
      <c r="IW14" s="17">
        <f t="shared" si="116"/>
        <v>1</v>
      </c>
      <c r="IX14" s="16">
        <f t="shared" si="117"/>
        <v>4.444444444444448E-5</v>
      </c>
      <c r="IY14" s="18">
        <f t="shared" si="118"/>
        <v>1</v>
      </c>
      <c r="IZ14" s="17">
        <f t="shared" si="119"/>
        <v>1</v>
      </c>
      <c r="JA14" s="16">
        <f t="shared" si="120"/>
        <v>8.8888888888888961E-5</v>
      </c>
      <c r="JB14" s="18">
        <f t="shared" si="121"/>
        <v>1</v>
      </c>
      <c r="JC14" s="17">
        <f t="shared" si="122"/>
        <v>1</v>
      </c>
      <c r="JD14" s="16">
        <f t="shared" si="123"/>
        <v>1.7777777777777792E-4</v>
      </c>
      <c r="JE14" s="18">
        <f t="shared" si="124"/>
        <v>1</v>
      </c>
      <c r="JF14" s="17">
        <f t="shared" si="125"/>
        <v>1</v>
      </c>
      <c r="JG14" s="16">
        <f t="shared" si="126"/>
        <v>2.666666666666669E-4</v>
      </c>
      <c r="JH14" s="18">
        <f t="shared" si="127"/>
        <v>1</v>
      </c>
      <c r="JI14" s="17">
        <f t="shared" si="128"/>
        <v>1</v>
      </c>
      <c r="JJ14" s="16">
        <f t="shared" si="129"/>
        <v>3.5555555555555584E-4</v>
      </c>
      <c r="JK14" s="18">
        <f t="shared" si="130"/>
        <v>1</v>
      </c>
      <c r="JL14" s="17">
        <f t="shared" si="131"/>
        <v>1</v>
      </c>
      <c r="JM14" s="16">
        <f t="shared" si="132"/>
        <v>4.4444444444444479E-4</v>
      </c>
      <c r="JN14" s="18">
        <f t="shared" si="133"/>
        <v>1</v>
      </c>
      <c r="JO14" s="17">
        <f t="shared" si="134"/>
        <v>1</v>
      </c>
      <c r="JP14" s="16">
        <f t="shared" si="135"/>
        <v>8.8888888888888958E-4</v>
      </c>
      <c r="JQ14" s="18">
        <f t="shared" si="136"/>
        <v>1</v>
      </c>
      <c r="JR14" s="17">
        <f t="shared" si="137"/>
        <v>1</v>
      </c>
      <c r="JS14" s="16">
        <f t="shared" si="138"/>
        <v>1.7777777777777792E-3</v>
      </c>
      <c r="JT14" s="18">
        <f t="shared" si="139"/>
        <v>1</v>
      </c>
      <c r="JU14" s="17">
        <f t="shared" si="140"/>
        <v>1</v>
      </c>
      <c r="JV14" s="16">
        <f t="shared" si="141"/>
        <v>2.6666666666666687E-3</v>
      </c>
      <c r="JW14" s="18">
        <f t="shared" si="142"/>
        <v>1</v>
      </c>
      <c r="JX14" s="17">
        <f t="shared" si="143"/>
        <v>1</v>
      </c>
      <c r="JY14" s="16">
        <f t="shared" si="144"/>
        <v>3.5555555555555583E-3</v>
      </c>
      <c r="JZ14" s="18">
        <f t="shared" si="145"/>
        <v>1</v>
      </c>
      <c r="KA14" s="17">
        <f t="shared" si="146"/>
        <v>1</v>
      </c>
      <c r="KB14" s="16">
        <f t="shared" si="147"/>
        <v>4.4444444444444479E-3</v>
      </c>
      <c r="KG14" s="15">
        <f t="shared" si="148"/>
        <v>0</v>
      </c>
      <c r="KH14" s="15">
        <f t="shared" si="148"/>
        <v>0</v>
      </c>
      <c r="KI14" s="15">
        <f t="shared" si="148"/>
        <v>0</v>
      </c>
      <c r="KJ14" s="15">
        <f t="shared" si="148"/>
        <v>3.2000000000000003E-4</v>
      </c>
      <c r="KK14" s="15">
        <f t="shared" si="148"/>
        <v>4.0000000000000002E-4</v>
      </c>
      <c r="KL14" s="15">
        <f t="shared" si="148"/>
        <v>8.0000000000000004E-4</v>
      </c>
      <c r="KM14" s="15">
        <f t="shared" si="148"/>
        <v>1.6000000000000001E-3</v>
      </c>
      <c r="KN14" s="15">
        <f t="shared" si="148"/>
        <v>2.3999999999999998E-3</v>
      </c>
      <c r="KO14" s="15">
        <f t="shared" si="148"/>
        <v>3.2000000000000002E-3</v>
      </c>
      <c r="KP14" s="15">
        <f t="shared" si="148"/>
        <v>4.0000000000000001E-3</v>
      </c>
      <c r="KQ14" s="15">
        <f t="shared" si="149"/>
        <v>8.0000000000000002E-3</v>
      </c>
      <c r="KR14" s="15">
        <f t="shared" si="149"/>
        <v>0.01</v>
      </c>
      <c r="KS14" s="15">
        <f t="shared" si="149"/>
        <v>9.998400000000001E-3</v>
      </c>
      <c r="KT14" s="15">
        <f t="shared" si="149"/>
        <v>9.9968000000000019E-3</v>
      </c>
      <c r="KU14" s="15">
        <f t="shared" si="149"/>
        <v>9.9959999999999997E-3</v>
      </c>
      <c r="KV14" s="15">
        <f t="shared" si="149"/>
        <v>9.9920000000000009E-3</v>
      </c>
      <c r="KW14" s="15">
        <f t="shared" si="149"/>
        <v>9.9840000000000016E-3</v>
      </c>
      <c r="KX14" s="15">
        <f t="shared" si="149"/>
        <v>9.9840000000000016E-3</v>
      </c>
      <c r="KY14" s="15">
        <f t="shared" si="149"/>
        <v>9.9840000000000016E-3</v>
      </c>
      <c r="KZ14" s="15">
        <f t="shared" si="149"/>
        <v>9.9600000000000001E-3</v>
      </c>
      <c r="LG14" s="14">
        <f t="shared" si="150"/>
        <v>0.05</v>
      </c>
      <c r="LH14" s="3">
        <v>1</v>
      </c>
      <c r="LI14" s="14">
        <f t="shared" si="151"/>
        <v>2.5000000000000001E-2</v>
      </c>
      <c r="LJ14" s="3">
        <f t="shared" si="152"/>
        <v>1</v>
      </c>
      <c r="LK14" s="14">
        <v>5.0000000000000001E-3</v>
      </c>
      <c r="LL14" s="3">
        <v>1</v>
      </c>
      <c r="LM14" s="14">
        <v>1E-3</v>
      </c>
      <c r="LN14" s="3">
        <v>1</v>
      </c>
      <c r="LO14" s="13">
        <f t="shared" si="153"/>
        <v>4.0000000000000002E-4</v>
      </c>
      <c r="LP14" s="13">
        <f t="shared" si="153"/>
        <v>8.0000000000000004E-4</v>
      </c>
      <c r="LQ14" s="13">
        <f t="shared" si="153"/>
        <v>1.1999999999999999E-3</v>
      </c>
      <c r="LR14" s="13">
        <f t="shared" si="153"/>
        <v>1.6000000000000001E-3</v>
      </c>
      <c r="LS14" s="13">
        <f t="shared" si="153"/>
        <v>2E-3</v>
      </c>
      <c r="LT14" s="13">
        <f t="shared" si="154"/>
        <v>2E-3</v>
      </c>
      <c r="LU14" s="13">
        <f t="shared" si="154"/>
        <v>4.0000000000000001E-3</v>
      </c>
      <c r="LV14" s="13">
        <f t="shared" si="154"/>
        <v>6.0000000000000001E-3</v>
      </c>
      <c r="LW14" s="13">
        <f t="shared" si="154"/>
        <v>8.0000000000000002E-3</v>
      </c>
      <c r="LX14" s="13">
        <f t="shared" si="154"/>
        <v>0.01</v>
      </c>
      <c r="LY14" s="13">
        <f t="shared" si="155"/>
        <v>4.0000000000000001E-3</v>
      </c>
      <c r="LZ14" s="13">
        <f t="shared" si="155"/>
        <v>8.0000000000000002E-3</v>
      </c>
      <c r="MA14" s="13">
        <f t="shared" si="155"/>
        <v>1.2E-2</v>
      </c>
      <c r="MB14" s="13">
        <f t="shared" si="155"/>
        <v>1.6E-2</v>
      </c>
      <c r="MC14" s="13">
        <f t="shared" si="155"/>
        <v>0.02</v>
      </c>
      <c r="MD14" s="13">
        <f t="shared" si="156"/>
        <v>8.0000000000000002E-3</v>
      </c>
      <c r="ME14" s="13">
        <f t="shared" si="156"/>
        <v>1.6E-2</v>
      </c>
      <c r="MF14" s="13">
        <f t="shared" si="156"/>
        <v>2.4E-2</v>
      </c>
      <c r="MG14" s="13">
        <f t="shared" si="156"/>
        <v>3.2000000000000001E-2</v>
      </c>
      <c r="MH14" s="13">
        <f t="shared" si="156"/>
        <v>0.04</v>
      </c>
      <c r="MI14" s="13">
        <f t="shared" si="156"/>
        <v>0.06</v>
      </c>
      <c r="MJ14" s="13">
        <f t="shared" si="156"/>
        <v>0.08</v>
      </c>
      <c r="MK14" s="13">
        <f t="shared" si="156"/>
        <v>0.1</v>
      </c>
      <c r="ML14" s="13">
        <f t="shared" si="156"/>
        <v>0.12</v>
      </c>
      <c r="MM14" s="13">
        <f t="shared" si="156"/>
        <v>0.14000000000000001</v>
      </c>
      <c r="MN14" s="13">
        <f t="shared" si="156"/>
        <v>0.16</v>
      </c>
      <c r="MO14" s="13">
        <f t="shared" si="156"/>
        <v>0.18</v>
      </c>
      <c r="MP14" s="13">
        <f t="shared" si="156"/>
        <v>0.2</v>
      </c>
      <c r="MQ14" s="13"/>
      <c r="MW14" s="3">
        <v>0</v>
      </c>
      <c r="MX14" s="3">
        <v>0</v>
      </c>
      <c r="MY14" s="3">
        <v>0</v>
      </c>
    </row>
    <row r="15" spans="1:369" s="3" customFormat="1" ht="16.2">
      <c r="A15" s="37">
        <v>10</v>
      </c>
      <c r="B15" s="37" t="s">
        <v>409</v>
      </c>
      <c r="C15" s="37">
        <v>1</v>
      </c>
      <c r="D15" s="37">
        <v>-1</v>
      </c>
      <c r="E15" s="37"/>
      <c r="F15" s="37">
        <v>10</v>
      </c>
      <c r="G15" s="37">
        <f t="shared" si="3"/>
        <v>10</v>
      </c>
      <c r="H15" s="37">
        <f t="shared" si="4"/>
        <v>10</v>
      </c>
      <c r="I15" s="11"/>
      <c r="J15" s="37">
        <f t="shared" si="5"/>
        <v>10</v>
      </c>
      <c r="K15" s="11"/>
      <c r="L15" s="37">
        <f t="shared" si="6"/>
        <v>0</v>
      </c>
      <c r="M15" s="37">
        <f t="shared" si="7"/>
        <v>0</v>
      </c>
      <c r="N15" s="37">
        <v>0</v>
      </c>
      <c r="O15" s="57">
        <v>6.9439999999999997E-3</v>
      </c>
      <c r="P15" s="3">
        <v>1</v>
      </c>
      <c r="Q15" s="51">
        <v>0</v>
      </c>
      <c r="R15" s="17">
        <f t="shared" si="8"/>
        <v>0</v>
      </c>
      <c r="S15" s="47">
        <v>0</v>
      </c>
      <c r="T15" s="47" t="s">
        <v>27</v>
      </c>
      <c r="U15" s="50">
        <v>0</v>
      </c>
      <c r="V15" s="49">
        <v>3</v>
      </c>
      <c r="W15" s="48">
        <v>1</v>
      </c>
      <c r="X15" s="47" t="str">
        <f t="shared" si="9"/>
        <v>[[0,1],[0,1],[0,1],[0,1],[0,1],[0,1],[0,1],[0,1],[0,1],[0,1],[0,2],[0,4],[0,6],[0,8],[0,10],[0,20],[0,40],[0,60],[0,80],[0,100]]</v>
      </c>
      <c r="Y15" s="47">
        <v>1</v>
      </c>
      <c r="Z15" s="47">
        <v>1</v>
      </c>
      <c r="AA15" s="47" t="str">
        <f t="shared" si="10"/>
        <v>[[1,1],[1,1],[1,1],[1,1],[1,1],[1,1],[1,1],[1,1],[1,1],[1,1],[1,1],[1,1],[1,1],[1,1],[1,1],[1,1],[1,1],[1,1],[1,1],[1,1]]</v>
      </c>
      <c r="AB15" s="37">
        <v>0</v>
      </c>
      <c r="AC15" s="73">
        <v>0</v>
      </c>
      <c r="AD15" s="43">
        <f t="shared" si="11"/>
        <v>0</v>
      </c>
      <c r="AE15" s="43">
        <v>0</v>
      </c>
      <c r="AF15" s="43">
        <v>0</v>
      </c>
      <c r="AG15" s="44">
        <f>AG13</f>
        <v>0.05</v>
      </c>
      <c r="AH15" s="44">
        <f>AH13</f>
        <v>0</v>
      </c>
      <c r="AI15" s="44">
        <f>AI13</f>
        <v>0</v>
      </c>
      <c r="AJ15" s="42">
        <v>0</v>
      </c>
      <c r="AK15" s="14" t="str">
        <f t="shared" si="12"/>
        <v>[[0.05,1],[0.025,1],[0.005,1],[0.001,1],[0,0],[0.001,1],[0.001,1]]</v>
      </c>
      <c r="AL15" s="37" t="str">
        <f t="shared" si="13"/>
        <v>[[1,5],[2,2],[3,1]]</v>
      </c>
      <c r="AM15" s="40" t="str">
        <f t="shared" si="14"/>
        <v>[0.088889,0.044444,0.02963]</v>
      </c>
      <c r="AN15" s="40">
        <v>0</v>
      </c>
      <c r="AO15" s="40">
        <v>1</v>
      </c>
      <c r="AP15" s="40">
        <f t="shared" si="15"/>
        <v>1</v>
      </c>
      <c r="AQ15" s="40">
        <v>0</v>
      </c>
      <c r="AR15" s="40">
        <v>0.4</v>
      </c>
      <c r="AS15" s="40" t="s">
        <v>156</v>
      </c>
      <c r="AT15" s="40">
        <v>1</v>
      </c>
      <c r="AU15" s="39">
        <v>4</v>
      </c>
      <c r="AV15" s="37">
        <f t="shared" ref="AV15:AV24" si="159">IF(C15=4,1,IF(C15=6,2,-1))</f>
        <v>-1</v>
      </c>
      <c r="AW15" s="37">
        <v>0</v>
      </c>
      <c r="AX15" s="12"/>
      <c r="AY15" s="8"/>
      <c r="AZ15" s="8" t="s">
        <v>92</v>
      </c>
      <c r="BA15" s="75">
        <v>0.9</v>
      </c>
      <c r="BB15" s="75">
        <f>BA15</f>
        <v>0.9</v>
      </c>
      <c r="BC15" s="37"/>
      <c r="BD15" s="37"/>
      <c r="BE15" s="37">
        <v>0.5</v>
      </c>
      <c r="BF15" s="37">
        <v>1</v>
      </c>
      <c r="BG15" s="37" t="s">
        <v>408</v>
      </c>
      <c r="BH15" s="36">
        <v>0.75</v>
      </c>
      <c r="BI15" s="36">
        <v>0.6</v>
      </c>
      <c r="BJ15" s="8">
        <f t="shared" si="17"/>
        <v>10</v>
      </c>
      <c r="BK15" s="8" t="s">
        <v>347</v>
      </c>
      <c r="BL15" s="8">
        <v>1</v>
      </c>
      <c r="BM15" s="8" t="s">
        <v>14</v>
      </c>
      <c r="BN15" s="8" t="s">
        <v>399</v>
      </c>
      <c r="BO15" s="56" t="s">
        <v>407</v>
      </c>
      <c r="BP15" s="56" t="s">
        <v>407</v>
      </c>
      <c r="BQ15" s="27">
        <v>11</v>
      </c>
      <c r="BR15" s="27">
        <v>1</v>
      </c>
      <c r="BS15" s="11"/>
      <c r="BT15" s="11"/>
      <c r="BU15" s="11" t="s">
        <v>1</v>
      </c>
      <c r="BV15" s="35">
        <v>0</v>
      </c>
      <c r="BW15" s="27">
        <f t="shared" si="18"/>
        <v>7.5</v>
      </c>
      <c r="BX15" s="34" t="str">
        <f t="shared" si="19"/>
        <v>[7.5,10,10,7.5]</v>
      </c>
      <c r="BY15" s="31">
        <v>1</v>
      </c>
      <c r="BZ15" s="31">
        <v>1</v>
      </c>
      <c r="CA15" s="31">
        <v>1</v>
      </c>
      <c r="CB15" s="31">
        <v>1</v>
      </c>
      <c r="CC15" s="31">
        <v>0</v>
      </c>
      <c r="CD15" s="31">
        <v>1</v>
      </c>
      <c r="CE15" s="31">
        <v>0</v>
      </c>
      <c r="CF15" s="31"/>
      <c r="CG15" s="31"/>
      <c r="CH15" s="31"/>
      <c r="CI15" s="31"/>
      <c r="CJ15" s="31"/>
      <c r="CK15" s="31"/>
      <c r="CL15" s="31"/>
      <c r="CM15" s="31"/>
      <c r="CN15" s="31" t="s">
        <v>379</v>
      </c>
      <c r="CO15" s="31"/>
      <c r="CP15" s="31"/>
      <c r="CQ15" s="32" t="s">
        <v>0</v>
      </c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 t="s">
        <v>406</v>
      </c>
      <c r="DT15" s="31">
        <f t="shared" si="20"/>
        <v>7.5</v>
      </c>
      <c r="DU15" s="27">
        <f t="shared" si="21"/>
        <v>10</v>
      </c>
      <c r="DV15" s="27">
        <f t="shared" si="22"/>
        <v>10</v>
      </c>
      <c r="DW15" s="27">
        <f t="shared" si="23"/>
        <v>7.5</v>
      </c>
      <c r="DX15" s="27"/>
      <c r="EI15" s="26">
        <f t="shared" si="24"/>
        <v>11</v>
      </c>
      <c r="EJ15" s="25">
        <f>EJ13</f>
        <v>0.1</v>
      </c>
      <c r="EK15" s="24">
        <v>1</v>
      </c>
      <c r="EL15" s="21">
        <v>5</v>
      </c>
      <c r="EM15" s="24">
        <v>2</v>
      </c>
      <c r="EN15" s="21">
        <v>2</v>
      </c>
      <c r="EO15" s="24">
        <v>3</v>
      </c>
      <c r="EP15" s="21">
        <v>1</v>
      </c>
      <c r="EQ15" s="21">
        <f t="shared" si="25"/>
        <v>1.5</v>
      </c>
      <c r="ER15" s="21">
        <f t="shared" si="26"/>
        <v>7.5</v>
      </c>
      <c r="ES15" s="23">
        <f t="shared" si="27"/>
        <v>8.8888999999999996E-2</v>
      </c>
      <c r="ET15" s="21">
        <f t="shared" si="28"/>
        <v>15</v>
      </c>
      <c r="EU15" s="22">
        <f t="shared" si="29"/>
        <v>4.4443999999999997E-2</v>
      </c>
      <c r="EV15" s="21">
        <f t="shared" si="30"/>
        <v>22.5</v>
      </c>
      <c r="EW15" s="20">
        <f t="shared" si="31"/>
        <v>2.963E-2</v>
      </c>
      <c r="EZ15" s="66"/>
      <c r="FE15" s="16"/>
      <c r="FF15" s="18">
        <v>0</v>
      </c>
      <c r="FG15" s="17">
        <v>1</v>
      </c>
      <c r="FH15" s="16">
        <f t="shared" si="32"/>
        <v>0</v>
      </c>
      <c r="FI15" s="18">
        <f t="shared" si="33"/>
        <v>0</v>
      </c>
      <c r="FJ15" s="17">
        <f t="shared" si="34"/>
        <v>1</v>
      </c>
      <c r="FK15" s="16">
        <f t="shared" si="35"/>
        <v>0</v>
      </c>
      <c r="FL15" s="18">
        <f t="shared" si="36"/>
        <v>0</v>
      </c>
      <c r="FM15" s="17">
        <f t="shared" si="37"/>
        <v>1</v>
      </c>
      <c r="FN15" s="16">
        <f t="shared" si="38"/>
        <v>0</v>
      </c>
      <c r="FO15" s="18">
        <f t="shared" si="39"/>
        <v>0</v>
      </c>
      <c r="FP15" s="17">
        <f t="shared" si="40"/>
        <v>1</v>
      </c>
      <c r="FQ15" s="16">
        <f t="shared" si="41"/>
        <v>0</v>
      </c>
      <c r="FR15" s="18">
        <f t="shared" si="42"/>
        <v>0</v>
      </c>
      <c r="FS15" s="17">
        <f t="shared" si="43"/>
        <v>1</v>
      </c>
      <c r="FT15" s="16">
        <f t="shared" si="44"/>
        <v>0</v>
      </c>
      <c r="FU15" s="18">
        <f t="shared" si="45"/>
        <v>0</v>
      </c>
      <c r="FV15" s="17">
        <f t="shared" si="46"/>
        <v>1</v>
      </c>
      <c r="FW15" s="16">
        <f t="shared" si="47"/>
        <v>0</v>
      </c>
      <c r="FX15" s="18">
        <f t="shared" si="48"/>
        <v>0</v>
      </c>
      <c r="FY15" s="17">
        <f t="shared" si="49"/>
        <v>1</v>
      </c>
      <c r="FZ15" s="16">
        <f t="shared" si="50"/>
        <v>0</v>
      </c>
      <c r="GA15" s="18">
        <f t="shared" si="51"/>
        <v>0</v>
      </c>
      <c r="GB15" s="17">
        <f t="shared" si="52"/>
        <v>1</v>
      </c>
      <c r="GC15" s="16">
        <f t="shared" si="53"/>
        <v>0</v>
      </c>
      <c r="GD15" s="18">
        <f t="shared" si="54"/>
        <v>0</v>
      </c>
      <c r="GE15" s="17">
        <f t="shared" si="55"/>
        <v>1</v>
      </c>
      <c r="GF15" s="16">
        <f t="shared" si="56"/>
        <v>0</v>
      </c>
      <c r="GG15" s="18">
        <f t="shared" si="57"/>
        <v>0</v>
      </c>
      <c r="GH15" s="17">
        <f t="shared" si="58"/>
        <v>1</v>
      </c>
      <c r="GI15" s="16">
        <f t="shared" si="59"/>
        <v>0</v>
      </c>
      <c r="GJ15" s="18">
        <f t="shared" si="60"/>
        <v>0</v>
      </c>
      <c r="GK15" s="17">
        <f t="shared" si="61"/>
        <v>2</v>
      </c>
      <c r="GL15" s="16">
        <f t="shared" si="62"/>
        <v>0</v>
      </c>
      <c r="GM15" s="18">
        <f t="shared" si="63"/>
        <v>0</v>
      </c>
      <c r="GN15" s="17">
        <f t="shared" si="64"/>
        <v>4</v>
      </c>
      <c r="GO15" s="16">
        <f t="shared" si="65"/>
        <v>0</v>
      </c>
      <c r="GP15" s="18">
        <f t="shared" si="66"/>
        <v>0</v>
      </c>
      <c r="GQ15" s="17">
        <f t="shared" si="67"/>
        <v>6</v>
      </c>
      <c r="GR15" s="16">
        <f t="shared" si="68"/>
        <v>0</v>
      </c>
      <c r="GS15" s="18">
        <f t="shared" si="69"/>
        <v>0</v>
      </c>
      <c r="GT15" s="17">
        <f t="shared" si="70"/>
        <v>8</v>
      </c>
      <c r="GU15" s="16">
        <f t="shared" si="71"/>
        <v>0</v>
      </c>
      <c r="GV15" s="18">
        <f t="shared" si="72"/>
        <v>0</v>
      </c>
      <c r="GW15" s="17">
        <f t="shared" si="73"/>
        <v>10</v>
      </c>
      <c r="GX15" s="16">
        <f t="shared" si="74"/>
        <v>0</v>
      </c>
      <c r="GY15" s="18">
        <f t="shared" si="75"/>
        <v>0</v>
      </c>
      <c r="GZ15" s="17">
        <f t="shared" si="76"/>
        <v>20</v>
      </c>
      <c r="HA15" s="16">
        <f t="shared" si="77"/>
        <v>0</v>
      </c>
      <c r="HB15" s="18">
        <f t="shared" si="78"/>
        <v>0</v>
      </c>
      <c r="HC15" s="17">
        <f t="shared" si="79"/>
        <v>40</v>
      </c>
      <c r="HD15" s="16">
        <f t="shared" si="80"/>
        <v>0</v>
      </c>
      <c r="HE15" s="18">
        <f t="shared" si="81"/>
        <v>0</v>
      </c>
      <c r="HF15" s="17">
        <f t="shared" si="82"/>
        <v>60</v>
      </c>
      <c r="HG15" s="16">
        <f t="shared" si="83"/>
        <v>0</v>
      </c>
      <c r="HH15" s="18">
        <f t="shared" si="84"/>
        <v>0</v>
      </c>
      <c r="HI15" s="17">
        <f t="shared" si="85"/>
        <v>80</v>
      </c>
      <c r="HJ15" s="16">
        <f t="shared" si="86"/>
        <v>0</v>
      </c>
      <c r="HK15" s="18">
        <f t="shared" si="87"/>
        <v>0</v>
      </c>
      <c r="HL15" s="17">
        <f t="shared" si="88"/>
        <v>100</v>
      </c>
      <c r="HM15" s="16">
        <f t="shared" si="89"/>
        <v>0</v>
      </c>
      <c r="HO15" s="125" t="s">
        <v>405</v>
      </c>
      <c r="HP15" s="37">
        <f>HP13/6/60</f>
        <v>4.9999999999999964</v>
      </c>
      <c r="HT15" s="16"/>
      <c r="HU15" s="18">
        <v>1</v>
      </c>
      <c r="HV15" s="17">
        <v>1</v>
      </c>
      <c r="HW15" s="16">
        <f t="shared" si="90"/>
        <v>1.1111111111111121E-6</v>
      </c>
      <c r="HX15" s="18">
        <f t="shared" si="91"/>
        <v>1</v>
      </c>
      <c r="HY15" s="17">
        <f t="shared" si="92"/>
        <v>1</v>
      </c>
      <c r="HZ15" s="16">
        <f t="shared" si="93"/>
        <v>2.2222222222222242E-6</v>
      </c>
      <c r="IA15" s="18">
        <f t="shared" si="94"/>
        <v>1</v>
      </c>
      <c r="IB15" s="17">
        <f t="shared" si="95"/>
        <v>1</v>
      </c>
      <c r="IC15" s="16">
        <f t="shared" si="96"/>
        <v>3.3333333333333359E-6</v>
      </c>
      <c r="ID15" s="18">
        <f t="shared" si="97"/>
        <v>1</v>
      </c>
      <c r="IE15" s="17">
        <f t="shared" si="98"/>
        <v>1</v>
      </c>
      <c r="IF15" s="16">
        <f t="shared" si="99"/>
        <v>4.4444444444444484E-6</v>
      </c>
      <c r="IG15" s="18">
        <f t="shared" si="100"/>
        <v>1</v>
      </c>
      <c r="IH15" s="17">
        <f t="shared" si="101"/>
        <v>1</v>
      </c>
      <c r="II15" s="16">
        <f t="shared" si="102"/>
        <v>5.5555555555555601E-6</v>
      </c>
      <c r="IJ15" s="18">
        <f t="shared" si="103"/>
        <v>1</v>
      </c>
      <c r="IK15" s="17">
        <f t="shared" si="104"/>
        <v>1</v>
      </c>
      <c r="IL15" s="16">
        <f t="shared" si="105"/>
        <v>1.111111111111112E-5</v>
      </c>
      <c r="IM15" s="18">
        <f t="shared" si="106"/>
        <v>1</v>
      </c>
      <c r="IN15" s="17">
        <f t="shared" si="107"/>
        <v>1</v>
      </c>
      <c r="IO15" s="16">
        <f t="shared" si="108"/>
        <v>2.222222222222224E-5</v>
      </c>
      <c r="IP15" s="18">
        <f t="shared" si="109"/>
        <v>1</v>
      </c>
      <c r="IQ15" s="17">
        <f t="shared" si="110"/>
        <v>1</v>
      </c>
      <c r="IR15" s="16">
        <f t="shared" si="111"/>
        <v>3.3333333333333362E-5</v>
      </c>
      <c r="IS15" s="18">
        <f t="shared" si="112"/>
        <v>1</v>
      </c>
      <c r="IT15" s="17">
        <f t="shared" si="113"/>
        <v>1</v>
      </c>
      <c r="IU15" s="16">
        <f t="shared" si="114"/>
        <v>4.444444444444448E-5</v>
      </c>
      <c r="IV15" s="18">
        <f t="shared" si="115"/>
        <v>1</v>
      </c>
      <c r="IW15" s="17">
        <f t="shared" si="116"/>
        <v>1</v>
      </c>
      <c r="IX15" s="16">
        <f t="shared" si="117"/>
        <v>5.5555555555555599E-5</v>
      </c>
      <c r="IY15" s="18">
        <f t="shared" si="118"/>
        <v>1</v>
      </c>
      <c r="IZ15" s="17">
        <f t="shared" si="119"/>
        <v>1</v>
      </c>
      <c r="JA15" s="16">
        <f t="shared" si="120"/>
        <v>1.111111111111112E-4</v>
      </c>
      <c r="JB15" s="18">
        <f t="shared" si="121"/>
        <v>1</v>
      </c>
      <c r="JC15" s="17">
        <f t="shared" si="122"/>
        <v>1</v>
      </c>
      <c r="JD15" s="16">
        <f t="shared" si="123"/>
        <v>2.222222222222224E-4</v>
      </c>
      <c r="JE15" s="18">
        <f t="shared" si="124"/>
        <v>1</v>
      </c>
      <c r="JF15" s="17">
        <f t="shared" si="125"/>
        <v>1</v>
      </c>
      <c r="JG15" s="16">
        <f t="shared" si="126"/>
        <v>3.3333333333333359E-4</v>
      </c>
      <c r="JH15" s="18">
        <f t="shared" si="127"/>
        <v>1</v>
      </c>
      <c r="JI15" s="17">
        <f t="shared" si="128"/>
        <v>1</v>
      </c>
      <c r="JJ15" s="16">
        <f t="shared" si="129"/>
        <v>4.4444444444444479E-4</v>
      </c>
      <c r="JK15" s="18">
        <f t="shared" si="130"/>
        <v>1</v>
      </c>
      <c r="JL15" s="17">
        <f t="shared" si="131"/>
        <v>1</v>
      </c>
      <c r="JM15" s="16">
        <f t="shared" si="132"/>
        <v>5.5555555555555599E-4</v>
      </c>
      <c r="JN15" s="18">
        <f t="shared" si="133"/>
        <v>1</v>
      </c>
      <c r="JO15" s="17">
        <f t="shared" si="134"/>
        <v>1</v>
      </c>
      <c r="JP15" s="16">
        <f t="shared" si="135"/>
        <v>1.111111111111112E-3</v>
      </c>
      <c r="JQ15" s="18">
        <f t="shared" si="136"/>
        <v>1</v>
      </c>
      <c r="JR15" s="17">
        <f t="shared" si="137"/>
        <v>1</v>
      </c>
      <c r="JS15" s="16">
        <f t="shared" si="138"/>
        <v>2.222222222222224E-3</v>
      </c>
      <c r="JT15" s="18">
        <f t="shared" si="139"/>
        <v>1</v>
      </c>
      <c r="JU15" s="17">
        <f t="shared" si="140"/>
        <v>1</v>
      </c>
      <c r="JV15" s="16">
        <f t="shared" si="141"/>
        <v>3.3333333333333361E-3</v>
      </c>
      <c r="JW15" s="18">
        <f t="shared" si="142"/>
        <v>1</v>
      </c>
      <c r="JX15" s="17">
        <f t="shared" si="143"/>
        <v>1</v>
      </c>
      <c r="JY15" s="16">
        <f t="shared" si="144"/>
        <v>4.4444444444444479E-3</v>
      </c>
      <c r="JZ15" s="18">
        <f t="shared" si="145"/>
        <v>1</v>
      </c>
      <c r="KA15" s="17">
        <f t="shared" si="146"/>
        <v>1</v>
      </c>
      <c r="KB15" s="16">
        <f t="shared" si="147"/>
        <v>5.5555555555555601E-3</v>
      </c>
      <c r="KG15" s="15">
        <f t="shared" ref="KG15:KP24" si="160">$AG15*KG$4/10000*$F15*KG$3/$KO$1</f>
        <v>0</v>
      </c>
      <c r="KH15" s="15">
        <f t="shared" si="160"/>
        <v>0</v>
      </c>
      <c r="KI15" s="15">
        <f t="shared" si="160"/>
        <v>0</v>
      </c>
      <c r="KJ15" s="15">
        <f t="shared" si="160"/>
        <v>4.0000000000000002E-4</v>
      </c>
      <c r="KK15" s="15">
        <f t="shared" si="160"/>
        <v>5.0000000000000001E-4</v>
      </c>
      <c r="KL15" s="15">
        <f t="shared" si="160"/>
        <v>1E-3</v>
      </c>
      <c r="KM15" s="15">
        <f t="shared" si="160"/>
        <v>2E-3</v>
      </c>
      <c r="KN15" s="15">
        <f t="shared" si="160"/>
        <v>3.0000000000000001E-3</v>
      </c>
      <c r="KO15" s="15">
        <f t="shared" si="160"/>
        <v>4.0000000000000001E-3</v>
      </c>
      <c r="KP15" s="15">
        <f t="shared" si="160"/>
        <v>5.0000000000000001E-3</v>
      </c>
      <c r="KQ15" s="15">
        <f t="shared" ref="KQ15:KZ24" si="161">$AG15*KQ$4/10000*$F15*KQ$3/$KO$1</f>
        <v>0.01</v>
      </c>
      <c r="KR15" s="15">
        <f t="shared" si="161"/>
        <v>1.2500000000000001E-2</v>
      </c>
      <c r="KS15" s="15">
        <f t="shared" si="161"/>
        <v>1.2498000000000002E-2</v>
      </c>
      <c r="KT15" s="15">
        <f t="shared" si="161"/>
        <v>1.2496000000000002E-2</v>
      </c>
      <c r="KU15" s="15">
        <f t="shared" si="161"/>
        <v>1.2494999999999999E-2</v>
      </c>
      <c r="KV15" s="15">
        <f t="shared" si="161"/>
        <v>1.2489999999999999E-2</v>
      </c>
      <c r="KW15" s="15">
        <f t="shared" si="161"/>
        <v>1.2480000000000002E-2</v>
      </c>
      <c r="KX15" s="15">
        <f t="shared" si="161"/>
        <v>1.2480000000000002E-2</v>
      </c>
      <c r="KY15" s="15">
        <f t="shared" si="161"/>
        <v>1.2480000000000002E-2</v>
      </c>
      <c r="KZ15" s="15">
        <f t="shared" si="161"/>
        <v>1.2449999999999999E-2</v>
      </c>
      <c r="LB15" s="33">
        <v>9</v>
      </c>
      <c r="LC15" s="124">
        <v>99999</v>
      </c>
      <c r="LG15" s="14">
        <f t="shared" si="150"/>
        <v>0.05</v>
      </c>
      <c r="LH15" s="3">
        <v>1</v>
      </c>
      <c r="LI15" s="14">
        <f t="shared" si="151"/>
        <v>2.5000000000000001E-2</v>
      </c>
      <c r="LJ15" s="3">
        <f t="shared" si="152"/>
        <v>1</v>
      </c>
      <c r="LK15" s="14">
        <v>5.0000000000000001E-3</v>
      </c>
      <c r="LL15" s="3">
        <v>1</v>
      </c>
      <c r="LM15" s="14">
        <v>1E-3</v>
      </c>
      <c r="LN15" s="3">
        <v>1</v>
      </c>
      <c r="LO15" s="13">
        <f t="shared" ref="LO15:LS24" si="162">LO$4*$LG15*$F15/$LH15/20000</f>
        <v>5.0000000000000001E-4</v>
      </c>
      <c r="LP15" s="13">
        <f t="shared" si="162"/>
        <v>1E-3</v>
      </c>
      <c r="LQ15" s="13">
        <f t="shared" si="162"/>
        <v>1.5E-3</v>
      </c>
      <c r="LR15" s="13">
        <f t="shared" si="162"/>
        <v>2E-3</v>
      </c>
      <c r="LS15" s="13">
        <f t="shared" si="162"/>
        <v>2.5000000000000001E-3</v>
      </c>
      <c r="LT15" s="13">
        <f t="shared" ref="LT15:LX24" si="163">LT$4*$LI15*$F15/$LJ15/20000</f>
        <v>2.5000000000000001E-3</v>
      </c>
      <c r="LU15" s="13">
        <f t="shared" si="163"/>
        <v>5.0000000000000001E-3</v>
      </c>
      <c r="LV15" s="13">
        <f t="shared" si="163"/>
        <v>7.4999999999999997E-3</v>
      </c>
      <c r="LW15" s="13">
        <f t="shared" si="163"/>
        <v>0.01</v>
      </c>
      <c r="LX15" s="13">
        <f t="shared" si="163"/>
        <v>1.2500000000000001E-2</v>
      </c>
      <c r="LY15" s="13">
        <f t="shared" ref="LY15:MC24" si="164">LY$4*$LK15*$F15/$LL15/20000</f>
        <v>5.0000000000000001E-3</v>
      </c>
      <c r="LZ15" s="13">
        <f t="shared" si="164"/>
        <v>0.01</v>
      </c>
      <c r="MA15" s="13">
        <f t="shared" si="164"/>
        <v>1.4999999999999999E-2</v>
      </c>
      <c r="MB15" s="13">
        <f t="shared" si="164"/>
        <v>0.02</v>
      </c>
      <c r="MC15" s="13">
        <f t="shared" si="164"/>
        <v>2.5000000000000001E-2</v>
      </c>
      <c r="MD15" s="13">
        <f t="shared" ref="MD15:MP24" si="165">MD$4*$LM15*$F15/$LN15/20000</f>
        <v>0.01</v>
      </c>
      <c r="ME15" s="13">
        <f t="shared" si="165"/>
        <v>0.02</v>
      </c>
      <c r="MF15" s="13">
        <f t="shared" si="165"/>
        <v>0.03</v>
      </c>
      <c r="MG15" s="13">
        <f t="shared" si="165"/>
        <v>0.04</v>
      </c>
      <c r="MH15" s="13">
        <f t="shared" si="165"/>
        <v>0.05</v>
      </c>
      <c r="MI15" s="13">
        <f t="shared" si="165"/>
        <v>7.4999999999999997E-2</v>
      </c>
      <c r="MJ15" s="13">
        <f t="shared" si="165"/>
        <v>0.1</v>
      </c>
      <c r="MK15" s="13">
        <f t="shared" si="165"/>
        <v>0.125</v>
      </c>
      <c r="ML15" s="13">
        <f t="shared" si="165"/>
        <v>0.15</v>
      </c>
      <c r="MM15" s="13">
        <f t="shared" si="165"/>
        <v>0.17499999999999999</v>
      </c>
      <c r="MN15" s="13">
        <f t="shared" si="165"/>
        <v>0.2</v>
      </c>
      <c r="MO15" s="13">
        <f t="shared" si="165"/>
        <v>0.22500000000000001</v>
      </c>
      <c r="MP15" s="13">
        <f t="shared" si="165"/>
        <v>0.25</v>
      </c>
      <c r="MQ15" s="13"/>
      <c r="MW15" s="3">
        <v>0</v>
      </c>
      <c r="MX15" s="3">
        <v>0</v>
      </c>
      <c r="MY15" s="3">
        <v>0</v>
      </c>
    </row>
    <row r="16" spans="1:369" ht="16.2">
      <c r="A16" s="37">
        <v>11</v>
      </c>
      <c r="B16" s="37" t="s">
        <v>404</v>
      </c>
      <c r="C16" s="37">
        <v>1</v>
      </c>
      <c r="D16" s="37">
        <v>-1</v>
      </c>
      <c r="E16" s="37"/>
      <c r="F16" s="37">
        <v>12</v>
      </c>
      <c r="G16" s="37">
        <f t="shared" si="3"/>
        <v>12</v>
      </c>
      <c r="H16" s="37">
        <f t="shared" si="4"/>
        <v>12</v>
      </c>
      <c r="I16" s="11"/>
      <c r="J16" s="37">
        <f t="shared" si="5"/>
        <v>12</v>
      </c>
      <c r="K16" s="11"/>
      <c r="L16" s="37">
        <v>0</v>
      </c>
      <c r="M16" s="37">
        <f t="shared" si="7"/>
        <v>0</v>
      </c>
      <c r="N16" s="37">
        <v>0</v>
      </c>
      <c r="O16" s="57">
        <v>8.3327999999999996E-3</v>
      </c>
      <c r="P16" s="3">
        <v>1</v>
      </c>
      <c r="Q16" s="51">
        <v>0</v>
      </c>
      <c r="R16" s="17">
        <f t="shared" si="8"/>
        <v>0</v>
      </c>
      <c r="S16" s="47">
        <v>0</v>
      </c>
      <c r="T16" s="47" t="s">
        <v>27</v>
      </c>
      <c r="U16" s="50">
        <v>0</v>
      </c>
      <c r="V16" s="49">
        <v>3</v>
      </c>
      <c r="W16" s="48">
        <v>1</v>
      </c>
      <c r="X16" s="47" t="str">
        <f t="shared" si="9"/>
        <v>[[0,1],[0,1],[0,1],[0,1],[0,1],[0,1],[0,1],[0,1],[0,1],[0,1],[0,2],[0,4],[0,6],[0,8],[0,10],[0,20],[0,40],[0,60],[0,80],[0,100]]</v>
      </c>
      <c r="Y16" s="47">
        <v>1</v>
      </c>
      <c r="Z16" s="47">
        <v>1</v>
      </c>
      <c r="AA16" s="47" t="str">
        <f t="shared" si="10"/>
        <v>[[1,1],[1,1],[1,1],[1,1],[1,1],[1,1],[1,1],[1,1],[1,1],[1,1],[1,1],[1,1],[1,1],[1,1],[1,1],[1,1],[1,1],[1,1],[1,1],[1,1]]</v>
      </c>
      <c r="AB16" s="37">
        <v>0</v>
      </c>
      <c r="AC16" s="73">
        <v>0</v>
      </c>
      <c r="AD16" s="43">
        <f t="shared" si="11"/>
        <v>0</v>
      </c>
      <c r="AE16" s="43">
        <v>0</v>
      </c>
      <c r="AF16" s="43">
        <v>0</v>
      </c>
      <c r="AG16" s="44">
        <f t="shared" ref="AG16:AI19" si="166">AG15</f>
        <v>0.05</v>
      </c>
      <c r="AH16" s="44">
        <f t="shared" si="166"/>
        <v>0</v>
      </c>
      <c r="AI16" s="44">
        <f t="shared" si="166"/>
        <v>0</v>
      </c>
      <c r="AJ16" s="42">
        <v>0</v>
      </c>
      <c r="AK16" s="14" t="str">
        <f t="shared" si="12"/>
        <v>[[0.05,1],[0.025,1],[0.005,1],[0.001,1],[0,0],[0.001,1],[0.001,1]]</v>
      </c>
      <c r="AL16" s="37" t="str">
        <f t="shared" si="13"/>
        <v>[[1,5],[2,2],[3,1]]</v>
      </c>
      <c r="AM16" s="40" t="str">
        <f t="shared" si="14"/>
        <v>[0.106667,0.053333,0.035556]</v>
      </c>
      <c r="AN16" s="40">
        <v>0</v>
      </c>
      <c r="AO16" s="40">
        <v>1</v>
      </c>
      <c r="AP16" s="40">
        <f t="shared" si="15"/>
        <v>1</v>
      </c>
      <c r="AQ16" s="40">
        <v>0</v>
      </c>
      <c r="AR16" s="40">
        <v>0.4</v>
      </c>
      <c r="AS16" s="40" t="s">
        <v>156</v>
      </c>
      <c r="AT16" s="40">
        <v>1</v>
      </c>
      <c r="AU16" s="39">
        <v>5</v>
      </c>
      <c r="AV16" s="37">
        <f t="shared" si="159"/>
        <v>-1</v>
      </c>
      <c r="AW16" s="37">
        <v>0</v>
      </c>
      <c r="AX16" s="37"/>
      <c r="AY16" s="8"/>
      <c r="AZ16" s="8" t="s">
        <v>92</v>
      </c>
      <c r="BA16" s="75">
        <v>0.8</v>
      </c>
      <c r="BB16" s="75">
        <v>1.2</v>
      </c>
      <c r="BC16" s="37"/>
      <c r="BD16" s="37"/>
      <c r="BE16" s="37">
        <v>0.5</v>
      </c>
      <c r="BF16" s="37">
        <v>1</v>
      </c>
      <c r="BG16" s="37" t="s">
        <v>403</v>
      </c>
      <c r="BH16" s="36">
        <v>0.75</v>
      </c>
      <c r="BI16" s="36">
        <v>0.6</v>
      </c>
      <c r="BJ16" s="8">
        <f t="shared" si="17"/>
        <v>12</v>
      </c>
      <c r="BK16" s="8" t="s">
        <v>5</v>
      </c>
      <c r="BL16" s="8">
        <v>1</v>
      </c>
      <c r="BM16" s="8" t="s">
        <v>14</v>
      </c>
      <c r="BN16" s="8" t="s">
        <v>399</v>
      </c>
      <c r="BO16" s="56" t="s">
        <v>402</v>
      </c>
      <c r="BP16" s="56" t="s">
        <v>402</v>
      </c>
      <c r="BQ16" s="27">
        <v>12</v>
      </c>
      <c r="BR16" s="27">
        <v>1</v>
      </c>
      <c r="BS16" s="11"/>
      <c r="BT16" s="11"/>
      <c r="BU16" s="11" t="s">
        <v>1</v>
      </c>
      <c r="BV16" s="35">
        <v>0</v>
      </c>
      <c r="BW16" s="27">
        <f t="shared" si="18"/>
        <v>9</v>
      </c>
      <c r="BX16" s="34" t="str">
        <f t="shared" si="19"/>
        <v>[9,6,12,9]</v>
      </c>
      <c r="BY16" s="31">
        <v>0</v>
      </c>
      <c r="BZ16" s="31">
        <v>0</v>
      </c>
      <c r="CA16" s="31">
        <v>1</v>
      </c>
      <c r="CB16" s="31">
        <v>1</v>
      </c>
      <c r="CC16" s="31">
        <v>1</v>
      </c>
      <c r="CD16" s="31">
        <v>1</v>
      </c>
      <c r="CE16" s="31">
        <v>1</v>
      </c>
      <c r="CF16" s="31"/>
      <c r="CG16" s="31"/>
      <c r="CH16" s="31"/>
      <c r="CI16" s="31"/>
      <c r="CJ16" s="31"/>
      <c r="CK16" s="31"/>
      <c r="CL16" s="31"/>
      <c r="CM16" s="31"/>
      <c r="CN16" s="31" t="s">
        <v>397</v>
      </c>
      <c r="CO16" s="31"/>
      <c r="CP16" s="31"/>
      <c r="CQ16" s="32" t="s">
        <v>0</v>
      </c>
      <c r="CR16" s="31"/>
      <c r="CS16" s="31"/>
      <c r="CT16" s="31"/>
      <c r="CU16" s="31"/>
      <c r="CV16" s="31"/>
      <c r="CW16" s="31"/>
      <c r="CX16" s="31"/>
      <c r="CY16" s="31"/>
      <c r="CZ16" s="31"/>
      <c r="DA16" s="31"/>
      <c r="DB16" s="31"/>
      <c r="DC16" s="31"/>
      <c r="DD16" s="31"/>
      <c r="DE16" s="31"/>
      <c r="DF16" s="31"/>
      <c r="DG16" s="31"/>
      <c r="DH16" s="31"/>
      <c r="DI16" s="31"/>
      <c r="DJ16" s="31"/>
      <c r="DK16" s="31"/>
      <c r="DL16" s="31"/>
      <c r="DM16" s="31"/>
      <c r="DN16" s="31"/>
      <c r="DO16" s="31"/>
      <c r="DP16" s="31"/>
      <c r="DQ16" s="31"/>
      <c r="DR16" s="31"/>
      <c r="DS16" s="31" t="s">
        <v>401</v>
      </c>
      <c r="DT16" s="31">
        <f t="shared" si="20"/>
        <v>9</v>
      </c>
      <c r="DU16" s="27">
        <f t="shared" si="21"/>
        <v>6</v>
      </c>
      <c r="DV16" s="27">
        <f t="shared" si="22"/>
        <v>12</v>
      </c>
      <c r="DW16" s="27">
        <f t="shared" si="23"/>
        <v>9</v>
      </c>
      <c r="DX16" s="27"/>
      <c r="ED16" s="12"/>
      <c r="EI16" s="26">
        <f t="shared" si="24"/>
        <v>13.200000000000001</v>
      </c>
      <c r="EJ16" s="25">
        <f t="shared" ref="EJ16:EJ25" si="167">EJ15</f>
        <v>0.1</v>
      </c>
      <c r="EK16" s="24">
        <v>1</v>
      </c>
      <c r="EL16" s="21">
        <v>5</v>
      </c>
      <c r="EM16" s="24">
        <v>2</v>
      </c>
      <c r="EN16" s="21">
        <v>2</v>
      </c>
      <c r="EO16" s="24">
        <v>3</v>
      </c>
      <c r="EP16" s="21">
        <v>1</v>
      </c>
      <c r="EQ16" s="21">
        <f t="shared" si="25"/>
        <v>1.5</v>
      </c>
      <c r="ER16" s="21">
        <f t="shared" si="26"/>
        <v>7.5</v>
      </c>
      <c r="ES16" s="23">
        <f t="shared" si="27"/>
        <v>0.106667</v>
      </c>
      <c r="ET16" s="21">
        <f t="shared" si="28"/>
        <v>15</v>
      </c>
      <c r="EU16" s="22">
        <f t="shared" si="29"/>
        <v>5.3332999999999998E-2</v>
      </c>
      <c r="EV16" s="21">
        <f t="shared" si="30"/>
        <v>22.5</v>
      </c>
      <c r="EW16" s="20">
        <f t="shared" si="31"/>
        <v>3.5555999999999997E-2</v>
      </c>
      <c r="EZ16" s="19"/>
      <c r="FA16" s="3"/>
      <c r="FE16" s="16"/>
      <c r="FF16" s="18">
        <v>0</v>
      </c>
      <c r="FG16" s="17">
        <v>1</v>
      </c>
      <c r="FH16" s="16">
        <f t="shared" si="32"/>
        <v>0</v>
      </c>
      <c r="FI16" s="18">
        <f t="shared" si="33"/>
        <v>0</v>
      </c>
      <c r="FJ16" s="17">
        <f t="shared" si="34"/>
        <v>1</v>
      </c>
      <c r="FK16" s="16">
        <f t="shared" si="35"/>
        <v>0</v>
      </c>
      <c r="FL16" s="18">
        <f t="shared" si="36"/>
        <v>0</v>
      </c>
      <c r="FM16" s="17">
        <f t="shared" si="37"/>
        <v>1</v>
      </c>
      <c r="FN16" s="16">
        <f t="shared" si="38"/>
        <v>0</v>
      </c>
      <c r="FO16" s="18">
        <f t="shared" si="39"/>
        <v>0</v>
      </c>
      <c r="FP16" s="17">
        <f t="shared" si="40"/>
        <v>1</v>
      </c>
      <c r="FQ16" s="16">
        <f t="shared" si="41"/>
        <v>0</v>
      </c>
      <c r="FR16" s="18">
        <f t="shared" si="42"/>
        <v>0</v>
      </c>
      <c r="FS16" s="17">
        <f t="shared" si="43"/>
        <v>1</v>
      </c>
      <c r="FT16" s="16">
        <f t="shared" si="44"/>
        <v>0</v>
      </c>
      <c r="FU16" s="18">
        <f t="shared" si="45"/>
        <v>0</v>
      </c>
      <c r="FV16" s="17">
        <f t="shared" si="46"/>
        <v>1</v>
      </c>
      <c r="FW16" s="16">
        <f t="shared" si="47"/>
        <v>0</v>
      </c>
      <c r="FX16" s="18">
        <f t="shared" si="48"/>
        <v>0</v>
      </c>
      <c r="FY16" s="17">
        <f t="shared" si="49"/>
        <v>1</v>
      </c>
      <c r="FZ16" s="16">
        <f t="shared" si="50"/>
        <v>0</v>
      </c>
      <c r="GA16" s="18">
        <f t="shared" si="51"/>
        <v>0</v>
      </c>
      <c r="GB16" s="17">
        <f t="shared" si="52"/>
        <v>1</v>
      </c>
      <c r="GC16" s="16">
        <f t="shared" si="53"/>
        <v>0</v>
      </c>
      <c r="GD16" s="18">
        <f t="shared" si="54"/>
        <v>0</v>
      </c>
      <c r="GE16" s="17">
        <f t="shared" si="55"/>
        <v>1</v>
      </c>
      <c r="GF16" s="16">
        <f t="shared" si="56"/>
        <v>0</v>
      </c>
      <c r="GG16" s="18">
        <f t="shared" si="57"/>
        <v>0</v>
      </c>
      <c r="GH16" s="17">
        <f t="shared" si="58"/>
        <v>1</v>
      </c>
      <c r="GI16" s="16">
        <f t="shared" si="59"/>
        <v>0</v>
      </c>
      <c r="GJ16" s="18">
        <f t="shared" si="60"/>
        <v>0</v>
      </c>
      <c r="GK16" s="17">
        <f t="shared" si="61"/>
        <v>2</v>
      </c>
      <c r="GL16" s="16">
        <f t="shared" si="62"/>
        <v>0</v>
      </c>
      <c r="GM16" s="18">
        <f t="shared" si="63"/>
        <v>0</v>
      </c>
      <c r="GN16" s="17">
        <f t="shared" si="64"/>
        <v>4</v>
      </c>
      <c r="GO16" s="16">
        <f t="shared" si="65"/>
        <v>0</v>
      </c>
      <c r="GP16" s="18">
        <f t="shared" si="66"/>
        <v>0</v>
      </c>
      <c r="GQ16" s="17">
        <f t="shared" si="67"/>
        <v>6</v>
      </c>
      <c r="GR16" s="16">
        <f t="shared" si="68"/>
        <v>0</v>
      </c>
      <c r="GS16" s="18">
        <f t="shared" si="69"/>
        <v>0</v>
      </c>
      <c r="GT16" s="17">
        <f t="shared" si="70"/>
        <v>8</v>
      </c>
      <c r="GU16" s="16">
        <f t="shared" si="71"/>
        <v>0</v>
      </c>
      <c r="GV16" s="18">
        <f t="shared" si="72"/>
        <v>0</v>
      </c>
      <c r="GW16" s="17">
        <f t="shared" si="73"/>
        <v>10</v>
      </c>
      <c r="GX16" s="16">
        <f t="shared" si="74"/>
        <v>0</v>
      </c>
      <c r="GY16" s="18">
        <f t="shared" si="75"/>
        <v>0</v>
      </c>
      <c r="GZ16" s="17">
        <f t="shared" si="76"/>
        <v>20</v>
      </c>
      <c r="HA16" s="16">
        <f t="shared" si="77"/>
        <v>0</v>
      </c>
      <c r="HB16" s="18">
        <f t="shared" si="78"/>
        <v>0</v>
      </c>
      <c r="HC16" s="17">
        <f t="shared" si="79"/>
        <v>40</v>
      </c>
      <c r="HD16" s="16">
        <f t="shared" si="80"/>
        <v>0</v>
      </c>
      <c r="HE16" s="18">
        <f t="shared" si="81"/>
        <v>0</v>
      </c>
      <c r="HF16" s="17">
        <f t="shared" si="82"/>
        <v>60</v>
      </c>
      <c r="HG16" s="16">
        <f t="shared" si="83"/>
        <v>0</v>
      </c>
      <c r="HH16" s="18">
        <f t="shared" si="84"/>
        <v>0</v>
      </c>
      <c r="HI16" s="17">
        <f t="shared" si="85"/>
        <v>80</v>
      </c>
      <c r="HJ16" s="16">
        <f t="shared" si="86"/>
        <v>0</v>
      </c>
      <c r="HK16" s="18">
        <f t="shared" si="87"/>
        <v>0</v>
      </c>
      <c r="HL16" s="17">
        <f t="shared" si="88"/>
        <v>100</v>
      </c>
      <c r="HM16" s="16">
        <f t="shared" si="89"/>
        <v>0</v>
      </c>
      <c r="HO16" s="19"/>
      <c r="HP16" s="3"/>
      <c r="HT16" s="16"/>
      <c r="HU16" s="18">
        <v>1</v>
      </c>
      <c r="HV16" s="17">
        <v>1</v>
      </c>
      <c r="HW16" s="16">
        <f t="shared" si="90"/>
        <v>1.3333333333333345E-6</v>
      </c>
      <c r="HX16" s="18">
        <f t="shared" si="91"/>
        <v>1</v>
      </c>
      <c r="HY16" s="17">
        <f t="shared" si="92"/>
        <v>1</v>
      </c>
      <c r="HZ16" s="16">
        <f t="shared" si="93"/>
        <v>2.6666666666666689E-6</v>
      </c>
      <c r="IA16" s="18">
        <f t="shared" si="94"/>
        <v>1</v>
      </c>
      <c r="IB16" s="17">
        <f t="shared" si="95"/>
        <v>1</v>
      </c>
      <c r="IC16" s="16">
        <f t="shared" si="96"/>
        <v>4.0000000000000032E-6</v>
      </c>
      <c r="ID16" s="18">
        <f t="shared" si="97"/>
        <v>1</v>
      </c>
      <c r="IE16" s="17">
        <f t="shared" si="98"/>
        <v>1</v>
      </c>
      <c r="IF16" s="16">
        <f t="shared" si="99"/>
        <v>5.3333333333333379E-6</v>
      </c>
      <c r="IG16" s="18">
        <f t="shared" si="100"/>
        <v>1</v>
      </c>
      <c r="IH16" s="17">
        <f t="shared" si="101"/>
        <v>1</v>
      </c>
      <c r="II16" s="16">
        <f t="shared" si="102"/>
        <v>6.6666666666666717E-6</v>
      </c>
      <c r="IJ16" s="18">
        <f t="shared" si="103"/>
        <v>1</v>
      </c>
      <c r="IK16" s="17">
        <f t="shared" si="104"/>
        <v>1</v>
      </c>
      <c r="IL16" s="16">
        <f t="shared" si="105"/>
        <v>1.3333333333333343E-5</v>
      </c>
      <c r="IM16" s="18">
        <f t="shared" si="106"/>
        <v>1</v>
      </c>
      <c r="IN16" s="17">
        <f t="shared" si="107"/>
        <v>1</v>
      </c>
      <c r="IO16" s="16">
        <f t="shared" si="108"/>
        <v>2.6666666666666687E-5</v>
      </c>
      <c r="IP16" s="18">
        <f t="shared" si="109"/>
        <v>1</v>
      </c>
      <c r="IQ16" s="17">
        <f t="shared" si="110"/>
        <v>1</v>
      </c>
      <c r="IR16" s="16">
        <f t="shared" si="111"/>
        <v>4.000000000000003E-5</v>
      </c>
      <c r="IS16" s="18">
        <f t="shared" si="112"/>
        <v>1</v>
      </c>
      <c r="IT16" s="17">
        <f t="shared" si="113"/>
        <v>1</v>
      </c>
      <c r="IU16" s="16">
        <f t="shared" si="114"/>
        <v>5.3333333333333374E-5</v>
      </c>
      <c r="IV16" s="18">
        <f t="shared" si="115"/>
        <v>1</v>
      </c>
      <c r="IW16" s="17">
        <f t="shared" si="116"/>
        <v>1</v>
      </c>
      <c r="IX16" s="16">
        <f t="shared" si="117"/>
        <v>6.6666666666666724E-5</v>
      </c>
      <c r="IY16" s="18">
        <f t="shared" si="118"/>
        <v>1</v>
      </c>
      <c r="IZ16" s="17">
        <f t="shared" si="119"/>
        <v>1</v>
      </c>
      <c r="JA16" s="16">
        <f t="shared" si="120"/>
        <v>1.3333333333333345E-4</v>
      </c>
      <c r="JB16" s="18">
        <f t="shared" si="121"/>
        <v>1</v>
      </c>
      <c r="JC16" s="17">
        <f t="shared" si="122"/>
        <v>1</v>
      </c>
      <c r="JD16" s="16">
        <f t="shared" si="123"/>
        <v>2.666666666666669E-4</v>
      </c>
      <c r="JE16" s="18">
        <f t="shared" si="124"/>
        <v>1</v>
      </c>
      <c r="JF16" s="17">
        <f t="shared" si="125"/>
        <v>1</v>
      </c>
      <c r="JG16" s="16">
        <f t="shared" si="126"/>
        <v>4.0000000000000034E-4</v>
      </c>
      <c r="JH16" s="18">
        <f t="shared" si="127"/>
        <v>1</v>
      </c>
      <c r="JI16" s="17">
        <f t="shared" si="128"/>
        <v>1</v>
      </c>
      <c r="JJ16" s="16">
        <f t="shared" si="129"/>
        <v>5.3333333333333379E-4</v>
      </c>
      <c r="JK16" s="18">
        <f t="shared" si="130"/>
        <v>1</v>
      </c>
      <c r="JL16" s="17">
        <f t="shared" si="131"/>
        <v>1</v>
      </c>
      <c r="JM16" s="16">
        <f t="shared" si="132"/>
        <v>6.6666666666666719E-4</v>
      </c>
      <c r="JN16" s="18">
        <f t="shared" si="133"/>
        <v>1</v>
      </c>
      <c r="JO16" s="17">
        <f t="shared" si="134"/>
        <v>1</v>
      </c>
      <c r="JP16" s="16">
        <f t="shared" si="135"/>
        <v>1.3333333333333344E-3</v>
      </c>
      <c r="JQ16" s="18">
        <f t="shared" si="136"/>
        <v>1</v>
      </c>
      <c r="JR16" s="17">
        <f t="shared" si="137"/>
        <v>1</v>
      </c>
      <c r="JS16" s="16">
        <f t="shared" si="138"/>
        <v>2.6666666666666687E-3</v>
      </c>
      <c r="JT16" s="18">
        <f t="shared" si="139"/>
        <v>1</v>
      </c>
      <c r="JU16" s="17">
        <f t="shared" si="140"/>
        <v>1</v>
      </c>
      <c r="JV16" s="16">
        <f t="shared" si="141"/>
        <v>4.0000000000000036E-3</v>
      </c>
      <c r="JW16" s="18">
        <f t="shared" si="142"/>
        <v>1</v>
      </c>
      <c r="JX16" s="17">
        <f t="shared" si="143"/>
        <v>1</v>
      </c>
      <c r="JY16" s="16">
        <f t="shared" si="144"/>
        <v>5.3333333333333375E-3</v>
      </c>
      <c r="JZ16" s="18">
        <f t="shared" si="145"/>
        <v>1</v>
      </c>
      <c r="KA16" s="17">
        <f t="shared" si="146"/>
        <v>1</v>
      </c>
      <c r="KB16" s="16">
        <f t="shared" si="147"/>
        <v>6.6666666666666723E-3</v>
      </c>
      <c r="KG16" s="15">
        <f t="shared" si="160"/>
        <v>0</v>
      </c>
      <c r="KH16" s="15">
        <f t="shared" si="160"/>
        <v>0</v>
      </c>
      <c r="KI16" s="15">
        <f t="shared" si="160"/>
        <v>0</v>
      </c>
      <c r="KJ16" s="15">
        <f t="shared" si="160"/>
        <v>4.8000000000000007E-4</v>
      </c>
      <c r="KK16" s="15">
        <f t="shared" si="160"/>
        <v>6.0000000000000006E-4</v>
      </c>
      <c r="KL16" s="15">
        <f t="shared" si="160"/>
        <v>1.2000000000000001E-3</v>
      </c>
      <c r="KM16" s="15">
        <f t="shared" si="160"/>
        <v>2.4000000000000002E-3</v>
      </c>
      <c r="KN16" s="15">
        <f t="shared" si="160"/>
        <v>3.6000000000000008E-3</v>
      </c>
      <c r="KO16" s="15">
        <f t="shared" si="160"/>
        <v>4.8000000000000004E-3</v>
      </c>
      <c r="KP16" s="15">
        <f t="shared" si="160"/>
        <v>6.000000000000001E-3</v>
      </c>
      <c r="KQ16" s="15">
        <f t="shared" si="161"/>
        <v>1.2000000000000002E-2</v>
      </c>
      <c r="KR16" s="15">
        <f t="shared" si="161"/>
        <v>1.4999999999999999E-2</v>
      </c>
      <c r="KS16" s="15">
        <f t="shared" si="161"/>
        <v>1.49976E-2</v>
      </c>
      <c r="KT16" s="15">
        <f t="shared" si="161"/>
        <v>1.4995200000000002E-2</v>
      </c>
      <c r="KU16" s="15">
        <f t="shared" si="161"/>
        <v>1.4994E-2</v>
      </c>
      <c r="KV16" s="15">
        <f t="shared" si="161"/>
        <v>1.4988000000000001E-2</v>
      </c>
      <c r="KW16" s="15">
        <f t="shared" si="161"/>
        <v>1.4976000000000001E-2</v>
      </c>
      <c r="KX16" s="15">
        <f t="shared" si="161"/>
        <v>1.4976000000000001E-2</v>
      </c>
      <c r="KY16" s="15">
        <f t="shared" si="161"/>
        <v>1.4976000000000001E-2</v>
      </c>
      <c r="KZ16" s="15">
        <f t="shared" si="161"/>
        <v>1.494E-2</v>
      </c>
      <c r="LB16" s="33">
        <v>10</v>
      </c>
      <c r="LC16" s="124">
        <v>99999</v>
      </c>
      <c r="LG16" s="14">
        <f t="shared" si="150"/>
        <v>0.05</v>
      </c>
      <c r="LH16" s="3">
        <v>1</v>
      </c>
      <c r="LI16" s="14">
        <f t="shared" si="151"/>
        <v>2.5000000000000001E-2</v>
      </c>
      <c r="LJ16" s="3">
        <f t="shared" si="152"/>
        <v>1</v>
      </c>
      <c r="LK16" s="14">
        <v>5.0000000000000001E-3</v>
      </c>
      <c r="LL16" s="3">
        <v>1</v>
      </c>
      <c r="LM16" s="14">
        <v>1E-3</v>
      </c>
      <c r="LN16" s="3">
        <v>1</v>
      </c>
      <c r="LO16" s="13">
        <f t="shared" si="162"/>
        <v>5.9999999999999995E-4</v>
      </c>
      <c r="LP16" s="13">
        <f t="shared" si="162"/>
        <v>1.1999999999999999E-3</v>
      </c>
      <c r="LQ16" s="13">
        <f t="shared" si="162"/>
        <v>1.8E-3</v>
      </c>
      <c r="LR16" s="13">
        <f t="shared" si="162"/>
        <v>2.3999999999999998E-3</v>
      </c>
      <c r="LS16" s="13">
        <f t="shared" si="162"/>
        <v>3.0000000000000001E-3</v>
      </c>
      <c r="LT16" s="13">
        <f t="shared" si="163"/>
        <v>3.0000000000000001E-3</v>
      </c>
      <c r="LU16" s="13">
        <f t="shared" si="163"/>
        <v>6.0000000000000001E-3</v>
      </c>
      <c r="LV16" s="13">
        <f t="shared" si="163"/>
        <v>8.9999999999999993E-3</v>
      </c>
      <c r="LW16" s="13">
        <f t="shared" si="163"/>
        <v>1.2E-2</v>
      </c>
      <c r="LX16" s="13">
        <f t="shared" si="163"/>
        <v>1.4999999999999999E-2</v>
      </c>
      <c r="LY16" s="13">
        <f t="shared" si="164"/>
        <v>6.0000000000000001E-3</v>
      </c>
      <c r="LZ16" s="13">
        <f t="shared" si="164"/>
        <v>1.2E-2</v>
      </c>
      <c r="MA16" s="13">
        <f t="shared" si="164"/>
        <v>1.7999999999999999E-2</v>
      </c>
      <c r="MB16" s="13">
        <f t="shared" si="164"/>
        <v>2.4E-2</v>
      </c>
      <c r="MC16" s="13">
        <f t="shared" si="164"/>
        <v>0.03</v>
      </c>
      <c r="MD16" s="13">
        <f t="shared" si="165"/>
        <v>1.2E-2</v>
      </c>
      <c r="ME16" s="13">
        <f t="shared" si="165"/>
        <v>2.4E-2</v>
      </c>
      <c r="MF16" s="13">
        <f t="shared" si="165"/>
        <v>3.5999999999999997E-2</v>
      </c>
      <c r="MG16" s="13">
        <f t="shared" si="165"/>
        <v>4.8000000000000001E-2</v>
      </c>
      <c r="MH16" s="13">
        <f t="shared" si="165"/>
        <v>0.06</v>
      </c>
      <c r="MI16" s="13">
        <f t="shared" si="165"/>
        <v>0.09</v>
      </c>
      <c r="MJ16" s="13">
        <f t="shared" si="165"/>
        <v>0.12</v>
      </c>
      <c r="MK16" s="13">
        <f t="shared" si="165"/>
        <v>0.15</v>
      </c>
      <c r="ML16" s="13">
        <f t="shared" si="165"/>
        <v>0.18</v>
      </c>
      <c r="MM16" s="13">
        <f t="shared" si="165"/>
        <v>0.21</v>
      </c>
      <c r="MN16" s="13">
        <f t="shared" si="165"/>
        <v>0.24</v>
      </c>
      <c r="MO16" s="13">
        <f t="shared" si="165"/>
        <v>0.27</v>
      </c>
      <c r="MP16" s="13">
        <f t="shared" si="165"/>
        <v>0.3</v>
      </c>
      <c r="MQ16" s="13"/>
      <c r="MT16" s="3"/>
      <c r="MW16" s="1">
        <v>0</v>
      </c>
      <c r="MX16" s="1">
        <v>0</v>
      </c>
      <c r="MY16" s="1">
        <v>0</v>
      </c>
    </row>
    <row r="17" spans="1:363" ht="16.2">
      <c r="A17" s="37">
        <v>12</v>
      </c>
      <c r="B17" s="37" t="s">
        <v>400</v>
      </c>
      <c r="C17" s="37">
        <v>2</v>
      </c>
      <c r="D17" s="37">
        <v>-1</v>
      </c>
      <c r="E17" s="37"/>
      <c r="F17" s="37">
        <v>12</v>
      </c>
      <c r="G17" s="37">
        <f t="shared" si="3"/>
        <v>12</v>
      </c>
      <c r="H17" s="37">
        <f t="shared" si="4"/>
        <v>12</v>
      </c>
      <c r="I17" s="11"/>
      <c r="J17" s="37">
        <f t="shared" si="5"/>
        <v>12</v>
      </c>
      <c r="K17" s="11"/>
      <c r="L17" s="37">
        <f t="shared" ref="L17:L26" si="168">ROUND(IF(C17=4,F17*10%,0),0)</f>
        <v>0</v>
      </c>
      <c r="M17" s="37">
        <f t="shared" si="7"/>
        <v>0</v>
      </c>
      <c r="N17" s="37">
        <v>0</v>
      </c>
      <c r="O17" s="57">
        <v>8.3327999999999996E-3</v>
      </c>
      <c r="P17" s="3">
        <v>1</v>
      </c>
      <c r="Q17" s="51">
        <v>0</v>
      </c>
      <c r="R17" s="17">
        <f t="shared" si="8"/>
        <v>0</v>
      </c>
      <c r="S17" s="47">
        <v>0</v>
      </c>
      <c r="T17" s="47" t="s">
        <v>27</v>
      </c>
      <c r="U17" s="50">
        <v>0</v>
      </c>
      <c r="V17" s="49">
        <v>3</v>
      </c>
      <c r="W17" s="48">
        <v>1</v>
      </c>
      <c r="X17" s="47" t="str">
        <f t="shared" si="9"/>
        <v>[[0,1],[0,1],[0,1],[0,1],[0,1],[0,1],[0,1],[0,1],[0,1],[0,1],[0,2],[0,4],[0,6],[0,8],[0,10],[0,20],[0,40],[0,60],[0,80],[0,100]]</v>
      </c>
      <c r="Y17" s="47">
        <v>1</v>
      </c>
      <c r="Z17" s="47">
        <v>1</v>
      </c>
      <c r="AA17" s="47" t="str">
        <f t="shared" si="10"/>
        <v>[[1,1],[1,1],[1,1],[1,1],[1,1],[1,1],[1,1],[1,1],[1,1],[1,1],[1,1],[1,1],[1,1],[1,1],[1,1],[1,1],[1,1],[1,1],[1,1],[1,1]]</v>
      </c>
      <c r="AB17" s="37">
        <v>0</v>
      </c>
      <c r="AC17" s="73">
        <v>0</v>
      </c>
      <c r="AD17" s="43">
        <f t="shared" si="11"/>
        <v>0</v>
      </c>
      <c r="AE17" s="43">
        <v>0</v>
      </c>
      <c r="AF17" s="43">
        <v>0</v>
      </c>
      <c r="AG17" s="44">
        <f t="shared" si="166"/>
        <v>0.05</v>
      </c>
      <c r="AH17" s="44">
        <f t="shared" si="166"/>
        <v>0</v>
      </c>
      <c r="AI17" s="44">
        <f t="shared" si="166"/>
        <v>0</v>
      </c>
      <c r="AJ17" s="42">
        <v>0</v>
      </c>
      <c r="AK17" s="14" t="str">
        <f t="shared" si="12"/>
        <v>[[0.05,1],[0.025,1],[0.005,1],[0.001,1],[0,0],[0.001,1],[0.001,1]]</v>
      </c>
      <c r="AL17" s="37" t="str">
        <f t="shared" si="13"/>
        <v>[[1,5],[2,2],[3,1]]</v>
      </c>
      <c r="AM17" s="40" t="str">
        <f t="shared" si="14"/>
        <v>[0.106667,0.053333,0.035556]</v>
      </c>
      <c r="AN17" s="40">
        <v>0</v>
      </c>
      <c r="AO17" s="40">
        <v>1</v>
      </c>
      <c r="AP17" s="40">
        <f t="shared" si="15"/>
        <v>1</v>
      </c>
      <c r="AQ17" s="40">
        <v>0</v>
      </c>
      <c r="AR17" s="40">
        <v>0.4</v>
      </c>
      <c r="AS17" s="40" t="s">
        <v>156</v>
      </c>
      <c r="AT17" s="40">
        <v>1</v>
      </c>
      <c r="AU17" s="39">
        <v>5</v>
      </c>
      <c r="AV17" s="37">
        <f t="shared" si="159"/>
        <v>-1</v>
      </c>
      <c r="AW17" s="37">
        <v>0</v>
      </c>
      <c r="AX17" s="8"/>
      <c r="AY17" s="8"/>
      <c r="AZ17" s="8" t="s">
        <v>92</v>
      </c>
      <c r="BA17" s="75">
        <v>0.85</v>
      </c>
      <c r="BB17" s="75">
        <f>BA17</f>
        <v>0.85</v>
      </c>
      <c r="BC17" s="37"/>
      <c r="BD17" s="37"/>
      <c r="BE17" s="37">
        <v>0.5</v>
      </c>
      <c r="BF17" s="37">
        <v>1</v>
      </c>
      <c r="BG17" s="37" t="s">
        <v>391</v>
      </c>
      <c r="BH17" s="36">
        <v>0.75</v>
      </c>
      <c r="BI17" s="36">
        <v>0.6</v>
      </c>
      <c r="BJ17" s="8">
        <f t="shared" si="17"/>
        <v>12</v>
      </c>
      <c r="BK17" s="8" t="s">
        <v>347</v>
      </c>
      <c r="BL17" s="8">
        <v>1</v>
      </c>
      <c r="BM17" s="8" t="s">
        <v>14</v>
      </c>
      <c r="BN17" s="8" t="s">
        <v>399</v>
      </c>
      <c r="BO17" s="56" t="s">
        <v>398</v>
      </c>
      <c r="BP17" s="56" t="s">
        <v>398</v>
      </c>
      <c r="BQ17" s="27">
        <v>13</v>
      </c>
      <c r="BR17" s="27">
        <v>1</v>
      </c>
      <c r="BS17" s="11"/>
      <c r="BT17" s="11"/>
      <c r="BU17" s="11" t="s">
        <v>1</v>
      </c>
      <c r="BV17" s="35">
        <v>0</v>
      </c>
      <c r="BW17" s="27">
        <f t="shared" si="18"/>
        <v>9</v>
      </c>
      <c r="BX17" s="34" t="str">
        <f t="shared" si="19"/>
        <v>[9,6,12,9]</v>
      </c>
      <c r="BY17" s="31">
        <v>1</v>
      </c>
      <c r="BZ17" s="31">
        <v>1</v>
      </c>
      <c r="CA17" s="31">
        <v>0</v>
      </c>
      <c r="CB17" s="31">
        <v>0</v>
      </c>
      <c r="CC17" s="31">
        <v>0</v>
      </c>
      <c r="CD17" s="31">
        <v>1</v>
      </c>
      <c r="CE17" s="31">
        <v>0</v>
      </c>
      <c r="CF17" s="31"/>
      <c r="CG17" s="31"/>
      <c r="CH17" s="31"/>
      <c r="CI17" s="31"/>
      <c r="CJ17" s="31"/>
      <c r="CK17" s="31"/>
      <c r="CL17" s="31"/>
      <c r="CM17" s="31"/>
      <c r="CN17" s="31" t="s">
        <v>397</v>
      </c>
      <c r="CO17" s="31"/>
      <c r="CP17" s="31"/>
      <c r="CQ17" s="32" t="s">
        <v>0</v>
      </c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 t="s">
        <v>396</v>
      </c>
      <c r="DT17" s="31">
        <f t="shared" si="20"/>
        <v>9</v>
      </c>
      <c r="DU17" s="27">
        <f t="shared" si="21"/>
        <v>6</v>
      </c>
      <c r="DV17" s="27">
        <f t="shared" si="22"/>
        <v>12</v>
      </c>
      <c r="DW17" s="27">
        <f t="shared" si="23"/>
        <v>9</v>
      </c>
      <c r="DX17" s="27"/>
      <c r="EI17" s="26">
        <f t="shared" si="24"/>
        <v>13.200000000000001</v>
      </c>
      <c r="EJ17" s="25">
        <f t="shared" si="167"/>
        <v>0.1</v>
      </c>
      <c r="EK17" s="24">
        <v>1</v>
      </c>
      <c r="EL17" s="21">
        <v>5</v>
      </c>
      <c r="EM17" s="24">
        <v>2</v>
      </c>
      <c r="EN17" s="21">
        <v>2</v>
      </c>
      <c r="EO17" s="24">
        <v>3</v>
      </c>
      <c r="EP17" s="21">
        <v>1</v>
      </c>
      <c r="EQ17" s="21">
        <f t="shared" si="25"/>
        <v>1.5</v>
      </c>
      <c r="ER17" s="21">
        <f t="shared" si="26"/>
        <v>7.5</v>
      </c>
      <c r="ES17" s="23">
        <f t="shared" si="27"/>
        <v>0.106667</v>
      </c>
      <c r="ET17" s="21">
        <f t="shared" si="28"/>
        <v>15</v>
      </c>
      <c r="EU17" s="22">
        <f t="shared" si="29"/>
        <v>5.3332999999999998E-2</v>
      </c>
      <c r="EV17" s="21">
        <f t="shared" si="30"/>
        <v>22.5</v>
      </c>
      <c r="EW17" s="20">
        <f t="shared" si="31"/>
        <v>3.5555999999999997E-2</v>
      </c>
      <c r="EZ17" s="19"/>
      <c r="FA17" s="3"/>
      <c r="FE17" s="16"/>
      <c r="FF17" s="18">
        <v>0</v>
      </c>
      <c r="FG17" s="17">
        <v>1</v>
      </c>
      <c r="FH17" s="16">
        <f t="shared" si="32"/>
        <v>0</v>
      </c>
      <c r="FI17" s="18">
        <f t="shared" si="33"/>
        <v>0</v>
      </c>
      <c r="FJ17" s="17">
        <f t="shared" si="34"/>
        <v>1</v>
      </c>
      <c r="FK17" s="16">
        <f t="shared" si="35"/>
        <v>0</v>
      </c>
      <c r="FL17" s="18">
        <f t="shared" si="36"/>
        <v>0</v>
      </c>
      <c r="FM17" s="17">
        <f t="shared" si="37"/>
        <v>1</v>
      </c>
      <c r="FN17" s="16">
        <f t="shared" si="38"/>
        <v>0</v>
      </c>
      <c r="FO17" s="18">
        <f t="shared" si="39"/>
        <v>0</v>
      </c>
      <c r="FP17" s="17">
        <f t="shared" si="40"/>
        <v>1</v>
      </c>
      <c r="FQ17" s="16">
        <f t="shared" si="41"/>
        <v>0</v>
      </c>
      <c r="FR17" s="18">
        <f t="shared" si="42"/>
        <v>0</v>
      </c>
      <c r="FS17" s="17">
        <f t="shared" si="43"/>
        <v>1</v>
      </c>
      <c r="FT17" s="16">
        <f t="shared" si="44"/>
        <v>0</v>
      </c>
      <c r="FU17" s="18">
        <f t="shared" si="45"/>
        <v>0</v>
      </c>
      <c r="FV17" s="17">
        <f t="shared" si="46"/>
        <v>1</v>
      </c>
      <c r="FW17" s="16">
        <f t="shared" si="47"/>
        <v>0</v>
      </c>
      <c r="FX17" s="18">
        <f t="shared" si="48"/>
        <v>0</v>
      </c>
      <c r="FY17" s="17">
        <f t="shared" si="49"/>
        <v>1</v>
      </c>
      <c r="FZ17" s="16">
        <f t="shared" si="50"/>
        <v>0</v>
      </c>
      <c r="GA17" s="18">
        <f t="shared" si="51"/>
        <v>0</v>
      </c>
      <c r="GB17" s="17">
        <f t="shared" si="52"/>
        <v>1</v>
      </c>
      <c r="GC17" s="16">
        <f t="shared" si="53"/>
        <v>0</v>
      </c>
      <c r="GD17" s="18">
        <f t="shared" si="54"/>
        <v>0</v>
      </c>
      <c r="GE17" s="17">
        <f t="shared" si="55"/>
        <v>1</v>
      </c>
      <c r="GF17" s="16">
        <f t="shared" si="56"/>
        <v>0</v>
      </c>
      <c r="GG17" s="18">
        <f t="shared" si="57"/>
        <v>0</v>
      </c>
      <c r="GH17" s="17">
        <f t="shared" si="58"/>
        <v>1</v>
      </c>
      <c r="GI17" s="16">
        <f t="shared" si="59"/>
        <v>0</v>
      </c>
      <c r="GJ17" s="18">
        <f t="shared" si="60"/>
        <v>0</v>
      </c>
      <c r="GK17" s="17">
        <f t="shared" si="61"/>
        <v>2</v>
      </c>
      <c r="GL17" s="16">
        <f t="shared" si="62"/>
        <v>0</v>
      </c>
      <c r="GM17" s="18">
        <f t="shared" si="63"/>
        <v>0</v>
      </c>
      <c r="GN17" s="17">
        <f t="shared" si="64"/>
        <v>4</v>
      </c>
      <c r="GO17" s="16">
        <f t="shared" si="65"/>
        <v>0</v>
      </c>
      <c r="GP17" s="18">
        <f t="shared" si="66"/>
        <v>0</v>
      </c>
      <c r="GQ17" s="17">
        <f t="shared" si="67"/>
        <v>6</v>
      </c>
      <c r="GR17" s="16">
        <f t="shared" si="68"/>
        <v>0</v>
      </c>
      <c r="GS17" s="18">
        <f t="shared" si="69"/>
        <v>0</v>
      </c>
      <c r="GT17" s="17">
        <f t="shared" si="70"/>
        <v>8</v>
      </c>
      <c r="GU17" s="16">
        <f t="shared" si="71"/>
        <v>0</v>
      </c>
      <c r="GV17" s="18">
        <f t="shared" si="72"/>
        <v>0</v>
      </c>
      <c r="GW17" s="17">
        <f t="shared" si="73"/>
        <v>10</v>
      </c>
      <c r="GX17" s="16">
        <f t="shared" si="74"/>
        <v>0</v>
      </c>
      <c r="GY17" s="18">
        <f t="shared" si="75"/>
        <v>0</v>
      </c>
      <c r="GZ17" s="17">
        <f t="shared" si="76"/>
        <v>20</v>
      </c>
      <c r="HA17" s="16">
        <f t="shared" si="77"/>
        <v>0</v>
      </c>
      <c r="HB17" s="18">
        <f t="shared" si="78"/>
        <v>0</v>
      </c>
      <c r="HC17" s="17">
        <f t="shared" si="79"/>
        <v>40</v>
      </c>
      <c r="HD17" s="16">
        <f t="shared" si="80"/>
        <v>0</v>
      </c>
      <c r="HE17" s="18">
        <f t="shared" si="81"/>
        <v>0</v>
      </c>
      <c r="HF17" s="17">
        <f t="shared" si="82"/>
        <v>60</v>
      </c>
      <c r="HG17" s="16">
        <f t="shared" si="83"/>
        <v>0</v>
      </c>
      <c r="HH17" s="18">
        <f t="shared" si="84"/>
        <v>0</v>
      </c>
      <c r="HI17" s="17">
        <f t="shared" si="85"/>
        <v>80</v>
      </c>
      <c r="HJ17" s="16">
        <f t="shared" si="86"/>
        <v>0</v>
      </c>
      <c r="HK17" s="18">
        <f t="shared" si="87"/>
        <v>0</v>
      </c>
      <c r="HL17" s="17">
        <f t="shared" si="88"/>
        <v>100</v>
      </c>
      <c r="HM17" s="16">
        <f t="shared" si="89"/>
        <v>0</v>
      </c>
      <c r="HO17" s="19"/>
      <c r="HP17" s="3"/>
      <c r="HT17" s="16"/>
      <c r="HU17" s="18">
        <v>1</v>
      </c>
      <c r="HV17" s="17">
        <v>1</v>
      </c>
      <c r="HW17" s="16">
        <f t="shared" si="90"/>
        <v>1.3333333333333345E-6</v>
      </c>
      <c r="HX17" s="18">
        <f t="shared" si="91"/>
        <v>1</v>
      </c>
      <c r="HY17" s="17">
        <f t="shared" si="92"/>
        <v>1</v>
      </c>
      <c r="HZ17" s="16">
        <f t="shared" si="93"/>
        <v>2.6666666666666689E-6</v>
      </c>
      <c r="IA17" s="18">
        <f t="shared" si="94"/>
        <v>1</v>
      </c>
      <c r="IB17" s="17">
        <f t="shared" si="95"/>
        <v>1</v>
      </c>
      <c r="IC17" s="16">
        <f t="shared" si="96"/>
        <v>4.0000000000000032E-6</v>
      </c>
      <c r="ID17" s="18">
        <f t="shared" si="97"/>
        <v>1</v>
      </c>
      <c r="IE17" s="17">
        <f t="shared" si="98"/>
        <v>1</v>
      </c>
      <c r="IF17" s="16">
        <f t="shared" si="99"/>
        <v>5.3333333333333379E-6</v>
      </c>
      <c r="IG17" s="18">
        <f t="shared" si="100"/>
        <v>1</v>
      </c>
      <c r="IH17" s="17">
        <f t="shared" si="101"/>
        <v>1</v>
      </c>
      <c r="II17" s="16">
        <f t="shared" si="102"/>
        <v>6.6666666666666717E-6</v>
      </c>
      <c r="IJ17" s="18">
        <f t="shared" si="103"/>
        <v>1</v>
      </c>
      <c r="IK17" s="17">
        <f t="shared" si="104"/>
        <v>1</v>
      </c>
      <c r="IL17" s="16">
        <f t="shared" si="105"/>
        <v>1.3333333333333343E-5</v>
      </c>
      <c r="IM17" s="18">
        <f t="shared" si="106"/>
        <v>1</v>
      </c>
      <c r="IN17" s="17">
        <f t="shared" si="107"/>
        <v>1</v>
      </c>
      <c r="IO17" s="16">
        <f t="shared" si="108"/>
        <v>2.6666666666666687E-5</v>
      </c>
      <c r="IP17" s="18">
        <f t="shared" si="109"/>
        <v>1</v>
      </c>
      <c r="IQ17" s="17">
        <f t="shared" si="110"/>
        <v>1</v>
      </c>
      <c r="IR17" s="16">
        <f t="shared" si="111"/>
        <v>4.000000000000003E-5</v>
      </c>
      <c r="IS17" s="18">
        <f t="shared" si="112"/>
        <v>1</v>
      </c>
      <c r="IT17" s="17">
        <f t="shared" si="113"/>
        <v>1</v>
      </c>
      <c r="IU17" s="16">
        <f t="shared" si="114"/>
        <v>5.3333333333333374E-5</v>
      </c>
      <c r="IV17" s="18">
        <f t="shared" si="115"/>
        <v>1</v>
      </c>
      <c r="IW17" s="17">
        <f t="shared" si="116"/>
        <v>1</v>
      </c>
      <c r="IX17" s="16">
        <f t="shared" si="117"/>
        <v>6.6666666666666724E-5</v>
      </c>
      <c r="IY17" s="18">
        <f t="shared" si="118"/>
        <v>1</v>
      </c>
      <c r="IZ17" s="17">
        <f t="shared" si="119"/>
        <v>1</v>
      </c>
      <c r="JA17" s="16">
        <f t="shared" si="120"/>
        <v>1.3333333333333345E-4</v>
      </c>
      <c r="JB17" s="18">
        <f t="shared" si="121"/>
        <v>1</v>
      </c>
      <c r="JC17" s="17">
        <f t="shared" si="122"/>
        <v>1</v>
      </c>
      <c r="JD17" s="16">
        <f t="shared" si="123"/>
        <v>2.666666666666669E-4</v>
      </c>
      <c r="JE17" s="18">
        <f t="shared" si="124"/>
        <v>1</v>
      </c>
      <c r="JF17" s="17">
        <f t="shared" si="125"/>
        <v>1</v>
      </c>
      <c r="JG17" s="16">
        <f t="shared" si="126"/>
        <v>4.0000000000000034E-4</v>
      </c>
      <c r="JH17" s="18">
        <f t="shared" si="127"/>
        <v>1</v>
      </c>
      <c r="JI17" s="17">
        <f t="shared" si="128"/>
        <v>1</v>
      </c>
      <c r="JJ17" s="16">
        <f t="shared" si="129"/>
        <v>5.3333333333333379E-4</v>
      </c>
      <c r="JK17" s="18">
        <f t="shared" si="130"/>
        <v>1</v>
      </c>
      <c r="JL17" s="17">
        <f t="shared" si="131"/>
        <v>1</v>
      </c>
      <c r="JM17" s="16">
        <f t="shared" si="132"/>
        <v>6.6666666666666719E-4</v>
      </c>
      <c r="JN17" s="18">
        <f t="shared" si="133"/>
        <v>1</v>
      </c>
      <c r="JO17" s="17">
        <f t="shared" si="134"/>
        <v>1</v>
      </c>
      <c r="JP17" s="16">
        <f t="shared" si="135"/>
        <v>1.3333333333333344E-3</v>
      </c>
      <c r="JQ17" s="18">
        <f t="shared" si="136"/>
        <v>1</v>
      </c>
      <c r="JR17" s="17">
        <f t="shared" si="137"/>
        <v>1</v>
      </c>
      <c r="JS17" s="16">
        <f t="shared" si="138"/>
        <v>2.6666666666666687E-3</v>
      </c>
      <c r="JT17" s="18">
        <f t="shared" si="139"/>
        <v>1</v>
      </c>
      <c r="JU17" s="17">
        <f t="shared" si="140"/>
        <v>1</v>
      </c>
      <c r="JV17" s="16">
        <f t="shared" si="141"/>
        <v>4.0000000000000036E-3</v>
      </c>
      <c r="JW17" s="18">
        <f t="shared" si="142"/>
        <v>1</v>
      </c>
      <c r="JX17" s="17">
        <f t="shared" si="143"/>
        <v>1</v>
      </c>
      <c r="JY17" s="16">
        <f t="shared" si="144"/>
        <v>5.3333333333333375E-3</v>
      </c>
      <c r="JZ17" s="18">
        <f t="shared" si="145"/>
        <v>1</v>
      </c>
      <c r="KA17" s="17">
        <f t="shared" si="146"/>
        <v>1</v>
      </c>
      <c r="KB17" s="16">
        <f t="shared" si="147"/>
        <v>6.6666666666666723E-3</v>
      </c>
      <c r="KG17" s="15">
        <f t="shared" si="160"/>
        <v>0</v>
      </c>
      <c r="KH17" s="15">
        <f t="shared" si="160"/>
        <v>0</v>
      </c>
      <c r="KI17" s="15">
        <f t="shared" si="160"/>
        <v>0</v>
      </c>
      <c r="KJ17" s="15">
        <f t="shared" si="160"/>
        <v>4.8000000000000007E-4</v>
      </c>
      <c r="KK17" s="15">
        <f t="shared" si="160"/>
        <v>6.0000000000000006E-4</v>
      </c>
      <c r="KL17" s="15">
        <f t="shared" si="160"/>
        <v>1.2000000000000001E-3</v>
      </c>
      <c r="KM17" s="15">
        <f t="shared" si="160"/>
        <v>2.4000000000000002E-3</v>
      </c>
      <c r="KN17" s="15">
        <f t="shared" si="160"/>
        <v>3.6000000000000008E-3</v>
      </c>
      <c r="KO17" s="15">
        <f t="shared" si="160"/>
        <v>4.8000000000000004E-3</v>
      </c>
      <c r="KP17" s="15">
        <f t="shared" si="160"/>
        <v>6.000000000000001E-3</v>
      </c>
      <c r="KQ17" s="15">
        <f t="shared" si="161"/>
        <v>1.2000000000000002E-2</v>
      </c>
      <c r="KR17" s="15">
        <f t="shared" si="161"/>
        <v>1.4999999999999999E-2</v>
      </c>
      <c r="KS17" s="15">
        <f t="shared" si="161"/>
        <v>1.49976E-2</v>
      </c>
      <c r="KT17" s="15">
        <f t="shared" si="161"/>
        <v>1.4995200000000002E-2</v>
      </c>
      <c r="KU17" s="15">
        <f t="shared" si="161"/>
        <v>1.4994E-2</v>
      </c>
      <c r="KV17" s="15">
        <f t="shared" si="161"/>
        <v>1.4988000000000001E-2</v>
      </c>
      <c r="KW17" s="15">
        <f t="shared" si="161"/>
        <v>1.4976000000000001E-2</v>
      </c>
      <c r="KX17" s="15">
        <f t="shared" si="161"/>
        <v>1.4976000000000001E-2</v>
      </c>
      <c r="KY17" s="15">
        <f t="shared" si="161"/>
        <v>1.4976000000000001E-2</v>
      </c>
      <c r="KZ17" s="15">
        <f t="shared" si="161"/>
        <v>1.494E-2</v>
      </c>
      <c r="LG17" s="14">
        <f t="shared" si="150"/>
        <v>0.05</v>
      </c>
      <c r="LH17" s="3">
        <v>1</v>
      </c>
      <c r="LI17" s="14">
        <f t="shared" si="151"/>
        <v>2.5000000000000001E-2</v>
      </c>
      <c r="LJ17" s="3">
        <f t="shared" si="152"/>
        <v>1</v>
      </c>
      <c r="LK17" s="14">
        <v>5.0000000000000001E-3</v>
      </c>
      <c r="LL17" s="3">
        <v>1</v>
      </c>
      <c r="LM17" s="14">
        <v>1E-3</v>
      </c>
      <c r="LN17" s="3">
        <v>1</v>
      </c>
      <c r="LO17" s="13">
        <f t="shared" si="162"/>
        <v>5.9999999999999995E-4</v>
      </c>
      <c r="LP17" s="13">
        <f t="shared" si="162"/>
        <v>1.1999999999999999E-3</v>
      </c>
      <c r="LQ17" s="13">
        <f t="shared" si="162"/>
        <v>1.8E-3</v>
      </c>
      <c r="LR17" s="13">
        <f t="shared" si="162"/>
        <v>2.3999999999999998E-3</v>
      </c>
      <c r="LS17" s="13">
        <f t="shared" si="162"/>
        <v>3.0000000000000001E-3</v>
      </c>
      <c r="LT17" s="13">
        <f t="shared" si="163"/>
        <v>3.0000000000000001E-3</v>
      </c>
      <c r="LU17" s="13">
        <f t="shared" si="163"/>
        <v>6.0000000000000001E-3</v>
      </c>
      <c r="LV17" s="13">
        <f t="shared" si="163"/>
        <v>8.9999999999999993E-3</v>
      </c>
      <c r="LW17" s="13">
        <f t="shared" si="163"/>
        <v>1.2E-2</v>
      </c>
      <c r="LX17" s="13">
        <f t="shared" si="163"/>
        <v>1.4999999999999999E-2</v>
      </c>
      <c r="LY17" s="13">
        <f t="shared" si="164"/>
        <v>6.0000000000000001E-3</v>
      </c>
      <c r="LZ17" s="13">
        <f t="shared" si="164"/>
        <v>1.2E-2</v>
      </c>
      <c r="MA17" s="13">
        <f t="shared" si="164"/>
        <v>1.7999999999999999E-2</v>
      </c>
      <c r="MB17" s="13">
        <f t="shared" si="164"/>
        <v>2.4E-2</v>
      </c>
      <c r="MC17" s="13">
        <f t="shared" si="164"/>
        <v>0.03</v>
      </c>
      <c r="MD17" s="13">
        <f t="shared" si="165"/>
        <v>1.2E-2</v>
      </c>
      <c r="ME17" s="13">
        <f t="shared" si="165"/>
        <v>2.4E-2</v>
      </c>
      <c r="MF17" s="13">
        <f t="shared" si="165"/>
        <v>3.5999999999999997E-2</v>
      </c>
      <c r="MG17" s="13">
        <f t="shared" si="165"/>
        <v>4.8000000000000001E-2</v>
      </c>
      <c r="MH17" s="13">
        <f t="shared" si="165"/>
        <v>0.06</v>
      </c>
      <c r="MI17" s="13">
        <f t="shared" si="165"/>
        <v>0.09</v>
      </c>
      <c r="MJ17" s="13">
        <f t="shared" si="165"/>
        <v>0.12</v>
      </c>
      <c r="MK17" s="13">
        <f t="shared" si="165"/>
        <v>0.15</v>
      </c>
      <c r="ML17" s="13">
        <f t="shared" si="165"/>
        <v>0.18</v>
      </c>
      <c r="MM17" s="13">
        <f t="shared" si="165"/>
        <v>0.21</v>
      </c>
      <c r="MN17" s="13">
        <f t="shared" si="165"/>
        <v>0.24</v>
      </c>
      <c r="MO17" s="13">
        <f t="shared" si="165"/>
        <v>0.27</v>
      </c>
      <c r="MP17" s="13">
        <f t="shared" si="165"/>
        <v>0.3</v>
      </c>
      <c r="MQ17" s="13"/>
      <c r="MT17" s="3"/>
      <c r="MW17" s="1">
        <v>0</v>
      </c>
      <c r="MX17" s="1">
        <v>0</v>
      </c>
      <c r="MY17" s="1">
        <v>0</v>
      </c>
    </row>
    <row r="18" spans="1:363" ht="16.2">
      <c r="A18" s="37">
        <v>24</v>
      </c>
      <c r="B18" s="37" t="s">
        <v>395</v>
      </c>
      <c r="C18" s="37">
        <v>2</v>
      </c>
      <c r="D18" s="37">
        <v>-1</v>
      </c>
      <c r="E18" s="37"/>
      <c r="F18" s="37">
        <v>15</v>
      </c>
      <c r="G18" s="37">
        <f t="shared" si="3"/>
        <v>15</v>
      </c>
      <c r="H18" s="37">
        <f t="shared" si="4"/>
        <v>15</v>
      </c>
      <c r="I18" s="11"/>
      <c r="J18" s="37">
        <f t="shared" si="5"/>
        <v>15</v>
      </c>
      <c r="K18" s="11"/>
      <c r="L18" s="37">
        <f t="shared" si="168"/>
        <v>0</v>
      </c>
      <c r="M18" s="37">
        <f t="shared" si="7"/>
        <v>0</v>
      </c>
      <c r="N18" s="37">
        <v>0</v>
      </c>
      <c r="O18" s="57">
        <v>1.0416E-2</v>
      </c>
      <c r="P18" s="3">
        <v>1</v>
      </c>
      <c r="Q18" s="51">
        <v>0</v>
      </c>
      <c r="R18" s="17">
        <f t="shared" si="8"/>
        <v>0</v>
      </c>
      <c r="S18" s="47">
        <v>0</v>
      </c>
      <c r="T18" s="47" t="s">
        <v>27</v>
      </c>
      <c r="U18" s="50">
        <v>0</v>
      </c>
      <c r="V18" s="49">
        <v>3</v>
      </c>
      <c r="W18" s="48">
        <v>1</v>
      </c>
      <c r="X18" s="47" t="str">
        <f t="shared" si="9"/>
        <v>[[0,1],[0,1],[0,1],[0,1],[0,1],[0,1],[0,1],[0,1],[0,1],[0,1],[0,2],[0,4],[0,6],[0,8],[0,10],[0,20],[0,40],[0,60],[0,80],[0,100]]</v>
      </c>
      <c r="Y18" s="47">
        <v>1</v>
      </c>
      <c r="Z18" s="47">
        <v>1</v>
      </c>
      <c r="AA18" s="47" t="str">
        <f t="shared" si="10"/>
        <v>[[1,1],[1,1],[1,1],[1,1],[1,1],[1,1],[1,1],[1,1],[1,1],[1,1],[1,1],[1,1],[1,1],[1,1],[1,1],[1,1],[1,1],[1,1],[1,1],[1,1]]</v>
      </c>
      <c r="AB18" s="37">
        <v>0</v>
      </c>
      <c r="AC18" s="73">
        <v>0</v>
      </c>
      <c r="AD18" s="43">
        <f t="shared" si="11"/>
        <v>0</v>
      </c>
      <c r="AE18" s="43">
        <v>0</v>
      </c>
      <c r="AF18" s="43">
        <v>0</v>
      </c>
      <c r="AG18" s="44">
        <f t="shared" si="166"/>
        <v>0.05</v>
      </c>
      <c r="AH18" s="44">
        <f t="shared" si="166"/>
        <v>0</v>
      </c>
      <c r="AI18" s="44">
        <f t="shared" si="166"/>
        <v>0</v>
      </c>
      <c r="AJ18" s="42">
        <v>0</v>
      </c>
      <c r="AK18" s="14" t="str">
        <f t="shared" si="12"/>
        <v>[[0.05,1],[0.025,1],[0.005,1],[0.001,1],[0,0],[0.001,1],[0.001,1]]</v>
      </c>
      <c r="AL18" s="37" t="str">
        <f t="shared" si="13"/>
        <v>[[2,5],[3,2],[4,1]]</v>
      </c>
      <c r="AM18" s="40" t="str">
        <f t="shared" si="14"/>
        <v>[0.08,0.04,0.026667]</v>
      </c>
      <c r="AN18" s="40">
        <v>0</v>
      </c>
      <c r="AO18" s="40">
        <v>1</v>
      </c>
      <c r="AP18" s="40">
        <f t="shared" si="15"/>
        <v>1</v>
      </c>
      <c r="AQ18" s="40">
        <v>0</v>
      </c>
      <c r="AR18" s="40">
        <v>0.4</v>
      </c>
      <c r="AS18" s="40" t="s">
        <v>156</v>
      </c>
      <c r="AT18" s="40">
        <v>1</v>
      </c>
      <c r="AU18" s="39">
        <v>6</v>
      </c>
      <c r="AV18" s="37">
        <f t="shared" si="159"/>
        <v>-1</v>
      </c>
      <c r="AW18" s="37">
        <v>0</v>
      </c>
      <c r="AX18" s="8"/>
      <c r="AY18" s="8"/>
      <c r="AZ18" s="8" t="s">
        <v>6</v>
      </c>
      <c r="BA18" s="37">
        <v>1</v>
      </c>
      <c r="BB18" s="38">
        <v>1.5</v>
      </c>
      <c r="BC18" s="37"/>
      <c r="BD18" s="37"/>
      <c r="BE18" s="37">
        <v>1</v>
      </c>
      <c r="BF18" s="37">
        <v>1</v>
      </c>
      <c r="BG18" s="37" t="s">
        <v>391</v>
      </c>
      <c r="BH18" s="36">
        <v>0.75</v>
      </c>
      <c r="BI18" s="36">
        <v>0.6</v>
      </c>
      <c r="BJ18" s="8">
        <f t="shared" si="17"/>
        <v>15</v>
      </c>
      <c r="BK18" s="8" t="s">
        <v>5</v>
      </c>
      <c r="BL18" s="8">
        <v>1</v>
      </c>
      <c r="BM18" s="8" t="s">
        <v>14</v>
      </c>
      <c r="BN18" s="8" t="s">
        <v>364</v>
      </c>
      <c r="BO18" s="123" t="s">
        <v>394</v>
      </c>
      <c r="BP18" s="123" t="s">
        <v>394</v>
      </c>
      <c r="BQ18" s="27">
        <v>14</v>
      </c>
      <c r="BR18" s="27">
        <v>1</v>
      </c>
      <c r="BS18" s="11"/>
      <c r="BT18" s="11"/>
      <c r="BU18" s="11" t="s">
        <v>1</v>
      </c>
      <c r="BV18" s="35">
        <v>0</v>
      </c>
      <c r="BW18" s="27">
        <f t="shared" si="18"/>
        <v>11.25</v>
      </c>
      <c r="BX18" s="34" t="str">
        <f t="shared" si="19"/>
        <v>[11.25,6,15,11.25]</v>
      </c>
      <c r="BY18" s="31">
        <v>0</v>
      </c>
      <c r="BZ18" s="31">
        <v>0</v>
      </c>
      <c r="CA18" s="31">
        <v>1</v>
      </c>
      <c r="CB18" s="31">
        <v>1</v>
      </c>
      <c r="CC18" s="31">
        <v>1</v>
      </c>
      <c r="CD18" s="31">
        <v>1</v>
      </c>
      <c r="CE18" s="31">
        <v>1</v>
      </c>
      <c r="CF18" s="31"/>
      <c r="CG18" s="31"/>
      <c r="CH18" s="31"/>
      <c r="CI18" s="31"/>
      <c r="CJ18" s="31"/>
      <c r="CK18" s="31"/>
      <c r="CL18" s="31"/>
      <c r="CM18" s="31"/>
      <c r="CN18" s="31" t="s">
        <v>379</v>
      </c>
      <c r="CO18" s="31"/>
      <c r="CP18" s="31"/>
      <c r="CQ18" s="32" t="s">
        <v>0</v>
      </c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 t="s">
        <v>393</v>
      </c>
      <c r="DT18" s="31">
        <f t="shared" si="20"/>
        <v>11.25</v>
      </c>
      <c r="DU18" s="27">
        <f t="shared" si="21"/>
        <v>6</v>
      </c>
      <c r="DV18" s="27">
        <f t="shared" si="22"/>
        <v>15</v>
      </c>
      <c r="DW18" s="27">
        <f t="shared" si="23"/>
        <v>11.25</v>
      </c>
      <c r="DX18" s="27"/>
      <c r="EI18" s="26">
        <f t="shared" si="24"/>
        <v>16.5</v>
      </c>
      <c r="EJ18" s="25">
        <f t="shared" si="167"/>
        <v>0.1</v>
      </c>
      <c r="EK18" s="24">
        <v>2</v>
      </c>
      <c r="EL18" s="21">
        <v>5</v>
      </c>
      <c r="EM18" s="24">
        <v>3</v>
      </c>
      <c r="EN18" s="21">
        <v>2</v>
      </c>
      <c r="EO18" s="24">
        <v>4</v>
      </c>
      <c r="EP18" s="21">
        <v>1</v>
      </c>
      <c r="EQ18" s="21">
        <f t="shared" si="25"/>
        <v>2.5</v>
      </c>
      <c r="ER18" s="21">
        <f t="shared" si="26"/>
        <v>7.5</v>
      </c>
      <c r="ES18" s="23">
        <f t="shared" si="27"/>
        <v>0.08</v>
      </c>
      <c r="ET18" s="21">
        <f t="shared" si="28"/>
        <v>15</v>
      </c>
      <c r="EU18" s="22">
        <f t="shared" si="29"/>
        <v>0.04</v>
      </c>
      <c r="EV18" s="21">
        <f t="shared" si="30"/>
        <v>22.5</v>
      </c>
      <c r="EW18" s="20">
        <f t="shared" si="31"/>
        <v>2.6667E-2</v>
      </c>
      <c r="EZ18" s="19"/>
      <c r="FA18" s="3"/>
      <c r="FE18" s="16"/>
      <c r="FF18" s="18">
        <v>0</v>
      </c>
      <c r="FG18" s="17">
        <v>1</v>
      </c>
      <c r="FH18" s="16">
        <f t="shared" si="32"/>
        <v>0</v>
      </c>
      <c r="FI18" s="18">
        <f t="shared" si="33"/>
        <v>0</v>
      </c>
      <c r="FJ18" s="17">
        <f t="shared" si="34"/>
        <v>1</v>
      </c>
      <c r="FK18" s="16">
        <f t="shared" si="35"/>
        <v>0</v>
      </c>
      <c r="FL18" s="18">
        <f t="shared" si="36"/>
        <v>0</v>
      </c>
      <c r="FM18" s="17">
        <f t="shared" si="37"/>
        <v>1</v>
      </c>
      <c r="FN18" s="16">
        <f t="shared" si="38"/>
        <v>0</v>
      </c>
      <c r="FO18" s="18">
        <f t="shared" si="39"/>
        <v>0</v>
      </c>
      <c r="FP18" s="17">
        <f t="shared" si="40"/>
        <v>1</v>
      </c>
      <c r="FQ18" s="16">
        <f t="shared" si="41"/>
        <v>0</v>
      </c>
      <c r="FR18" s="18">
        <f t="shared" si="42"/>
        <v>0</v>
      </c>
      <c r="FS18" s="17">
        <f t="shared" si="43"/>
        <v>1</v>
      </c>
      <c r="FT18" s="16">
        <f t="shared" si="44"/>
        <v>0</v>
      </c>
      <c r="FU18" s="18">
        <f t="shared" si="45"/>
        <v>0</v>
      </c>
      <c r="FV18" s="17">
        <f t="shared" si="46"/>
        <v>1</v>
      </c>
      <c r="FW18" s="16">
        <f t="shared" si="47"/>
        <v>0</v>
      </c>
      <c r="FX18" s="18">
        <f t="shared" si="48"/>
        <v>0</v>
      </c>
      <c r="FY18" s="17">
        <f t="shared" si="49"/>
        <v>1</v>
      </c>
      <c r="FZ18" s="16">
        <f t="shared" si="50"/>
        <v>0</v>
      </c>
      <c r="GA18" s="18">
        <f t="shared" si="51"/>
        <v>0</v>
      </c>
      <c r="GB18" s="17">
        <f t="shared" si="52"/>
        <v>1</v>
      </c>
      <c r="GC18" s="16">
        <f t="shared" si="53"/>
        <v>0</v>
      </c>
      <c r="GD18" s="18">
        <f t="shared" si="54"/>
        <v>0</v>
      </c>
      <c r="GE18" s="17">
        <f t="shared" si="55"/>
        <v>1</v>
      </c>
      <c r="GF18" s="16">
        <f t="shared" si="56"/>
        <v>0</v>
      </c>
      <c r="GG18" s="18">
        <f t="shared" si="57"/>
        <v>0</v>
      </c>
      <c r="GH18" s="17">
        <f t="shared" si="58"/>
        <v>1</v>
      </c>
      <c r="GI18" s="16">
        <f t="shared" si="59"/>
        <v>0</v>
      </c>
      <c r="GJ18" s="18">
        <f t="shared" si="60"/>
        <v>0</v>
      </c>
      <c r="GK18" s="17">
        <f t="shared" si="61"/>
        <v>2</v>
      </c>
      <c r="GL18" s="16">
        <f t="shared" si="62"/>
        <v>0</v>
      </c>
      <c r="GM18" s="18">
        <f t="shared" si="63"/>
        <v>0</v>
      </c>
      <c r="GN18" s="17">
        <f t="shared" si="64"/>
        <v>4</v>
      </c>
      <c r="GO18" s="16">
        <f t="shared" si="65"/>
        <v>0</v>
      </c>
      <c r="GP18" s="18">
        <f t="shared" si="66"/>
        <v>0</v>
      </c>
      <c r="GQ18" s="17">
        <f t="shared" si="67"/>
        <v>6</v>
      </c>
      <c r="GR18" s="16">
        <f t="shared" si="68"/>
        <v>0</v>
      </c>
      <c r="GS18" s="18">
        <f t="shared" si="69"/>
        <v>0</v>
      </c>
      <c r="GT18" s="17">
        <f t="shared" si="70"/>
        <v>8</v>
      </c>
      <c r="GU18" s="16">
        <f t="shared" si="71"/>
        <v>0</v>
      </c>
      <c r="GV18" s="18">
        <f t="shared" si="72"/>
        <v>0</v>
      </c>
      <c r="GW18" s="17">
        <f t="shared" si="73"/>
        <v>10</v>
      </c>
      <c r="GX18" s="16">
        <f t="shared" si="74"/>
        <v>0</v>
      </c>
      <c r="GY18" s="18">
        <f t="shared" si="75"/>
        <v>0</v>
      </c>
      <c r="GZ18" s="17">
        <f t="shared" si="76"/>
        <v>20</v>
      </c>
      <c r="HA18" s="16">
        <f t="shared" si="77"/>
        <v>0</v>
      </c>
      <c r="HB18" s="18">
        <f t="shared" si="78"/>
        <v>0</v>
      </c>
      <c r="HC18" s="17">
        <f t="shared" si="79"/>
        <v>40</v>
      </c>
      <c r="HD18" s="16">
        <f t="shared" si="80"/>
        <v>0</v>
      </c>
      <c r="HE18" s="18">
        <f t="shared" si="81"/>
        <v>0</v>
      </c>
      <c r="HF18" s="17">
        <f t="shared" si="82"/>
        <v>60</v>
      </c>
      <c r="HG18" s="16">
        <f t="shared" si="83"/>
        <v>0</v>
      </c>
      <c r="HH18" s="18">
        <f t="shared" si="84"/>
        <v>0</v>
      </c>
      <c r="HI18" s="17">
        <f t="shared" si="85"/>
        <v>80</v>
      </c>
      <c r="HJ18" s="16">
        <f t="shared" si="86"/>
        <v>0</v>
      </c>
      <c r="HK18" s="18">
        <f t="shared" si="87"/>
        <v>0</v>
      </c>
      <c r="HL18" s="17">
        <f t="shared" si="88"/>
        <v>100</v>
      </c>
      <c r="HM18" s="16">
        <f t="shared" si="89"/>
        <v>0</v>
      </c>
      <c r="HO18" s="19"/>
      <c r="HP18" s="3"/>
      <c r="HT18" s="16"/>
      <c r="HU18" s="18">
        <v>1</v>
      </c>
      <c r="HV18" s="17">
        <v>1</v>
      </c>
      <c r="HW18" s="16">
        <f t="shared" si="90"/>
        <v>1.6666666666666679E-6</v>
      </c>
      <c r="HX18" s="18">
        <f t="shared" si="91"/>
        <v>1</v>
      </c>
      <c r="HY18" s="17">
        <f t="shared" si="92"/>
        <v>1</v>
      </c>
      <c r="HZ18" s="16">
        <f t="shared" si="93"/>
        <v>3.3333333333333359E-6</v>
      </c>
      <c r="IA18" s="18">
        <f t="shared" si="94"/>
        <v>1</v>
      </c>
      <c r="IB18" s="17">
        <f t="shared" si="95"/>
        <v>1</v>
      </c>
      <c r="IC18" s="16">
        <f t="shared" si="96"/>
        <v>5.0000000000000038E-6</v>
      </c>
      <c r="ID18" s="18">
        <f t="shared" si="97"/>
        <v>1</v>
      </c>
      <c r="IE18" s="17">
        <f t="shared" si="98"/>
        <v>1</v>
      </c>
      <c r="IF18" s="16">
        <f t="shared" si="99"/>
        <v>6.6666666666666717E-6</v>
      </c>
      <c r="IG18" s="18">
        <f t="shared" si="100"/>
        <v>1</v>
      </c>
      <c r="IH18" s="17">
        <f t="shared" si="101"/>
        <v>1</v>
      </c>
      <c r="II18" s="16">
        <f t="shared" si="102"/>
        <v>8.3333333333333405E-6</v>
      </c>
      <c r="IJ18" s="18">
        <f t="shared" si="103"/>
        <v>1</v>
      </c>
      <c r="IK18" s="17">
        <f t="shared" si="104"/>
        <v>1</v>
      </c>
      <c r="IL18" s="16">
        <f t="shared" si="105"/>
        <v>1.6666666666666681E-5</v>
      </c>
      <c r="IM18" s="18">
        <f t="shared" si="106"/>
        <v>1</v>
      </c>
      <c r="IN18" s="17">
        <f t="shared" si="107"/>
        <v>1</v>
      </c>
      <c r="IO18" s="16">
        <f t="shared" si="108"/>
        <v>3.3333333333333362E-5</v>
      </c>
      <c r="IP18" s="18">
        <f t="shared" si="109"/>
        <v>1</v>
      </c>
      <c r="IQ18" s="17">
        <f t="shared" si="110"/>
        <v>1</v>
      </c>
      <c r="IR18" s="16">
        <f t="shared" si="111"/>
        <v>5.0000000000000043E-5</v>
      </c>
      <c r="IS18" s="18">
        <f t="shared" si="112"/>
        <v>1</v>
      </c>
      <c r="IT18" s="17">
        <f t="shared" si="113"/>
        <v>1</v>
      </c>
      <c r="IU18" s="16">
        <f t="shared" si="114"/>
        <v>6.6666666666666724E-5</v>
      </c>
      <c r="IV18" s="18">
        <f t="shared" si="115"/>
        <v>1</v>
      </c>
      <c r="IW18" s="17">
        <f t="shared" si="116"/>
        <v>1</v>
      </c>
      <c r="IX18" s="16">
        <f t="shared" si="117"/>
        <v>8.3333333333333398E-5</v>
      </c>
      <c r="IY18" s="18">
        <f t="shared" si="118"/>
        <v>1</v>
      </c>
      <c r="IZ18" s="17">
        <f t="shared" si="119"/>
        <v>1</v>
      </c>
      <c r="JA18" s="16">
        <f t="shared" si="120"/>
        <v>1.666666666666668E-4</v>
      </c>
      <c r="JB18" s="18">
        <f t="shared" si="121"/>
        <v>1</v>
      </c>
      <c r="JC18" s="17">
        <f t="shared" si="122"/>
        <v>1</v>
      </c>
      <c r="JD18" s="16">
        <f t="shared" si="123"/>
        <v>3.3333333333333359E-4</v>
      </c>
      <c r="JE18" s="18">
        <f t="shared" si="124"/>
        <v>1</v>
      </c>
      <c r="JF18" s="17">
        <f t="shared" si="125"/>
        <v>1</v>
      </c>
      <c r="JG18" s="16">
        <f t="shared" si="126"/>
        <v>5.0000000000000044E-4</v>
      </c>
      <c r="JH18" s="18">
        <f t="shared" si="127"/>
        <v>1</v>
      </c>
      <c r="JI18" s="17">
        <f t="shared" si="128"/>
        <v>1</v>
      </c>
      <c r="JJ18" s="16">
        <f t="shared" si="129"/>
        <v>6.6666666666666719E-4</v>
      </c>
      <c r="JK18" s="18">
        <f t="shared" si="130"/>
        <v>1</v>
      </c>
      <c r="JL18" s="17">
        <f t="shared" si="131"/>
        <v>1</v>
      </c>
      <c r="JM18" s="16">
        <f t="shared" si="132"/>
        <v>8.3333333333333404E-4</v>
      </c>
      <c r="JN18" s="18">
        <f t="shared" si="133"/>
        <v>1</v>
      </c>
      <c r="JO18" s="17">
        <f t="shared" si="134"/>
        <v>1</v>
      </c>
      <c r="JP18" s="16">
        <f t="shared" si="135"/>
        <v>1.6666666666666681E-3</v>
      </c>
      <c r="JQ18" s="18">
        <f t="shared" si="136"/>
        <v>1</v>
      </c>
      <c r="JR18" s="17">
        <f t="shared" si="137"/>
        <v>1</v>
      </c>
      <c r="JS18" s="16">
        <f t="shared" si="138"/>
        <v>3.3333333333333361E-3</v>
      </c>
      <c r="JT18" s="18">
        <f t="shared" si="139"/>
        <v>1</v>
      </c>
      <c r="JU18" s="17">
        <f t="shared" si="140"/>
        <v>1</v>
      </c>
      <c r="JV18" s="16">
        <f t="shared" si="141"/>
        <v>5.0000000000000044E-3</v>
      </c>
      <c r="JW18" s="18">
        <f t="shared" si="142"/>
        <v>1</v>
      </c>
      <c r="JX18" s="17">
        <f t="shared" si="143"/>
        <v>1</v>
      </c>
      <c r="JY18" s="16">
        <f t="shared" si="144"/>
        <v>6.6666666666666723E-3</v>
      </c>
      <c r="JZ18" s="18">
        <f t="shared" si="145"/>
        <v>1</v>
      </c>
      <c r="KA18" s="17">
        <f t="shared" si="146"/>
        <v>1</v>
      </c>
      <c r="KB18" s="16">
        <f t="shared" si="147"/>
        <v>8.3333333333333402E-3</v>
      </c>
      <c r="KG18" s="15">
        <f t="shared" si="160"/>
        <v>0</v>
      </c>
      <c r="KH18" s="15">
        <f t="shared" si="160"/>
        <v>0</v>
      </c>
      <c r="KI18" s="15">
        <f t="shared" si="160"/>
        <v>0</v>
      </c>
      <c r="KJ18" s="15">
        <f t="shared" si="160"/>
        <v>5.9999999999999995E-4</v>
      </c>
      <c r="KK18" s="15">
        <f t="shared" si="160"/>
        <v>7.5000000000000002E-4</v>
      </c>
      <c r="KL18" s="15">
        <f t="shared" si="160"/>
        <v>1.5E-3</v>
      </c>
      <c r="KM18" s="15">
        <f t="shared" si="160"/>
        <v>3.0000000000000001E-3</v>
      </c>
      <c r="KN18" s="15">
        <f t="shared" si="160"/>
        <v>4.4999999999999997E-3</v>
      </c>
      <c r="KO18" s="15">
        <f t="shared" si="160"/>
        <v>6.0000000000000001E-3</v>
      </c>
      <c r="KP18" s="15">
        <f t="shared" si="160"/>
        <v>7.4999999999999997E-3</v>
      </c>
      <c r="KQ18" s="15">
        <f t="shared" si="161"/>
        <v>1.4999999999999999E-2</v>
      </c>
      <c r="KR18" s="15">
        <f t="shared" si="161"/>
        <v>1.8749999999999999E-2</v>
      </c>
      <c r="KS18" s="15">
        <f t="shared" si="161"/>
        <v>1.8747E-2</v>
      </c>
      <c r="KT18" s="15">
        <f t="shared" si="161"/>
        <v>1.8744000000000004E-2</v>
      </c>
      <c r="KU18" s="15">
        <f t="shared" si="161"/>
        <v>1.8742499999999999E-2</v>
      </c>
      <c r="KV18" s="15">
        <f t="shared" si="161"/>
        <v>1.8735000000000002E-2</v>
      </c>
      <c r="KW18" s="15">
        <f t="shared" si="161"/>
        <v>1.8720000000000004E-2</v>
      </c>
      <c r="KX18" s="15">
        <f t="shared" si="161"/>
        <v>1.8720000000000004E-2</v>
      </c>
      <c r="KY18" s="15">
        <f t="shared" si="161"/>
        <v>1.8720000000000004E-2</v>
      </c>
      <c r="KZ18" s="15">
        <f t="shared" si="161"/>
        <v>1.8675000000000001E-2</v>
      </c>
      <c r="LG18" s="14">
        <f t="shared" si="150"/>
        <v>0.05</v>
      </c>
      <c r="LH18" s="3">
        <v>1</v>
      </c>
      <c r="LI18" s="14">
        <f t="shared" si="151"/>
        <v>2.5000000000000001E-2</v>
      </c>
      <c r="LJ18" s="3">
        <f t="shared" si="152"/>
        <v>1</v>
      </c>
      <c r="LK18" s="14">
        <v>5.0000000000000001E-3</v>
      </c>
      <c r="LL18" s="3">
        <v>1</v>
      </c>
      <c r="LM18" s="14">
        <v>1E-3</v>
      </c>
      <c r="LN18" s="3">
        <v>1</v>
      </c>
      <c r="LO18" s="13">
        <f t="shared" si="162"/>
        <v>7.5000000000000002E-4</v>
      </c>
      <c r="LP18" s="13">
        <f t="shared" si="162"/>
        <v>1.5E-3</v>
      </c>
      <c r="LQ18" s="13">
        <f t="shared" si="162"/>
        <v>2.2499999999999998E-3</v>
      </c>
      <c r="LR18" s="13">
        <f t="shared" si="162"/>
        <v>3.0000000000000001E-3</v>
      </c>
      <c r="LS18" s="13">
        <f t="shared" si="162"/>
        <v>3.7499999999999999E-3</v>
      </c>
      <c r="LT18" s="13">
        <f t="shared" si="163"/>
        <v>3.7499999999999999E-3</v>
      </c>
      <c r="LU18" s="13">
        <f t="shared" si="163"/>
        <v>7.4999999999999997E-3</v>
      </c>
      <c r="LV18" s="13">
        <f t="shared" si="163"/>
        <v>1.125E-2</v>
      </c>
      <c r="LW18" s="13">
        <f t="shared" si="163"/>
        <v>1.4999999999999999E-2</v>
      </c>
      <c r="LX18" s="13">
        <f t="shared" si="163"/>
        <v>1.8749999999999999E-2</v>
      </c>
      <c r="LY18" s="13">
        <f t="shared" si="164"/>
        <v>7.4999999999999997E-3</v>
      </c>
      <c r="LZ18" s="13">
        <f t="shared" si="164"/>
        <v>1.4999999999999999E-2</v>
      </c>
      <c r="MA18" s="13">
        <f t="shared" si="164"/>
        <v>2.2499999999999999E-2</v>
      </c>
      <c r="MB18" s="13">
        <f t="shared" si="164"/>
        <v>0.03</v>
      </c>
      <c r="MC18" s="13">
        <f t="shared" si="164"/>
        <v>3.7499999999999999E-2</v>
      </c>
      <c r="MD18" s="13">
        <f t="shared" si="165"/>
        <v>1.4999999999999999E-2</v>
      </c>
      <c r="ME18" s="13">
        <f t="shared" si="165"/>
        <v>0.03</v>
      </c>
      <c r="MF18" s="13">
        <f t="shared" si="165"/>
        <v>4.4999999999999998E-2</v>
      </c>
      <c r="MG18" s="13">
        <f t="shared" si="165"/>
        <v>0.06</v>
      </c>
      <c r="MH18" s="13">
        <f t="shared" si="165"/>
        <v>7.4999999999999997E-2</v>
      </c>
      <c r="MI18" s="13">
        <f t="shared" si="165"/>
        <v>0.1125</v>
      </c>
      <c r="MJ18" s="13">
        <f t="shared" si="165"/>
        <v>0.15</v>
      </c>
      <c r="MK18" s="13">
        <f t="shared" si="165"/>
        <v>0.1875</v>
      </c>
      <c r="ML18" s="13">
        <f t="shared" si="165"/>
        <v>0.22500000000000001</v>
      </c>
      <c r="MM18" s="13">
        <f t="shared" si="165"/>
        <v>0.26250000000000001</v>
      </c>
      <c r="MN18" s="13">
        <f t="shared" si="165"/>
        <v>0.3</v>
      </c>
      <c r="MO18" s="13">
        <f t="shared" si="165"/>
        <v>0.33750000000000002</v>
      </c>
      <c r="MP18" s="13">
        <f t="shared" si="165"/>
        <v>0.375</v>
      </c>
      <c r="MQ18" s="13"/>
      <c r="MT18" s="3"/>
      <c r="MW18" s="1">
        <v>0</v>
      </c>
      <c r="MX18" s="1">
        <v>0</v>
      </c>
      <c r="MY18" s="1">
        <v>0</v>
      </c>
    </row>
    <row r="19" spans="1:363" ht="16.2">
      <c r="A19" s="37">
        <v>19</v>
      </c>
      <c r="B19" s="37" t="s">
        <v>392</v>
      </c>
      <c r="C19" s="37">
        <v>2</v>
      </c>
      <c r="D19" s="37">
        <v>-1</v>
      </c>
      <c r="E19" s="37"/>
      <c r="F19" s="37">
        <v>15</v>
      </c>
      <c r="G19" s="37">
        <f t="shared" si="3"/>
        <v>15</v>
      </c>
      <c r="H19" s="37">
        <f t="shared" si="4"/>
        <v>15</v>
      </c>
      <c r="I19" s="11"/>
      <c r="J19" s="37">
        <f t="shared" si="5"/>
        <v>15</v>
      </c>
      <c r="K19" s="11"/>
      <c r="L19" s="37">
        <f t="shared" si="168"/>
        <v>0</v>
      </c>
      <c r="M19" s="37">
        <f t="shared" si="7"/>
        <v>0</v>
      </c>
      <c r="N19" s="37">
        <v>0</v>
      </c>
      <c r="O19" s="57">
        <v>1.0416E-2</v>
      </c>
      <c r="P19" s="3">
        <v>1</v>
      </c>
      <c r="Q19" s="51">
        <v>0</v>
      </c>
      <c r="R19" s="17">
        <f t="shared" si="8"/>
        <v>0</v>
      </c>
      <c r="S19" s="47">
        <v>0</v>
      </c>
      <c r="T19" s="47" t="s">
        <v>27</v>
      </c>
      <c r="U19" s="50">
        <v>0</v>
      </c>
      <c r="V19" s="49">
        <v>4</v>
      </c>
      <c r="W19" s="48">
        <v>1</v>
      </c>
      <c r="X19" s="47" t="str">
        <f t="shared" si="9"/>
        <v>[[0,1],[0,1],[0,1],[0,1],[0,1],[0,1],[0,1],[0,1],[0,1],[0,1],[0,2],[0,4],[0,6],[0,8],[0,10],[0,20],[0,40],[0,60],[0,80],[0,100]]</v>
      </c>
      <c r="Y19" s="47">
        <v>1</v>
      </c>
      <c r="Z19" s="47">
        <v>1</v>
      </c>
      <c r="AA19" s="47" t="str">
        <f t="shared" si="10"/>
        <v>[[1,1],[1,1],[1,1],[1,1],[1,1],[1,1],[1,1],[1,1],[1,1],[1,1],[1,1],[1,1],[1,1],[1,1],[1,1],[1,1],[1,1],[1,1],[1,1],[1,1]]</v>
      </c>
      <c r="AB19" s="37">
        <v>0</v>
      </c>
      <c r="AC19" s="73">
        <v>0</v>
      </c>
      <c r="AD19" s="43">
        <f t="shared" si="11"/>
        <v>0</v>
      </c>
      <c r="AE19" s="43">
        <v>0</v>
      </c>
      <c r="AF19" s="43">
        <v>0</v>
      </c>
      <c r="AG19" s="44">
        <f t="shared" si="166"/>
        <v>0.05</v>
      </c>
      <c r="AH19" s="44">
        <f t="shared" si="166"/>
        <v>0</v>
      </c>
      <c r="AI19" s="44">
        <f t="shared" si="166"/>
        <v>0</v>
      </c>
      <c r="AJ19" s="42">
        <v>0</v>
      </c>
      <c r="AK19" s="14" t="str">
        <f t="shared" si="12"/>
        <v>[[0.05,1],[0.025,1],[0.005,1],[0.001,1],[0,0],[0.001,1],[0.001,1]]</v>
      </c>
      <c r="AL19" s="37" t="str">
        <f t="shared" si="13"/>
        <v>[[1,5],[2,2],[3,1]]</v>
      </c>
      <c r="AM19" s="40" t="str">
        <f t="shared" si="14"/>
        <v>[0.133333,0.066667,0.044444]</v>
      </c>
      <c r="AN19" s="40">
        <v>0</v>
      </c>
      <c r="AO19" s="40">
        <v>1</v>
      </c>
      <c r="AP19" s="40">
        <f t="shared" si="15"/>
        <v>1</v>
      </c>
      <c r="AQ19" s="40">
        <v>0</v>
      </c>
      <c r="AR19" s="40">
        <v>0.4</v>
      </c>
      <c r="AS19" s="40" t="s">
        <v>156</v>
      </c>
      <c r="AT19" s="40">
        <v>1</v>
      </c>
      <c r="AU19" s="39">
        <v>6</v>
      </c>
      <c r="AV19" s="37">
        <f t="shared" si="159"/>
        <v>-1</v>
      </c>
      <c r="AW19" s="37">
        <v>0</v>
      </c>
      <c r="AX19" s="37"/>
      <c r="AY19" s="8"/>
      <c r="AZ19" s="8" t="s">
        <v>6</v>
      </c>
      <c r="BA19" s="75">
        <v>1</v>
      </c>
      <c r="BB19" s="38">
        <v>1.5</v>
      </c>
      <c r="BC19" s="37"/>
      <c r="BD19" s="37"/>
      <c r="BE19" s="37">
        <v>1</v>
      </c>
      <c r="BF19" s="37">
        <v>1</v>
      </c>
      <c r="BG19" s="37" t="s">
        <v>391</v>
      </c>
      <c r="BH19" s="36">
        <v>0.75</v>
      </c>
      <c r="BI19" s="36">
        <v>0.6</v>
      </c>
      <c r="BJ19" s="8">
        <f t="shared" si="17"/>
        <v>15</v>
      </c>
      <c r="BK19" s="8" t="s">
        <v>5</v>
      </c>
      <c r="BL19" s="8">
        <v>1</v>
      </c>
      <c r="BM19" s="8" t="s">
        <v>14</v>
      </c>
      <c r="BN19" s="8" t="s">
        <v>364</v>
      </c>
      <c r="BO19" s="91" t="s">
        <v>390</v>
      </c>
      <c r="BP19" s="91" t="s">
        <v>390</v>
      </c>
      <c r="BQ19" s="27">
        <v>15</v>
      </c>
      <c r="BR19" s="27">
        <v>1</v>
      </c>
      <c r="BS19" s="11"/>
      <c r="BT19" s="11"/>
      <c r="BU19" s="11" t="s">
        <v>1</v>
      </c>
      <c r="BV19" s="35">
        <v>0</v>
      </c>
      <c r="BW19" s="27">
        <f t="shared" si="18"/>
        <v>11.25</v>
      </c>
      <c r="BX19" s="34" t="str">
        <f t="shared" si="19"/>
        <v>[11.25,6,15,11.25]</v>
      </c>
      <c r="BY19" s="31">
        <v>1</v>
      </c>
      <c r="BZ19" s="31">
        <v>1</v>
      </c>
      <c r="CA19" s="31">
        <v>0</v>
      </c>
      <c r="CB19" s="31">
        <v>0</v>
      </c>
      <c r="CC19" s="31">
        <v>1</v>
      </c>
      <c r="CD19" s="31">
        <v>1</v>
      </c>
      <c r="CE19" s="31">
        <v>1</v>
      </c>
      <c r="CF19" s="31"/>
      <c r="CG19" s="31"/>
      <c r="CH19" s="31"/>
      <c r="CI19" s="31"/>
      <c r="CJ19" s="31"/>
      <c r="CK19" s="31"/>
      <c r="CL19" s="31"/>
      <c r="CM19" s="31"/>
      <c r="CN19" s="31" t="s">
        <v>383</v>
      </c>
      <c r="CO19" s="31"/>
      <c r="CP19" s="31"/>
      <c r="CQ19" s="32" t="s">
        <v>0</v>
      </c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 t="s">
        <v>389</v>
      </c>
      <c r="DT19" s="31">
        <f t="shared" si="20"/>
        <v>11.25</v>
      </c>
      <c r="DU19" s="27">
        <f t="shared" si="21"/>
        <v>6</v>
      </c>
      <c r="DV19" s="27">
        <f t="shared" si="22"/>
        <v>15</v>
      </c>
      <c r="DW19" s="27">
        <f t="shared" si="23"/>
        <v>11.25</v>
      </c>
      <c r="DX19" s="27"/>
      <c r="EI19" s="26">
        <f t="shared" si="24"/>
        <v>16.5</v>
      </c>
      <c r="EJ19" s="25">
        <f t="shared" si="167"/>
        <v>0.1</v>
      </c>
      <c r="EK19" s="24">
        <v>1</v>
      </c>
      <c r="EL19" s="21">
        <v>5</v>
      </c>
      <c r="EM19" s="24">
        <v>2</v>
      </c>
      <c r="EN19" s="21">
        <v>2</v>
      </c>
      <c r="EO19" s="24">
        <v>3</v>
      </c>
      <c r="EP19" s="21">
        <v>1</v>
      </c>
      <c r="EQ19" s="21">
        <f t="shared" si="25"/>
        <v>1.5</v>
      </c>
      <c r="ER19" s="21">
        <f t="shared" si="26"/>
        <v>7.5</v>
      </c>
      <c r="ES19" s="23">
        <f t="shared" si="27"/>
        <v>0.13333300000000001</v>
      </c>
      <c r="ET19" s="21">
        <f t="shared" si="28"/>
        <v>15</v>
      </c>
      <c r="EU19" s="22">
        <f t="shared" si="29"/>
        <v>6.6667000000000004E-2</v>
      </c>
      <c r="EV19" s="21">
        <f t="shared" si="30"/>
        <v>22.5</v>
      </c>
      <c r="EW19" s="20">
        <f t="shared" si="31"/>
        <v>4.4443999999999997E-2</v>
      </c>
      <c r="EZ19" s="19"/>
      <c r="FA19" s="3"/>
      <c r="FE19" s="16"/>
      <c r="FF19" s="18">
        <v>0</v>
      </c>
      <c r="FG19" s="17">
        <v>1</v>
      </c>
      <c r="FH19" s="16">
        <f t="shared" si="32"/>
        <v>0</v>
      </c>
      <c r="FI19" s="18">
        <f t="shared" si="33"/>
        <v>0</v>
      </c>
      <c r="FJ19" s="17">
        <f t="shared" si="34"/>
        <v>1</v>
      </c>
      <c r="FK19" s="16">
        <f t="shared" si="35"/>
        <v>0</v>
      </c>
      <c r="FL19" s="18">
        <f t="shared" si="36"/>
        <v>0</v>
      </c>
      <c r="FM19" s="17">
        <f t="shared" si="37"/>
        <v>1</v>
      </c>
      <c r="FN19" s="16">
        <f t="shared" si="38"/>
        <v>0</v>
      </c>
      <c r="FO19" s="18">
        <f t="shared" si="39"/>
        <v>0</v>
      </c>
      <c r="FP19" s="17">
        <f t="shared" si="40"/>
        <v>1</v>
      </c>
      <c r="FQ19" s="16">
        <f t="shared" si="41"/>
        <v>0</v>
      </c>
      <c r="FR19" s="18">
        <f t="shared" si="42"/>
        <v>0</v>
      </c>
      <c r="FS19" s="17">
        <f t="shared" si="43"/>
        <v>1</v>
      </c>
      <c r="FT19" s="16">
        <f t="shared" si="44"/>
        <v>0</v>
      </c>
      <c r="FU19" s="18">
        <f t="shared" si="45"/>
        <v>0</v>
      </c>
      <c r="FV19" s="17">
        <f t="shared" si="46"/>
        <v>1</v>
      </c>
      <c r="FW19" s="16">
        <f t="shared" si="47"/>
        <v>0</v>
      </c>
      <c r="FX19" s="18">
        <f t="shared" si="48"/>
        <v>0</v>
      </c>
      <c r="FY19" s="17">
        <f t="shared" si="49"/>
        <v>1</v>
      </c>
      <c r="FZ19" s="16">
        <f t="shared" si="50"/>
        <v>0</v>
      </c>
      <c r="GA19" s="18">
        <f t="shared" si="51"/>
        <v>0</v>
      </c>
      <c r="GB19" s="17">
        <f t="shared" si="52"/>
        <v>1</v>
      </c>
      <c r="GC19" s="16">
        <f t="shared" si="53"/>
        <v>0</v>
      </c>
      <c r="GD19" s="18">
        <f t="shared" si="54"/>
        <v>0</v>
      </c>
      <c r="GE19" s="17">
        <f t="shared" si="55"/>
        <v>1</v>
      </c>
      <c r="GF19" s="16">
        <f t="shared" si="56"/>
        <v>0</v>
      </c>
      <c r="GG19" s="18">
        <f t="shared" si="57"/>
        <v>0</v>
      </c>
      <c r="GH19" s="17">
        <f t="shared" si="58"/>
        <v>1</v>
      </c>
      <c r="GI19" s="16">
        <f t="shared" si="59"/>
        <v>0</v>
      </c>
      <c r="GJ19" s="18">
        <f t="shared" si="60"/>
        <v>0</v>
      </c>
      <c r="GK19" s="17">
        <f t="shared" si="61"/>
        <v>2</v>
      </c>
      <c r="GL19" s="16">
        <f t="shared" si="62"/>
        <v>0</v>
      </c>
      <c r="GM19" s="18">
        <f t="shared" si="63"/>
        <v>0</v>
      </c>
      <c r="GN19" s="17">
        <f t="shared" si="64"/>
        <v>4</v>
      </c>
      <c r="GO19" s="16">
        <f t="shared" si="65"/>
        <v>0</v>
      </c>
      <c r="GP19" s="18">
        <f t="shared" si="66"/>
        <v>0</v>
      </c>
      <c r="GQ19" s="17">
        <f t="shared" si="67"/>
        <v>6</v>
      </c>
      <c r="GR19" s="16">
        <f t="shared" si="68"/>
        <v>0</v>
      </c>
      <c r="GS19" s="18">
        <f t="shared" si="69"/>
        <v>0</v>
      </c>
      <c r="GT19" s="17">
        <f t="shared" si="70"/>
        <v>8</v>
      </c>
      <c r="GU19" s="16">
        <f t="shared" si="71"/>
        <v>0</v>
      </c>
      <c r="GV19" s="18">
        <f t="shared" si="72"/>
        <v>0</v>
      </c>
      <c r="GW19" s="17">
        <f t="shared" si="73"/>
        <v>10</v>
      </c>
      <c r="GX19" s="16">
        <f t="shared" si="74"/>
        <v>0</v>
      </c>
      <c r="GY19" s="18">
        <f t="shared" si="75"/>
        <v>0</v>
      </c>
      <c r="GZ19" s="17">
        <f t="shared" si="76"/>
        <v>20</v>
      </c>
      <c r="HA19" s="16">
        <f t="shared" si="77"/>
        <v>0</v>
      </c>
      <c r="HB19" s="18">
        <f t="shared" si="78"/>
        <v>0</v>
      </c>
      <c r="HC19" s="17">
        <f t="shared" si="79"/>
        <v>40</v>
      </c>
      <c r="HD19" s="16">
        <f t="shared" si="80"/>
        <v>0</v>
      </c>
      <c r="HE19" s="18">
        <f t="shared" si="81"/>
        <v>0</v>
      </c>
      <c r="HF19" s="17">
        <f t="shared" si="82"/>
        <v>60</v>
      </c>
      <c r="HG19" s="16">
        <f t="shared" si="83"/>
        <v>0</v>
      </c>
      <c r="HH19" s="18">
        <f t="shared" si="84"/>
        <v>0</v>
      </c>
      <c r="HI19" s="17">
        <f t="shared" si="85"/>
        <v>80</v>
      </c>
      <c r="HJ19" s="16">
        <f t="shared" si="86"/>
        <v>0</v>
      </c>
      <c r="HK19" s="18">
        <f t="shared" si="87"/>
        <v>0</v>
      </c>
      <c r="HL19" s="17">
        <f t="shared" si="88"/>
        <v>100</v>
      </c>
      <c r="HM19" s="16">
        <f t="shared" si="89"/>
        <v>0</v>
      </c>
      <c r="HO19" s="19"/>
      <c r="HP19" s="3"/>
      <c r="HT19" s="16"/>
      <c r="HU19" s="18">
        <v>1</v>
      </c>
      <c r="HV19" s="17">
        <v>1</v>
      </c>
      <c r="HW19" s="16">
        <f t="shared" si="90"/>
        <v>1.6666666666666679E-6</v>
      </c>
      <c r="HX19" s="18">
        <f t="shared" si="91"/>
        <v>1</v>
      </c>
      <c r="HY19" s="17">
        <f t="shared" si="92"/>
        <v>1</v>
      </c>
      <c r="HZ19" s="16">
        <f t="shared" si="93"/>
        <v>3.3333333333333359E-6</v>
      </c>
      <c r="IA19" s="18">
        <f t="shared" si="94"/>
        <v>1</v>
      </c>
      <c r="IB19" s="17">
        <f t="shared" si="95"/>
        <v>1</v>
      </c>
      <c r="IC19" s="16">
        <f t="shared" si="96"/>
        <v>5.0000000000000038E-6</v>
      </c>
      <c r="ID19" s="18">
        <f t="shared" si="97"/>
        <v>1</v>
      </c>
      <c r="IE19" s="17">
        <f t="shared" si="98"/>
        <v>1</v>
      </c>
      <c r="IF19" s="16">
        <f t="shared" si="99"/>
        <v>6.6666666666666717E-6</v>
      </c>
      <c r="IG19" s="18">
        <f t="shared" si="100"/>
        <v>1</v>
      </c>
      <c r="IH19" s="17">
        <f t="shared" si="101"/>
        <v>1</v>
      </c>
      <c r="II19" s="16">
        <f t="shared" si="102"/>
        <v>8.3333333333333405E-6</v>
      </c>
      <c r="IJ19" s="18">
        <f t="shared" si="103"/>
        <v>1</v>
      </c>
      <c r="IK19" s="17">
        <f t="shared" si="104"/>
        <v>1</v>
      </c>
      <c r="IL19" s="16">
        <f t="shared" si="105"/>
        <v>1.6666666666666681E-5</v>
      </c>
      <c r="IM19" s="18">
        <f t="shared" si="106"/>
        <v>1</v>
      </c>
      <c r="IN19" s="17">
        <f t="shared" si="107"/>
        <v>1</v>
      </c>
      <c r="IO19" s="16">
        <f t="shared" si="108"/>
        <v>3.3333333333333362E-5</v>
      </c>
      <c r="IP19" s="18">
        <f t="shared" si="109"/>
        <v>1</v>
      </c>
      <c r="IQ19" s="17">
        <f t="shared" si="110"/>
        <v>1</v>
      </c>
      <c r="IR19" s="16">
        <f t="shared" si="111"/>
        <v>5.0000000000000043E-5</v>
      </c>
      <c r="IS19" s="18">
        <f t="shared" si="112"/>
        <v>1</v>
      </c>
      <c r="IT19" s="17">
        <f t="shared" si="113"/>
        <v>1</v>
      </c>
      <c r="IU19" s="16">
        <f t="shared" si="114"/>
        <v>6.6666666666666724E-5</v>
      </c>
      <c r="IV19" s="18">
        <f t="shared" si="115"/>
        <v>1</v>
      </c>
      <c r="IW19" s="17">
        <f t="shared" si="116"/>
        <v>1</v>
      </c>
      <c r="IX19" s="16">
        <f t="shared" si="117"/>
        <v>8.3333333333333398E-5</v>
      </c>
      <c r="IY19" s="18">
        <f t="shared" si="118"/>
        <v>1</v>
      </c>
      <c r="IZ19" s="17">
        <f t="shared" si="119"/>
        <v>1</v>
      </c>
      <c r="JA19" s="16">
        <f t="shared" si="120"/>
        <v>1.666666666666668E-4</v>
      </c>
      <c r="JB19" s="18">
        <f t="shared" si="121"/>
        <v>1</v>
      </c>
      <c r="JC19" s="17">
        <f t="shared" si="122"/>
        <v>1</v>
      </c>
      <c r="JD19" s="16">
        <f t="shared" si="123"/>
        <v>3.3333333333333359E-4</v>
      </c>
      <c r="JE19" s="18">
        <f t="shared" si="124"/>
        <v>1</v>
      </c>
      <c r="JF19" s="17">
        <f t="shared" si="125"/>
        <v>1</v>
      </c>
      <c r="JG19" s="16">
        <f t="shared" si="126"/>
        <v>5.0000000000000044E-4</v>
      </c>
      <c r="JH19" s="18">
        <f t="shared" si="127"/>
        <v>1</v>
      </c>
      <c r="JI19" s="17">
        <f t="shared" si="128"/>
        <v>1</v>
      </c>
      <c r="JJ19" s="16">
        <f t="shared" si="129"/>
        <v>6.6666666666666719E-4</v>
      </c>
      <c r="JK19" s="18">
        <f t="shared" si="130"/>
        <v>1</v>
      </c>
      <c r="JL19" s="17">
        <f t="shared" si="131"/>
        <v>1</v>
      </c>
      <c r="JM19" s="16">
        <f t="shared" si="132"/>
        <v>8.3333333333333404E-4</v>
      </c>
      <c r="JN19" s="18">
        <f t="shared" si="133"/>
        <v>1</v>
      </c>
      <c r="JO19" s="17">
        <f t="shared" si="134"/>
        <v>1</v>
      </c>
      <c r="JP19" s="16">
        <f t="shared" si="135"/>
        <v>1.6666666666666681E-3</v>
      </c>
      <c r="JQ19" s="18">
        <f t="shared" si="136"/>
        <v>1</v>
      </c>
      <c r="JR19" s="17">
        <f t="shared" si="137"/>
        <v>1</v>
      </c>
      <c r="JS19" s="16">
        <f t="shared" si="138"/>
        <v>3.3333333333333361E-3</v>
      </c>
      <c r="JT19" s="18">
        <f t="shared" si="139"/>
        <v>1</v>
      </c>
      <c r="JU19" s="17">
        <f t="shared" si="140"/>
        <v>1</v>
      </c>
      <c r="JV19" s="16">
        <f t="shared" si="141"/>
        <v>5.0000000000000044E-3</v>
      </c>
      <c r="JW19" s="18">
        <f t="shared" si="142"/>
        <v>1</v>
      </c>
      <c r="JX19" s="17">
        <f t="shared" si="143"/>
        <v>1</v>
      </c>
      <c r="JY19" s="16">
        <f t="shared" si="144"/>
        <v>6.6666666666666723E-3</v>
      </c>
      <c r="JZ19" s="18">
        <f t="shared" si="145"/>
        <v>1</v>
      </c>
      <c r="KA19" s="17">
        <f t="shared" si="146"/>
        <v>1</v>
      </c>
      <c r="KB19" s="16">
        <f t="shared" si="147"/>
        <v>8.3333333333333402E-3</v>
      </c>
      <c r="KG19" s="15">
        <f t="shared" si="160"/>
        <v>0</v>
      </c>
      <c r="KH19" s="15">
        <f t="shared" si="160"/>
        <v>0</v>
      </c>
      <c r="KI19" s="15">
        <f t="shared" si="160"/>
        <v>0</v>
      </c>
      <c r="KJ19" s="15">
        <f t="shared" si="160"/>
        <v>5.9999999999999995E-4</v>
      </c>
      <c r="KK19" s="15">
        <f t="shared" si="160"/>
        <v>7.5000000000000002E-4</v>
      </c>
      <c r="KL19" s="15">
        <f t="shared" si="160"/>
        <v>1.5E-3</v>
      </c>
      <c r="KM19" s="15">
        <f t="shared" si="160"/>
        <v>3.0000000000000001E-3</v>
      </c>
      <c r="KN19" s="15">
        <f t="shared" si="160"/>
        <v>4.4999999999999997E-3</v>
      </c>
      <c r="KO19" s="15">
        <f t="shared" si="160"/>
        <v>6.0000000000000001E-3</v>
      </c>
      <c r="KP19" s="15">
        <f t="shared" si="160"/>
        <v>7.4999999999999997E-3</v>
      </c>
      <c r="KQ19" s="15">
        <f t="shared" si="161"/>
        <v>1.4999999999999999E-2</v>
      </c>
      <c r="KR19" s="15">
        <f t="shared" si="161"/>
        <v>1.8749999999999999E-2</v>
      </c>
      <c r="KS19" s="15">
        <f t="shared" si="161"/>
        <v>1.8747E-2</v>
      </c>
      <c r="KT19" s="15">
        <f t="shared" si="161"/>
        <v>1.8744000000000004E-2</v>
      </c>
      <c r="KU19" s="15">
        <f t="shared" si="161"/>
        <v>1.8742499999999999E-2</v>
      </c>
      <c r="KV19" s="15">
        <f t="shared" si="161"/>
        <v>1.8735000000000002E-2</v>
      </c>
      <c r="KW19" s="15">
        <f t="shared" si="161"/>
        <v>1.8720000000000004E-2</v>
      </c>
      <c r="KX19" s="15">
        <f t="shared" si="161"/>
        <v>1.8720000000000004E-2</v>
      </c>
      <c r="KY19" s="15">
        <f t="shared" si="161"/>
        <v>1.8720000000000004E-2</v>
      </c>
      <c r="KZ19" s="15">
        <f t="shared" si="161"/>
        <v>1.8675000000000001E-2</v>
      </c>
      <c r="LG19" s="14">
        <f t="shared" si="150"/>
        <v>0.05</v>
      </c>
      <c r="LH19" s="3">
        <v>1</v>
      </c>
      <c r="LI19" s="14">
        <f t="shared" si="151"/>
        <v>2.5000000000000001E-2</v>
      </c>
      <c r="LJ19" s="3">
        <f t="shared" si="152"/>
        <v>1</v>
      </c>
      <c r="LK19" s="14">
        <v>5.0000000000000001E-3</v>
      </c>
      <c r="LL19" s="3">
        <v>1</v>
      </c>
      <c r="LM19" s="14">
        <v>1E-3</v>
      </c>
      <c r="LN19" s="3">
        <v>1</v>
      </c>
      <c r="LO19" s="13">
        <f t="shared" si="162"/>
        <v>7.5000000000000002E-4</v>
      </c>
      <c r="LP19" s="13">
        <f t="shared" si="162"/>
        <v>1.5E-3</v>
      </c>
      <c r="LQ19" s="13">
        <f t="shared" si="162"/>
        <v>2.2499999999999998E-3</v>
      </c>
      <c r="LR19" s="13">
        <f t="shared" si="162"/>
        <v>3.0000000000000001E-3</v>
      </c>
      <c r="LS19" s="13">
        <f t="shared" si="162"/>
        <v>3.7499999999999999E-3</v>
      </c>
      <c r="LT19" s="13">
        <f t="shared" si="163"/>
        <v>3.7499999999999999E-3</v>
      </c>
      <c r="LU19" s="13">
        <f t="shared" si="163"/>
        <v>7.4999999999999997E-3</v>
      </c>
      <c r="LV19" s="13">
        <f t="shared" si="163"/>
        <v>1.125E-2</v>
      </c>
      <c r="LW19" s="13">
        <f t="shared" si="163"/>
        <v>1.4999999999999999E-2</v>
      </c>
      <c r="LX19" s="13">
        <f t="shared" si="163"/>
        <v>1.8749999999999999E-2</v>
      </c>
      <c r="LY19" s="13">
        <f t="shared" si="164"/>
        <v>7.4999999999999997E-3</v>
      </c>
      <c r="LZ19" s="13">
        <f t="shared" si="164"/>
        <v>1.4999999999999999E-2</v>
      </c>
      <c r="MA19" s="13">
        <f t="shared" si="164"/>
        <v>2.2499999999999999E-2</v>
      </c>
      <c r="MB19" s="13">
        <f t="shared" si="164"/>
        <v>0.03</v>
      </c>
      <c r="MC19" s="13">
        <f t="shared" si="164"/>
        <v>3.7499999999999999E-2</v>
      </c>
      <c r="MD19" s="13">
        <f t="shared" si="165"/>
        <v>1.4999999999999999E-2</v>
      </c>
      <c r="ME19" s="13">
        <f t="shared" si="165"/>
        <v>0.03</v>
      </c>
      <c r="MF19" s="13">
        <f t="shared" si="165"/>
        <v>4.4999999999999998E-2</v>
      </c>
      <c r="MG19" s="13">
        <f t="shared" si="165"/>
        <v>0.06</v>
      </c>
      <c r="MH19" s="13">
        <f t="shared" si="165"/>
        <v>7.4999999999999997E-2</v>
      </c>
      <c r="MI19" s="13">
        <f t="shared" si="165"/>
        <v>0.1125</v>
      </c>
      <c r="MJ19" s="13">
        <f t="shared" si="165"/>
        <v>0.15</v>
      </c>
      <c r="MK19" s="13">
        <f t="shared" si="165"/>
        <v>0.1875</v>
      </c>
      <c r="ML19" s="13">
        <f t="shared" si="165"/>
        <v>0.22500000000000001</v>
      </c>
      <c r="MM19" s="13">
        <f t="shared" si="165"/>
        <v>0.26250000000000001</v>
      </c>
      <c r="MN19" s="13">
        <f t="shared" si="165"/>
        <v>0.3</v>
      </c>
      <c r="MO19" s="13">
        <f t="shared" si="165"/>
        <v>0.33750000000000002</v>
      </c>
      <c r="MP19" s="13">
        <f t="shared" si="165"/>
        <v>0.375</v>
      </c>
      <c r="MQ19" s="13"/>
      <c r="MT19" s="3"/>
      <c r="MW19" s="1">
        <v>0</v>
      </c>
      <c r="MX19" s="1">
        <v>0</v>
      </c>
      <c r="MY19" s="1">
        <v>0</v>
      </c>
    </row>
    <row r="20" spans="1:363" ht="16.2">
      <c r="A20" s="37">
        <v>13</v>
      </c>
      <c r="B20" s="37" t="s">
        <v>388</v>
      </c>
      <c r="C20" s="37">
        <v>2</v>
      </c>
      <c r="D20" s="37">
        <v>-1</v>
      </c>
      <c r="E20" s="37"/>
      <c r="F20" s="37">
        <v>18</v>
      </c>
      <c r="G20" s="37">
        <f t="shared" si="3"/>
        <v>18</v>
      </c>
      <c r="H20" s="37">
        <f t="shared" si="4"/>
        <v>18</v>
      </c>
      <c r="I20" s="11"/>
      <c r="J20" s="37">
        <f t="shared" si="5"/>
        <v>18</v>
      </c>
      <c r="K20" s="11"/>
      <c r="L20" s="37">
        <f t="shared" si="168"/>
        <v>0</v>
      </c>
      <c r="M20" s="37">
        <f t="shared" si="7"/>
        <v>0</v>
      </c>
      <c r="N20" s="37">
        <v>0</v>
      </c>
      <c r="O20" s="57">
        <v>1.2500599999999999E-2</v>
      </c>
      <c r="P20" s="3">
        <v>1</v>
      </c>
      <c r="Q20" s="51">
        <v>0</v>
      </c>
      <c r="R20" s="17">
        <f t="shared" si="8"/>
        <v>0</v>
      </c>
      <c r="S20" s="47">
        <v>0</v>
      </c>
      <c r="T20" s="47" t="s">
        <v>27</v>
      </c>
      <c r="U20" s="50">
        <v>0</v>
      </c>
      <c r="V20" s="49">
        <v>4</v>
      </c>
      <c r="W20" s="48">
        <v>1</v>
      </c>
      <c r="X20" s="47" t="str">
        <f t="shared" si="9"/>
        <v>[[0,1],[0,1],[0,1],[0,1],[0,1],[0,1],[0,1],[0,1],[0,1],[0,1],[0,2],[0,4],[0,6],[0,8],[0,10],[0,20],[0,40],[0,60],[0,80],[0,100]]</v>
      </c>
      <c r="Y20" s="47">
        <v>1</v>
      </c>
      <c r="Z20" s="47">
        <v>1</v>
      </c>
      <c r="AA20" s="47" t="str">
        <f t="shared" si="10"/>
        <v>[[1,1],[1,1],[1,1],[1,1],[1,1],[1,1],[1,1],[1,1],[1,1],[1,1],[1,1],[1,1],[1,1],[1,1],[1,1],[1,1],[1,1],[1,1],[1,1],[1,1]]</v>
      </c>
      <c r="AB20" s="37">
        <v>0</v>
      </c>
      <c r="AC20" s="73">
        <v>0</v>
      </c>
      <c r="AD20" s="43">
        <f t="shared" si="11"/>
        <v>0</v>
      </c>
      <c r="AE20" s="43">
        <v>0</v>
      </c>
      <c r="AF20" s="43">
        <v>0</v>
      </c>
      <c r="AG20" s="44">
        <f>AG17</f>
        <v>0.05</v>
      </c>
      <c r="AH20" s="44">
        <f t="shared" ref="AH20:AH31" si="169">AH19</f>
        <v>0</v>
      </c>
      <c r="AI20" s="44">
        <f t="shared" ref="AI20:AI31" si="170">AI19</f>
        <v>0</v>
      </c>
      <c r="AJ20" s="42">
        <v>0</v>
      </c>
      <c r="AK20" s="14" t="str">
        <f t="shared" si="12"/>
        <v>[[0.05,1],[0.025,1],[0.005,1],[0.001,1],[0,0],[0.001,1],[0.001,1]]</v>
      </c>
      <c r="AL20" s="37" t="str">
        <f t="shared" si="13"/>
        <v>[[1,5],[2,2],[3,1]]</v>
      </c>
      <c r="AM20" s="40" t="str">
        <f t="shared" si="14"/>
        <v>[0.16,0.08,0.053333]</v>
      </c>
      <c r="AN20" s="40">
        <v>0</v>
      </c>
      <c r="AO20" s="40">
        <v>1</v>
      </c>
      <c r="AP20" s="40">
        <f t="shared" si="15"/>
        <v>1</v>
      </c>
      <c r="AQ20" s="40">
        <v>0</v>
      </c>
      <c r="AR20" s="40">
        <v>0.4</v>
      </c>
      <c r="AS20" s="40" t="s">
        <v>156</v>
      </c>
      <c r="AT20" s="40">
        <v>1</v>
      </c>
      <c r="AU20" s="39">
        <v>6</v>
      </c>
      <c r="AV20" s="37">
        <f t="shared" si="159"/>
        <v>-1</v>
      </c>
      <c r="AW20" s="37">
        <v>0</v>
      </c>
      <c r="AX20" s="37"/>
      <c r="AY20" s="8"/>
      <c r="AZ20" s="8" t="s">
        <v>92</v>
      </c>
      <c r="BA20" s="75">
        <v>0.9</v>
      </c>
      <c r="BB20" s="38">
        <f>BA20*1.5</f>
        <v>1.35</v>
      </c>
      <c r="BC20" s="37"/>
      <c r="BD20" s="37"/>
      <c r="BE20" s="37">
        <v>1</v>
      </c>
      <c r="BF20" s="37">
        <v>1</v>
      </c>
      <c r="BG20" s="37" t="s">
        <v>376</v>
      </c>
      <c r="BH20" s="36">
        <v>0.75</v>
      </c>
      <c r="BI20" s="36">
        <v>0.6</v>
      </c>
      <c r="BJ20" s="8">
        <f t="shared" si="17"/>
        <v>18</v>
      </c>
      <c r="BK20" s="8" t="s">
        <v>347</v>
      </c>
      <c r="BL20" s="8">
        <v>1</v>
      </c>
      <c r="BM20" s="8" t="s">
        <v>14</v>
      </c>
      <c r="BN20" s="8" t="s">
        <v>364</v>
      </c>
      <c r="BO20" s="91" t="s">
        <v>387</v>
      </c>
      <c r="BP20" s="56" t="s">
        <v>387</v>
      </c>
      <c r="BQ20" s="27">
        <v>16</v>
      </c>
      <c r="BR20" s="27">
        <v>1</v>
      </c>
      <c r="BS20" s="11"/>
      <c r="BT20" s="11"/>
      <c r="BU20" s="11" t="s">
        <v>1</v>
      </c>
      <c r="BV20" s="35">
        <v>0</v>
      </c>
      <c r="BW20" s="27">
        <f t="shared" si="18"/>
        <v>13.5</v>
      </c>
      <c r="BX20" s="34" t="str">
        <f t="shared" si="19"/>
        <v>[13.5,6,18,13.5]</v>
      </c>
      <c r="BY20" s="31">
        <v>1</v>
      </c>
      <c r="BZ20" s="31">
        <v>1</v>
      </c>
      <c r="CA20" s="31">
        <v>1</v>
      </c>
      <c r="CB20" s="31">
        <v>1</v>
      </c>
      <c r="CC20" s="31">
        <v>1</v>
      </c>
      <c r="CD20" s="31">
        <v>1</v>
      </c>
      <c r="CE20" s="31">
        <v>1</v>
      </c>
      <c r="CF20" s="31"/>
      <c r="CG20" s="31"/>
      <c r="CH20" s="31"/>
      <c r="CI20" s="31"/>
      <c r="CJ20" s="31"/>
      <c r="CK20" s="31"/>
      <c r="CL20" s="31"/>
      <c r="CM20" s="31"/>
      <c r="CN20" s="31" t="s">
        <v>379</v>
      </c>
      <c r="CO20" s="31"/>
      <c r="CP20" s="31"/>
      <c r="CQ20" s="32" t="s">
        <v>0</v>
      </c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 t="s">
        <v>386</v>
      </c>
      <c r="DT20" s="31">
        <f t="shared" si="20"/>
        <v>13.5</v>
      </c>
      <c r="DU20" s="27">
        <f t="shared" si="21"/>
        <v>6</v>
      </c>
      <c r="DV20" s="27">
        <f t="shared" si="22"/>
        <v>18</v>
      </c>
      <c r="DW20" s="27">
        <f t="shared" si="23"/>
        <v>13.5</v>
      </c>
      <c r="DX20" s="27"/>
      <c r="EI20" s="26">
        <f t="shared" si="24"/>
        <v>19.8</v>
      </c>
      <c r="EJ20" s="25">
        <f t="shared" si="167"/>
        <v>0.1</v>
      </c>
      <c r="EK20" s="24">
        <v>1</v>
      </c>
      <c r="EL20" s="21">
        <v>5</v>
      </c>
      <c r="EM20" s="24">
        <v>2</v>
      </c>
      <c r="EN20" s="21">
        <v>2</v>
      </c>
      <c r="EO20" s="24">
        <v>3</v>
      </c>
      <c r="EP20" s="21">
        <v>1</v>
      </c>
      <c r="EQ20" s="21">
        <f t="shared" si="25"/>
        <v>1.5</v>
      </c>
      <c r="ER20" s="21">
        <f t="shared" si="26"/>
        <v>7.5</v>
      </c>
      <c r="ES20" s="23">
        <f t="shared" si="27"/>
        <v>0.16</v>
      </c>
      <c r="ET20" s="21">
        <f t="shared" si="28"/>
        <v>15</v>
      </c>
      <c r="EU20" s="22">
        <f t="shared" si="29"/>
        <v>0.08</v>
      </c>
      <c r="EV20" s="21">
        <f t="shared" si="30"/>
        <v>22.5</v>
      </c>
      <c r="EW20" s="20">
        <f t="shared" si="31"/>
        <v>5.3332999999999998E-2</v>
      </c>
      <c r="EZ20" s="19"/>
      <c r="FA20" s="3"/>
      <c r="FE20" s="16"/>
      <c r="FF20" s="18">
        <v>0</v>
      </c>
      <c r="FG20" s="17">
        <v>1</v>
      </c>
      <c r="FH20" s="16">
        <f t="shared" si="32"/>
        <v>0</v>
      </c>
      <c r="FI20" s="18">
        <f t="shared" si="33"/>
        <v>0</v>
      </c>
      <c r="FJ20" s="17">
        <f t="shared" si="34"/>
        <v>1</v>
      </c>
      <c r="FK20" s="16">
        <f t="shared" si="35"/>
        <v>0</v>
      </c>
      <c r="FL20" s="18">
        <f t="shared" si="36"/>
        <v>0</v>
      </c>
      <c r="FM20" s="17">
        <f t="shared" si="37"/>
        <v>1</v>
      </c>
      <c r="FN20" s="16">
        <f t="shared" si="38"/>
        <v>0</v>
      </c>
      <c r="FO20" s="18">
        <f t="shared" si="39"/>
        <v>0</v>
      </c>
      <c r="FP20" s="17">
        <f t="shared" si="40"/>
        <v>1</v>
      </c>
      <c r="FQ20" s="16">
        <f t="shared" si="41"/>
        <v>0</v>
      </c>
      <c r="FR20" s="18">
        <f t="shared" si="42"/>
        <v>0</v>
      </c>
      <c r="FS20" s="17">
        <f t="shared" si="43"/>
        <v>1</v>
      </c>
      <c r="FT20" s="16">
        <f t="shared" si="44"/>
        <v>0</v>
      </c>
      <c r="FU20" s="18">
        <f t="shared" si="45"/>
        <v>0</v>
      </c>
      <c r="FV20" s="17">
        <f t="shared" si="46"/>
        <v>1</v>
      </c>
      <c r="FW20" s="16">
        <f t="shared" si="47"/>
        <v>0</v>
      </c>
      <c r="FX20" s="18">
        <f t="shared" si="48"/>
        <v>0</v>
      </c>
      <c r="FY20" s="17">
        <f t="shared" si="49"/>
        <v>1</v>
      </c>
      <c r="FZ20" s="16">
        <f t="shared" si="50"/>
        <v>0</v>
      </c>
      <c r="GA20" s="18">
        <f t="shared" si="51"/>
        <v>0</v>
      </c>
      <c r="GB20" s="17">
        <f t="shared" si="52"/>
        <v>1</v>
      </c>
      <c r="GC20" s="16">
        <f t="shared" si="53"/>
        <v>0</v>
      </c>
      <c r="GD20" s="18">
        <f t="shared" si="54"/>
        <v>0</v>
      </c>
      <c r="GE20" s="17">
        <f t="shared" si="55"/>
        <v>1</v>
      </c>
      <c r="GF20" s="16">
        <f t="shared" si="56"/>
        <v>0</v>
      </c>
      <c r="GG20" s="18">
        <f t="shared" si="57"/>
        <v>0</v>
      </c>
      <c r="GH20" s="17">
        <f t="shared" si="58"/>
        <v>1</v>
      </c>
      <c r="GI20" s="16">
        <f t="shared" si="59"/>
        <v>0</v>
      </c>
      <c r="GJ20" s="18">
        <f t="shared" si="60"/>
        <v>0</v>
      </c>
      <c r="GK20" s="17">
        <f t="shared" si="61"/>
        <v>2</v>
      </c>
      <c r="GL20" s="16">
        <f t="shared" si="62"/>
        <v>0</v>
      </c>
      <c r="GM20" s="18">
        <f t="shared" si="63"/>
        <v>0</v>
      </c>
      <c r="GN20" s="17">
        <f t="shared" si="64"/>
        <v>4</v>
      </c>
      <c r="GO20" s="16">
        <f t="shared" si="65"/>
        <v>0</v>
      </c>
      <c r="GP20" s="18">
        <f t="shared" si="66"/>
        <v>0</v>
      </c>
      <c r="GQ20" s="17">
        <f t="shared" si="67"/>
        <v>6</v>
      </c>
      <c r="GR20" s="16">
        <f t="shared" si="68"/>
        <v>0</v>
      </c>
      <c r="GS20" s="18">
        <f t="shared" si="69"/>
        <v>0</v>
      </c>
      <c r="GT20" s="17">
        <f t="shared" si="70"/>
        <v>8</v>
      </c>
      <c r="GU20" s="16">
        <f t="shared" si="71"/>
        <v>0</v>
      </c>
      <c r="GV20" s="18">
        <f t="shared" si="72"/>
        <v>0</v>
      </c>
      <c r="GW20" s="17">
        <f t="shared" si="73"/>
        <v>10</v>
      </c>
      <c r="GX20" s="16">
        <f t="shared" si="74"/>
        <v>0</v>
      </c>
      <c r="GY20" s="18">
        <f t="shared" si="75"/>
        <v>0</v>
      </c>
      <c r="GZ20" s="17">
        <f t="shared" si="76"/>
        <v>20</v>
      </c>
      <c r="HA20" s="16">
        <f t="shared" si="77"/>
        <v>0</v>
      </c>
      <c r="HB20" s="18">
        <f t="shared" si="78"/>
        <v>0</v>
      </c>
      <c r="HC20" s="17">
        <f t="shared" si="79"/>
        <v>40</v>
      </c>
      <c r="HD20" s="16">
        <f t="shared" si="80"/>
        <v>0</v>
      </c>
      <c r="HE20" s="18">
        <f t="shared" si="81"/>
        <v>0</v>
      </c>
      <c r="HF20" s="17">
        <f t="shared" si="82"/>
        <v>60</v>
      </c>
      <c r="HG20" s="16">
        <f t="shared" si="83"/>
        <v>0</v>
      </c>
      <c r="HH20" s="18">
        <f t="shared" si="84"/>
        <v>0</v>
      </c>
      <c r="HI20" s="17">
        <f t="shared" si="85"/>
        <v>80</v>
      </c>
      <c r="HJ20" s="16">
        <f t="shared" si="86"/>
        <v>0</v>
      </c>
      <c r="HK20" s="18">
        <f t="shared" si="87"/>
        <v>0</v>
      </c>
      <c r="HL20" s="17">
        <f t="shared" si="88"/>
        <v>100</v>
      </c>
      <c r="HM20" s="16">
        <f t="shared" si="89"/>
        <v>0</v>
      </c>
      <c r="HO20" s="19"/>
      <c r="HP20" s="3"/>
      <c r="HT20" s="16"/>
      <c r="HU20" s="18">
        <v>1</v>
      </c>
      <c r="HV20" s="17">
        <v>1</v>
      </c>
      <c r="HW20" s="16">
        <f t="shared" si="90"/>
        <v>2.0000000000000016E-6</v>
      </c>
      <c r="HX20" s="18">
        <f t="shared" si="91"/>
        <v>1</v>
      </c>
      <c r="HY20" s="17">
        <f t="shared" si="92"/>
        <v>1</v>
      </c>
      <c r="HZ20" s="16">
        <f t="shared" si="93"/>
        <v>4.0000000000000032E-6</v>
      </c>
      <c r="IA20" s="18">
        <f t="shared" si="94"/>
        <v>1</v>
      </c>
      <c r="IB20" s="17">
        <f t="shared" si="95"/>
        <v>1</v>
      </c>
      <c r="IC20" s="16">
        <f t="shared" si="96"/>
        <v>6.0000000000000052E-6</v>
      </c>
      <c r="ID20" s="18">
        <f t="shared" si="97"/>
        <v>1</v>
      </c>
      <c r="IE20" s="17">
        <f t="shared" si="98"/>
        <v>1</v>
      </c>
      <c r="IF20" s="16">
        <f t="shared" si="99"/>
        <v>8.0000000000000064E-6</v>
      </c>
      <c r="IG20" s="18">
        <f t="shared" si="100"/>
        <v>1</v>
      </c>
      <c r="IH20" s="17">
        <f t="shared" si="101"/>
        <v>1</v>
      </c>
      <c r="II20" s="16">
        <f t="shared" si="102"/>
        <v>1.0000000000000008E-5</v>
      </c>
      <c r="IJ20" s="18">
        <f t="shared" si="103"/>
        <v>1</v>
      </c>
      <c r="IK20" s="17">
        <f t="shared" si="104"/>
        <v>1</v>
      </c>
      <c r="IL20" s="16">
        <f t="shared" si="105"/>
        <v>2.0000000000000015E-5</v>
      </c>
      <c r="IM20" s="18">
        <f t="shared" si="106"/>
        <v>1</v>
      </c>
      <c r="IN20" s="17">
        <f t="shared" si="107"/>
        <v>1</v>
      </c>
      <c r="IO20" s="16">
        <f t="shared" si="108"/>
        <v>4.000000000000003E-5</v>
      </c>
      <c r="IP20" s="18">
        <f t="shared" si="109"/>
        <v>1</v>
      </c>
      <c r="IQ20" s="17">
        <f t="shared" si="110"/>
        <v>1</v>
      </c>
      <c r="IR20" s="16">
        <f t="shared" si="111"/>
        <v>6.0000000000000049E-5</v>
      </c>
      <c r="IS20" s="18">
        <f t="shared" si="112"/>
        <v>1</v>
      </c>
      <c r="IT20" s="17">
        <f t="shared" si="113"/>
        <v>1</v>
      </c>
      <c r="IU20" s="16">
        <f t="shared" si="114"/>
        <v>8.0000000000000061E-5</v>
      </c>
      <c r="IV20" s="18">
        <f t="shared" si="115"/>
        <v>1</v>
      </c>
      <c r="IW20" s="17">
        <f t="shared" si="116"/>
        <v>1</v>
      </c>
      <c r="IX20" s="16">
        <f t="shared" si="117"/>
        <v>1.0000000000000009E-4</v>
      </c>
      <c r="IY20" s="18">
        <f t="shared" si="118"/>
        <v>1</v>
      </c>
      <c r="IZ20" s="17">
        <f t="shared" si="119"/>
        <v>1</v>
      </c>
      <c r="JA20" s="16">
        <f t="shared" si="120"/>
        <v>2.0000000000000017E-4</v>
      </c>
      <c r="JB20" s="18">
        <f t="shared" si="121"/>
        <v>1</v>
      </c>
      <c r="JC20" s="17">
        <f t="shared" si="122"/>
        <v>1</v>
      </c>
      <c r="JD20" s="16">
        <f t="shared" si="123"/>
        <v>4.0000000000000034E-4</v>
      </c>
      <c r="JE20" s="18">
        <f t="shared" si="124"/>
        <v>1</v>
      </c>
      <c r="JF20" s="17">
        <f t="shared" si="125"/>
        <v>1</v>
      </c>
      <c r="JG20" s="16">
        <f t="shared" si="126"/>
        <v>6.0000000000000049E-4</v>
      </c>
      <c r="JH20" s="18">
        <f t="shared" si="127"/>
        <v>1</v>
      </c>
      <c r="JI20" s="17">
        <f t="shared" si="128"/>
        <v>1</v>
      </c>
      <c r="JJ20" s="16">
        <f t="shared" si="129"/>
        <v>8.0000000000000069E-4</v>
      </c>
      <c r="JK20" s="18">
        <f t="shared" si="130"/>
        <v>1</v>
      </c>
      <c r="JL20" s="17">
        <f t="shared" si="131"/>
        <v>1</v>
      </c>
      <c r="JM20" s="16">
        <f t="shared" si="132"/>
        <v>1.0000000000000009E-3</v>
      </c>
      <c r="JN20" s="18">
        <f t="shared" si="133"/>
        <v>1</v>
      </c>
      <c r="JO20" s="17">
        <f t="shared" si="134"/>
        <v>1</v>
      </c>
      <c r="JP20" s="16">
        <f t="shared" si="135"/>
        <v>2.0000000000000018E-3</v>
      </c>
      <c r="JQ20" s="18">
        <f t="shared" si="136"/>
        <v>1</v>
      </c>
      <c r="JR20" s="17">
        <f t="shared" si="137"/>
        <v>1</v>
      </c>
      <c r="JS20" s="16">
        <f t="shared" si="138"/>
        <v>4.0000000000000036E-3</v>
      </c>
      <c r="JT20" s="18">
        <f t="shared" si="139"/>
        <v>1</v>
      </c>
      <c r="JU20" s="17">
        <f t="shared" si="140"/>
        <v>1</v>
      </c>
      <c r="JV20" s="16">
        <f t="shared" si="141"/>
        <v>6.0000000000000045E-3</v>
      </c>
      <c r="JW20" s="18">
        <f t="shared" si="142"/>
        <v>1</v>
      </c>
      <c r="JX20" s="17">
        <f t="shared" si="143"/>
        <v>1</v>
      </c>
      <c r="JY20" s="16">
        <f t="shared" si="144"/>
        <v>8.0000000000000071E-3</v>
      </c>
      <c r="JZ20" s="18">
        <f t="shared" si="145"/>
        <v>1</v>
      </c>
      <c r="KA20" s="17">
        <f t="shared" si="146"/>
        <v>1</v>
      </c>
      <c r="KB20" s="16">
        <f t="shared" si="147"/>
        <v>1.0000000000000009E-2</v>
      </c>
      <c r="KG20" s="15">
        <f t="shared" si="160"/>
        <v>0</v>
      </c>
      <c r="KH20" s="15">
        <f t="shared" si="160"/>
        <v>0</v>
      </c>
      <c r="KI20" s="15">
        <f t="shared" si="160"/>
        <v>0</v>
      </c>
      <c r="KJ20" s="15">
        <f t="shared" si="160"/>
        <v>7.2000000000000005E-4</v>
      </c>
      <c r="KK20" s="15">
        <f t="shared" si="160"/>
        <v>8.9999999999999998E-4</v>
      </c>
      <c r="KL20" s="15">
        <f t="shared" si="160"/>
        <v>1.8E-3</v>
      </c>
      <c r="KM20" s="15">
        <f t="shared" si="160"/>
        <v>3.5999999999999999E-3</v>
      </c>
      <c r="KN20" s="15">
        <f t="shared" si="160"/>
        <v>5.4000000000000003E-3</v>
      </c>
      <c r="KO20" s="15">
        <f t="shared" si="160"/>
        <v>7.1999999999999998E-3</v>
      </c>
      <c r="KP20" s="15">
        <f t="shared" si="160"/>
        <v>8.9999999999999993E-3</v>
      </c>
      <c r="KQ20" s="15">
        <f t="shared" si="161"/>
        <v>1.7999999999999999E-2</v>
      </c>
      <c r="KR20" s="15">
        <f t="shared" si="161"/>
        <v>2.2499999999999999E-2</v>
      </c>
      <c r="KS20" s="15">
        <f t="shared" si="161"/>
        <v>2.2496400000000003E-2</v>
      </c>
      <c r="KT20" s="15">
        <f t="shared" si="161"/>
        <v>2.24928E-2</v>
      </c>
      <c r="KU20" s="15">
        <f t="shared" si="161"/>
        <v>2.2491000000000004E-2</v>
      </c>
      <c r="KV20" s="15">
        <f t="shared" si="161"/>
        <v>2.2482000000000002E-2</v>
      </c>
      <c r="KW20" s="15">
        <f t="shared" si="161"/>
        <v>2.2464000000000005E-2</v>
      </c>
      <c r="KX20" s="15">
        <f t="shared" si="161"/>
        <v>2.2464000000000001E-2</v>
      </c>
      <c r="KY20" s="15">
        <f t="shared" si="161"/>
        <v>2.2464000000000005E-2</v>
      </c>
      <c r="KZ20" s="15">
        <f t="shared" si="161"/>
        <v>2.2409999999999999E-2</v>
      </c>
      <c r="LG20" s="14">
        <f t="shared" si="150"/>
        <v>0.05</v>
      </c>
      <c r="LH20" s="3">
        <v>1</v>
      </c>
      <c r="LI20" s="14">
        <f t="shared" si="151"/>
        <v>2.5000000000000001E-2</v>
      </c>
      <c r="LJ20" s="3">
        <f t="shared" si="152"/>
        <v>1</v>
      </c>
      <c r="LK20" s="14">
        <v>5.0000000000000001E-3</v>
      </c>
      <c r="LL20" s="3">
        <v>1</v>
      </c>
      <c r="LM20" s="14">
        <v>1E-3</v>
      </c>
      <c r="LN20" s="3">
        <v>1</v>
      </c>
      <c r="LO20" s="13">
        <f t="shared" si="162"/>
        <v>8.9999999999999998E-4</v>
      </c>
      <c r="LP20" s="13">
        <f t="shared" si="162"/>
        <v>1.8E-3</v>
      </c>
      <c r="LQ20" s="13">
        <f t="shared" si="162"/>
        <v>2.7000000000000001E-3</v>
      </c>
      <c r="LR20" s="13">
        <f t="shared" si="162"/>
        <v>3.5999999999999999E-3</v>
      </c>
      <c r="LS20" s="13">
        <f t="shared" si="162"/>
        <v>4.4999999999999997E-3</v>
      </c>
      <c r="LT20" s="13">
        <f t="shared" si="163"/>
        <v>4.4999999999999997E-3</v>
      </c>
      <c r="LU20" s="13">
        <f t="shared" si="163"/>
        <v>8.9999999999999993E-3</v>
      </c>
      <c r="LV20" s="13">
        <f t="shared" si="163"/>
        <v>1.35E-2</v>
      </c>
      <c r="LW20" s="13">
        <f t="shared" si="163"/>
        <v>1.7999999999999999E-2</v>
      </c>
      <c r="LX20" s="13">
        <f t="shared" si="163"/>
        <v>2.2499999999999999E-2</v>
      </c>
      <c r="LY20" s="13">
        <f t="shared" si="164"/>
        <v>8.9999999999999993E-3</v>
      </c>
      <c r="LZ20" s="13">
        <f t="shared" si="164"/>
        <v>1.7999999999999999E-2</v>
      </c>
      <c r="MA20" s="13">
        <f t="shared" si="164"/>
        <v>2.7E-2</v>
      </c>
      <c r="MB20" s="13">
        <f t="shared" si="164"/>
        <v>3.5999999999999997E-2</v>
      </c>
      <c r="MC20" s="13">
        <f t="shared" si="164"/>
        <v>4.4999999999999998E-2</v>
      </c>
      <c r="MD20" s="13">
        <f t="shared" si="165"/>
        <v>1.7999999999999999E-2</v>
      </c>
      <c r="ME20" s="13">
        <f t="shared" si="165"/>
        <v>3.5999999999999997E-2</v>
      </c>
      <c r="MF20" s="13">
        <f t="shared" si="165"/>
        <v>5.3999999999999999E-2</v>
      </c>
      <c r="MG20" s="13">
        <f t="shared" si="165"/>
        <v>7.1999999999999995E-2</v>
      </c>
      <c r="MH20" s="13">
        <f t="shared" si="165"/>
        <v>0.09</v>
      </c>
      <c r="MI20" s="13">
        <f t="shared" si="165"/>
        <v>0.13500000000000001</v>
      </c>
      <c r="MJ20" s="13">
        <f t="shared" si="165"/>
        <v>0.18</v>
      </c>
      <c r="MK20" s="13">
        <f t="shared" si="165"/>
        <v>0.22500000000000001</v>
      </c>
      <c r="ML20" s="13">
        <f t="shared" si="165"/>
        <v>0.27</v>
      </c>
      <c r="MM20" s="13">
        <f t="shared" si="165"/>
        <v>0.315</v>
      </c>
      <c r="MN20" s="13">
        <f t="shared" si="165"/>
        <v>0.36</v>
      </c>
      <c r="MO20" s="13">
        <f t="shared" si="165"/>
        <v>0.40500000000000003</v>
      </c>
      <c r="MP20" s="13">
        <f t="shared" si="165"/>
        <v>0.45</v>
      </c>
      <c r="MQ20" s="13"/>
      <c r="MT20" s="3"/>
      <c r="MW20" s="1">
        <v>0</v>
      </c>
      <c r="MX20" s="1">
        <v>0</v>
      </c>
      <c r="MY20" s="1">
        <v>0</v>
      </c>
    </row>
    <row r="21" spans="1:363" ht="16.2">
      <c r="A21" s="37">
        <v>14</v>
      </c>
      <c r="B21" s="37" t="s">
        <v>385</v>
      </c>
      <c r="C21" s="37">
        <v>2</v>
      </c>
      <c r="D21" s="37">
        <v>-1</v>
      </c>
      <c r="E21" s="37"/>
      <c r="F21" s="37">
        <v>20</v>
      </c>
      <c r="G21" s="37" t="s">
        <v>372</v>
      </c>
      <c r="H21" s="37">
        <f t="shared" si="4"/>
        <v>20</v>
      </c>
      <c r="I21" s="11"/>
      <c r="J21" s="37">
        <f t="shared" si="5"/>
        <v>20</v>
      </c>
      <c r="K21" s="11" t="s">
        <v>371</v>
      </c>
      <c r="L21" s="37">
        <f t="shared" si="168"/>
        <v>0</v>
      </c>
      <c r="M21" s="37">
        <f t="shared" si="7"/>
        <v>0</v>
      </c>
      <c r="N21" s="37">
        <v>0</v>
      </c>
      <c r="O21" s="57">
        <v>1.3889399999999998E-2</v>
      </c>
      <c r="P21" s="3">
        <v>2</v>
      </c>
      <c r="Q21" s="51">
        <v>0</v>
      </c>
      <c r="R21" s="17">
        <f t="shared" si="8"/>
        <v>0</v>
      </c>
      <c r="S21" s="47">
        <v>0</v>
      </c>
      <c r="T21" s="47" t="s">
        <v>27</v>
      </c>
      <c r="U21" s="50">
        <v>0</v>
      </c>
      <c r="V21" s="49">
        <v>4</v>
      </c>
      <c r="W21" s="48">
        <v>1</v>
      </c>
      <c r="X21" s="47" t="str">
        <f t="shared" si="9"/>
        <v>[[0,1],[0,1],[0,1],[0,1],[0,1],[0,1],[0,1],[0,1],[0,1],[0,1],[0,2],[0,4],[0,6],[0,8],[0,10],[0,20],[0,40],[0,60],[0,80],[0,100]]</v>
      </c>
      <c r="Y21" s="47">
        <v>1</v>
      </c>
      <c r="Z21" s="47">
        <v>1</v>
      </c>
      <c r="AA21" s="47" t="str">
        <f t="shared" si="10"/>
        <v>[[1,1],[1,1],[1,1],[1,1],[1,1],[1,1],[1,1],[1,1],[1,1],[1,1],[1,1],[1,1],[1,1],[1,1],[1,1],[1,1],[1,1],[1,1],[1,1],[1,1]]</v>
      </c>
      <c r="AB21" s="37">
        <v>0</v>
      </c>
      <c r="AC21" s="73">
        <v>0</v>
      </c>
      <c r="AD21" s="43">
        <f t="shared" si="11"/>
        <v>0</v>
      </c>
      <c r="AE21" s="43">
        <v>0</v>
      </c>
      <c r="AF21" s="43">
        <v>0</v>
      </c>
      <c r="AG21" s="44">
        <f>AG20</f>
        <v>0.05</v>
      </c>
      <c r="AH21" s="44">
        <f t="shared" si="169"/>
        <v>0</v>
      </c>
      <c r="AI21" s="44">
        <f t="shared" si="170"/>
        <v>0</v>
      </c>
      <c r="AJ21" s="42">
        <v>0</v>
      </c>
      <c r="AK21" s="14" t="str">
        <f t="shared" si="12"/>
        <v>[[0.05,1],[0.025,1],[0.005,1],[0.001,2],[0,0],[0.001,2],[0.001,2]]</v>
      </c>
      <c r="AL21" s="37" t="str">
        <f t="shared" si="13"/>
        <v>[[1,5],[2,2],[3,1]]</v>
      </c>
      <c r="AM21" s="40" t="str">
        <f t="shared" si="14"/>
        <v>[0.177778,0.088889,0.059259]</v>
      </c>
      <c r="AN21" s="40">
        <v>0</v>
      </c>
      <c r="AO21" s="40">
        <v>1</v>
      </c>
      <c r="AP21" s="40">
        <f t="shared" si="15"/>
        <v>1</v>
      </c>
      <c r="AQ21" s="40">
        <v>0</v>
      </c>
      <c r="AR21" s="40">
        <v>0.4</v>
      </c>
      <c r="AS21" s="40" t="s">
        <v>156</v>
      </c>
      <c r="AT21" s="40">
        <v>1</v>
      </c>
      <c r="AU21" s="39">
        <v>7</v>
      </c>
      <c r="AV21" s="37">
        <f t="shared" si="159"/>
        <v>-1</v>
      </c>
      <c r="AW21" s="37">
        <v>0</v>
      </c>
      <c r="AX21" s="8"/>
      <c r="AY21" s="8"/>
      <c r="AZ21" s="8" t="s">
        <v>92</v>
      </c>
      <c r="BA21" s="84">
        <v>0.74</v>
      </c>
      <c r="BB21" s="38">
        <f>BA21*1.5</f>
        <v>1.1099999999999999</v>
      </c>
      <c r="BC21" s="37"/>
      <c r="BD21" s="37"/>
      <c r="BE21" s="37">
        <v>1</v>
      </c>
      <c r="BF21" s="37">
        <v>1</v>
      </c>
      <c r="BG21" s="37" t="s">
        <v>376</v>
      </c>
      <c r="BH21" s="36">
        <v>0.75</v>
      </c>
      <c r="BI21" s="36">
        <v>0.6</v>
      </c>
      <c r="BJ21" s="8">
        <f t="shared" si="17"/>
        <v>20</v>
      </c>
      <c r="BK21" s="8" t="s">
        <v>347</v>
      </c>
      <c r="BL21" s="8">
        <v>1</v>
      </c>
      <c r="BM21" s="8" t="s">
        <v>14</v>
      </c>
      <c r="BN21" s="8" t="s">
        <v>364</v>
      </c>
      <c r="BO21" s="91" t="s">
        <v>384</v>
      </c>
      <c r="BP21" s="91" t="s">
        <v>384</v>
      </c>
      <c r="BQ21" s="27">
        <v>17</v>
      </c>
      <c r="BR21" s="27">
        <v>1</v>
      </c>
      <c r="BS21" s="11"/>
      <c r="BT21" s="11"/>
      <c r="BU21" s="11" t="s">
        <v>1</v>
      </c>
      <c r="BV21" s="35">
        <v>0</v>
      </c>
      <c r="BW21" s="27">
        <f t="shared" si="18"/>
        <v>15</v>
      </c>
      <c r="BX21" s="34" t="str">
        <f t="shared" si="19"/>
        <v>[15,6,20,15]</v>
      </c>
      <c r="BY21" s="31">
        <v>0</v>
      </c>
      <c r="BZ21" s="31">
        <v>0</v>
      </c>
      <c r="CA21" s="31">
        <v>1</v>
      </c>
      <c r="CB21" s="31">
        <v>1</v>
      </c>
      <c r="CC21" s="31">
        <v>1</v>
      </c>
      <c r="CD21" s="31">
        <v>0</v>
      </c>
      <c r="CE21" s="31">
        <v>1</v>
      </c>
      <c r="CF21" s="31"/>
      <c r="CG21" s="31"/>
      <c r="CH21" s="31"/>
      <c r="CI21" s="31"/>
      <c r="CJ21" s="31"/>
      <c r="CK21" s="31"/>
      <c r="CL21" s="31"/>
      <c r="CM21" s="31"/>
      <c r="CN21" s="31" t="s">
        <v>383</v>
      </c>
      <c r="CO21" s="31"/>
      <c r="CP21" s="31"/>
      <c r="CQ21" s="32" t="s">
        <v>0</v>
      </c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 t="s">
        <v>382</v>
      </c>
      <c r="DT21" s="31">
        <f t="shared" si="20"/>
        <v>15</v>
      </c>
      <c r="DU21" s="27">
        <f t="shared" si="21"/>
        <v>6</v>
      </c>
      <c r="DV21" s="27">
        <f t="shared" si="22"/>
        <v>20</v>
      </c>
      <c r="DW21" s="27">
        <f t="shared" si="23"/>
        <v>15</v>
      </c>
      <c r="DX21" s="27"/>
      <c r="EI21" s="26">
        <f t="shared" si="24"/>
        <v>22</v>
      </c>
      <c r="EJ21" s="25">
        <f t="shared" si="167"/>
        <v>0.1</v>
      </c>
      <c r="EK21" s="24">
        <v>1</v>
      </c>
      <c r="EL21" s="21">
        <v>5</v>
      </c>
      <c r="EM21" s="24">
        <v>2</v>
      </c>
      <c r="EN21" s="21">
        <v>2</v>
      </c>
      <c r="EO21" s="24">
        <v>3</v>
      </c>
      <c r="EP21" s="21">
        <v>1</v>
      </c>
      <c r="EQ21" s="21">
        <f t="shared" si="25"/>
        <v>1.5</v>
      </c>
      <c r="ER21" s="21">
        <f t="shared" si="26"/>
        <v>7.5</v>
      </c>
      <c r="ES21" s="23">
        <f t="shared" si="27"/>
        <v>0.17777799999999999</v>
      </c>
      <c r="ET21" s="21">
        <f t="shared" si="28"/>
        <v>15</v>
      </c>
      <c r="EU21" s="22">
        <f t="shared" si="29"/>
        <v>8.8888999999999996E-2</v>
      </c>
      <c r="EV21" s="21">
        <f t="shared" si="30"/>
        <v>22.5</v>
      </c>
      <c r="EW21" s="20">
        <f t="shared" si="31"/>
        <v>5.9258999999999999E-2</v>
      </c>
      <c r="EZ21" s="19"/>
      <c r="FA21" s="3"/>
      <c r="FE21" s="16"/>
      <c r="FF21" s="18">
        <v>0</v>
      </c>
      <c r="FG21" s="17">
        <v>1</v>
      </c>
      <c r="FH21" s="16">
        <f t="shared" si="32"/>
        <v>0</v>
      </c>
      <c r="FI21" s="18">
        <f t="shared" si="33"/>
        <v>0</v>
      </c>
      <c r="FJ21" s="17">
        <f t="shared" si="34"/>
        <v>1</v>
      </c>
      <c r="FK21" s="16">
        <f t="shared" si="35"/>
        <v>0</v>
      </c>
      <c r="FL21" s="18">
        <f t="shared" si="36"/>
        <v>0</v>
      </c>
      <c r="FM21" s="17">
        <f t="shared" si="37"/>
        <v>1</v>
      </c>
      <c r="FN21" s="16">
        <f t="shared" si="38"/>
        <v>0</v>
      </c>
      <c r="FO21" s="18">
        <f t="shared" si="39"/>
        <v>0</v>
      </c>
      <c r="FP21" s="17">
        <f t="shared" si="40"/>
        <v>1</v>
      </c>
      <c r="FQ21" s="16">
        <f t="shared" si="41"/>
        <v>0</v>
      </c>
      <c r="FR21" s="18">
        <f t="shared" si="42"/>
        <v>0</v>
      </c>
      <c r="FS21" s="17">
        <f t="shared" si="43"/>
        <v>1</v>
      </c>
      <c r="FT21" s="16">
        <f t="shared" si="44"/>
        <v>0</v>
      </c>
      <c r="FU21" s="18">
        <f t="shared" si="45"/>
        <v>0</v>
      </c>
      <c r="FV21" s="17">
        <f t="shared" si="46"/>
        <v>1</v>
      </c>
      <c r="FW21" s="16">
        <f t="shared" si="47"/>
        <v>0</v>
      </c>
      <c r="FX21" s="18">
        <f t="shared" si="48"/>
        <v>0</v>
      </c>
      <c r="FY21" s="17">
        <f t="shared" si="49"/>
        <v>1</v>
      </c>
      <c r="FZ21" s="16">
        <f t="shared" si="50"/>
        <v>0</v>
      </c>
      <c r="GA21" s="18">
        <f t="shared" si="51"/>
        <v>0</v>
      </c>
      <c r="GB21" s="17">
        <f t="shared" si="52"/>
        <v>1</v>
      </c>
      <c r="GC21" s="16">
        <f t="shared" si="53"/>
        <v>0</v>
      </c>
      <c r="GD21" s="18">
        <f t="shared" si="54"/>
        <v>0</v>
      </c>
      <c r="GE21" s="17">
        <f t="shared" si="55"/>
        <v>1</v>
      </c>
      <c r="GF21" s="16">
        <f t="shared" si="56"/>
        <v>0</v>
      </c>
      <c r="GG21" s="18">
        <f t="shared" si="57"/>
        <v>0</v>
      </c>
      <c r="GH21" s="17">
        <f t="shared" si="58"/>
        <v>1</v>
      </c>
      <c r="GI21" s="16">
        <f t="shared" si="59"/>
        <v>0</v>
      </c>
      <c r="GJ21" s="18">
        <f t="shared" si="60"/>
        <v>0</v>
      </c>
      <c r="GK21" s="17">
        <f t="shared" si="61"/>
        <v>2</v>
      </c>
      <c r="GL21" s="16">
        <f t="shared" si="62"/>
        <v>0</v>
      </c>
      <c r="GM21" s="18">
        <f t="shared" si="63"/>
        <v>0</v>
      </c>
      <c r="GN21" s="17">
        <f t="shared" si="64"/>
        <v>4</v>
      </c>
      <c r="GO21" s="16">
        <f t="shared" si="65"/>
        <v>0</v>
      </c>
      <c r="GP21" s="18">
        <f t="shared" si="66"/>
        <v>0</v>
      </c>
      <c r="GQ21" s="17">
        <f t="shared" si="67"/>
        <v>6</v>
      </c>
      <c r="GR21" s="16">
        <f t="shared" si="68"/>
        <v>0</v>
      </c>
      <c r="GS21" s="18">
        <f t="shared" si="69"/>
        <v>0</v>
      </c>
      <c r="GT21" s="17">
        <f t="shared" si="70"/>
        <v>8</v>
      </c>
      <c r="GU21" s="16">
        <f t="shared" si="71"/>
        <v>0</v>
      </c>
      <c r="GV21" s="18">
        <f t="shared" si="72"/>
        <v>0</v>
      </c>
      <c r="GW21" s="17">
        <f t="shared" si="73"/>
        <v>10</v>
      </c>
      <c r="GX21" s="16">
        <f t="shared" si="74"/>
        <v>0</v>
      </c>
      <c r="GY21" s="18">
        <f t="shared" si="75"/>
        <v>0</v>
      </c>
      <c r="GZ21" s="17">
        <f t="shared" si="76"/>
        <v>20</v>
      </c>
      <c r="HA21" s="16">
        <f t="shared" si="77"/>
        <v>0</v>
      </c>
      <c r="HB21" s="18">
        <f t="shared" si="78"/>
        <v>0</v>
      </c>
      <c r="HC21" s="17">
        <f t="shared" si="79"/>
        <v>40</v>
      </c>
      <c r="HD21" s="16">
        <f t="shared" si="80"/>
        <v>0</v>
      </c>
      <c r="HE21" s="18">
        <f t="shared" si="81"/>
        <v>0</v>
      </c>
      <c r="HF21" s="17">
        <f t="shared" si="82"/>
        <v>60</v>
      </c>
      <c r="HG21" s="16">
        <f t="shared" si="83"/>
        <v>0</v>
      </c>
      <c r="HH21" s="18">
        <f t="shared" si="84"/>
        <v>0</v>
      </c>
      <c r="HI21" s="17">
        <f t="shared" si="85"/>
        <v>80</v>
      </c>
      <c r="HJ21" s="16">
        <f t="shared" si="86"/>
        <v>0</v>
      </c>
      <c r="HK21" s="18">
        <f t="shared" si="87"/>
        <v>0</v>
      </c>
      <c r="HL21" s="17">
        <f t="shared" si="88"/>
        <v>100</v>
      </c>
      <c r="HM21" s="16">
        <f t="shared" si="89"/>
        <v>0</v>
      </c>
      <c r="HO21" s="19"/>
      <c r="HP21" s="3"/>
      <c r="HT21" s="16"/>
      <c r="HU21" s="18">
        <v>1</v>
      </c>
      <c r="HV21" s="17">
        <v>1</v>
      </c>
      <c r="HW21" s="16">
        <f t="shared" si="90"/>
        <v>2.2222222222222242E-6</v>
      </c>
      <c r="HX21" s="18">
        <f t="shared" si="91"/>
        <v>1</v>
      </c>
      <c r="HY21" s="17">
        <f t="shared" si="92"/>
        <v>1</v>
      </c>
      <c r="HZ21" s="16">
        <f t="shared" si="93"/>
        <v>4.4444444444444484E-6</v>
      </c>
      <c r="IA21" s="18">
        <f t="shared" si="94"/>
        <v>1</v>
      </c>
      <c r="IB21" s="17">
        <f t="shared" si="95"/>
        <v>1</v>
      </c>
      <c r="IC21" s="16">
        <f t="shared" si="96"/>
        <v>6.6666666666666717E-6</v>
      </c>
      <c r="ID21" s="18">
        <f t="shared" si="97"/>
        <v>1</v>
      </c>
      <c r="IE21" s="17">
        <f t="shared" si="98"/>
        <v>1</v>
      </c>
      <c r="IF21" s="16">
        <f t="shared" si="99"/>
        <v>8.8888888888888968E-6</v>
      </c>
      <c r="IG21" s="18">
        <f t="shared" si="100"/>
        <v>1</v>
      </c>
      <c r="IH21" s="17">
        <f t="shared" si="101"/>
        <v>1</v>
      </c>
      <c r="II21" s="16">
        <f t="shared" si="102"/>
        <v>1.111111111111112E-5</v>
      </c>
      <c r="IJ21" s="18">
        <f t="shared" si="103"/>
        <v>1</v>
      </c>
      <c r="IK21" s="17">
        <f t="shared" si="104"/>
        <v>1</v>
      </c>
      <c r="IL21" s="16">
        <f t="shared" si="105"/>
        <v>2.222222222222224E-5</v>
      </c>
      <c r="IM21" s="18">
        <f t="shared" si="106"/>
        <v>1</v>
      </c>
      <c r="IN21" s="17">
        <f t="shared" si="107"/>
        <v>1</v>
      </c>
      <c r="IO21" s="16">
        <f t="shared" si="108"/>
        <v>4.444444444444448E-5</v>
      </c>
      <c r="IP21" s="18">
        <f t="shared" si="109"/>
        <v>1</v>
      </c>
      <c r="IQ21" s="17">
        <f t="shared" si="110"/>
        <v>1</v>
      </c>
      <c r="IR21" s="16">
        <f t="shared" si="111"/>
        <v>6.6666666666666724E-5</v>
      </c>
      <c r="IS21" s="18">
        <f t="shared" si="112"/>
        <v>1</v>
      </c>
      <c r="IT21" s="17">
        <f t="shared" si="113"/>
        <v>1</v>
      </c>
      <c r="IU21" s="16">
        <f t="shared" si="114"/>
        <v>8.8888888888888961E-5</v>
      </c>
      <c r="IV21" s="18">
        <f t="shared" si="115"/>
        <v>1</v>
      </c>
      <c r="IW21" s="17">
        <f t="shared" si="116"/>
        <v>1</v>
      </c>
      <c r="IX21" s="16">
        <f t="shared" si="117"/>
        <v>1.111111111111112E-4</v>
      </c>
      <c r="IY21" s="18">
        <f t="shared" si="118"/>
        <v>1</v>
      </c>
      <c r="IZ21" s="17">
        <f t="shared" si="119"/>
        <v>1</v>
      </c>
      <c r="JA21" s="16">
        <f t="shared" si="120"/>
        <v>2.222222222222224E-4</v>
      </c>
      <c r="JB21" s="18">
        <f t="shared" si="121"/>
        <v>1</v>
      </c>
      <c r="JC21" s="17">
        <f t="shared" si="122"/>
        <v>1</v>
      </c>
      <c r="JD21" s="16">
        <f t="shared" si="123"/>
        <v>4.4444444444444479E-4</v>
      </c>
      <c r="JE21" s="18">
        <f t="shared" si="124"/>
        <v>1</v>
      </c>
      <c r="JF21" s="17">
        <f t="shared" si="125"/>
        <v>1</v>
      </c>
      <c r="JG21" s="16">
        <f t="shared" si="126"/>
        <v>6.6666666666666719E-4</v>
      </c>
      <c r="JH21" s="18">
        <f t="shared" si="127"/>
        <v>1</v>
      </c>
      <c r="JI21" s="17">
        <f t="shared" si="128"/>
        <v>1</v>
      </c>
      <c r="JJ21" s="16">
        <f t="shared" si="129"/>
        <v>8.8888888888888958E-4</v>
      </c>
      <c r="JK21" s="18">
        <f t="shared" si="130"/>
        <v>1</v>
      </c>
      <c r="JL21" s="17">
        <f t="shared" si="131"/>
        <v>1</v>
      </c>
      <c r="JM21" s="16">
        <f t="shared" si="132"/>
        <v>1.111111111111112E-3</v>
      </c>
      <c r="JN21" s="18">
        <f t="shared" si="133"/>
        <v>1</v>
      </c>
      <c r="JO21" s="17">
        <f t="shared" si="134"/>
        <v>1</v>
      </c>
      <c r="JP21" s="16">
        <f t="shared" si="135"/>
        <v>2.222222222222224E-3</v>
      </c>
      <c r="JQ21" s="18">
        <f t="shared" si="136"/>
        <v>1</v>
      </c>
      <c r="JR21" s="17">
        <f t="shared" si="137"/>
        <v>1</v>
      </c>
      <c r="JS21" s="16">
        <f t="shared" si="138"/>
        <v>4.4444444444444479E-3</v>
      </c>
      <c r="JT21" s="18">
        <f t="shared" si="139"/>
        <v>1</v>
      </c>
      <c r="JU21" s="17">
        <f t="shared" si="140"/>
        <v>1</v>
      </c>
      <c r="JV21" s="16">
        <f t="shared" si="141"/>
        <v>6.6666666666666723E-3</v>
      </c>
      <c r="JW21" s="18">
        <f t="shared" si="142"/>
        <v>1</v>
      </c>
      <c r="JX21" s="17">
        <f t="shared" si="143"/>
        <v>1</v>
      </c>
      <c r="JY21" s="16">
        <f t="shared" si="144"/>
        <v>8.8888888888888958E-3</v>
      </c>
      <c r="JZ21" s="18">
        <f t="shared" si="145"/>
        <v>1</v>
      </c>
      <c r="KA21" s="17">
        <f t="shared" si="146"/>
        <v>1</v>
      </c>
      <c r="KB21" s="16">
        <f t="shared" si="147"/>
        <v>1.111111111111112E-2</v>
      </c>
      <c r="KG21" s="15">
        <f t="shared" si="160"/>
        <v>0</v>
      </c>
      <c r="KH21" s="15">
        <f t="shared" si="160"/>
        <v>0</v>
      </c>
      <c r="KI21" s="15">
        <f t="shared" si="160"/>
        <v>0</v>
      </c>
      <c r="KJ21" s="15">
        <f t="shared" si="160"/>
        <v>8.0000000000000004E-4</v>
      </c>
      <c r="KK21" s="15">
        <f t="shared" si="160"/>
        <v>1E-3</v>
      </c>
      <c r="KL21" s="15">
        <f t="shared" si="160"/>
        <v>2E-3</v>
      </c>
      <c r="KM21" s="15">
        <f t="shared" si="160"/>
        <v>4.0000000000000001E-3</v>
      </c>
      <c r="KN21" s="15">
        <f t="shared" si="160"/>
        <v>6.0000000000000001E-3</v>
      </c>
      <c r="KO21" s="15">
        <f t="shared" si="160"/>
        <v>8.0000000000000002E-3</v>
      </c>
      <c r="KP21" s="15">
        <f t="shared" si="160"/>
        <v>0.01</v>
      </c>
      <c r="KQ21" s="15">
        <f t="shared" si="161"/>
        <v>0.02</v>
      </c>
      <c r="KR21" s="15">
        <f t="shared" si="161"/>
        <v>2.5000000000000001E-2</v>
      </c>
      <c r="KS21" s="15">
        <f t="shared" si="161"/>
        <v>2.4996000000000004E-2</v>
      </c>
      <c r="KT21" s="15">
        <f t="shared" si="161"/>
        <v>2.4992000000000004E-2</v>
      </c>
      <c r="KU21" s="15">
        <f t="shared" si="161"/>
        <v>2.4989999999999998E-2</v>
      </c>
      <c r="KV21" s="15">
        <f t="shared" si="161"/>
        <v>2.4979999999999999E-2</v>
      </c>
      <c r="KW21" s="15">
        <f t="shared" si="161"/>
        <v>2.4960000000000003E-2</v>
      </c>
      <c r="KX21" s="15">
        <f t="shared" si="161"/>
        <v>2.4960000000000003E-2</v>
      </c>
      <c r="KY21" s="15">
        <f t="shared" si="161"/>
        <v>2.4960000000000003E-2</v>
      </c>
      <c r="KZ21" s="15">
        <f t="shared" si="161"/>
        <v>2.4899999999999999E-2</v>
      </c>
      <c r="LG21" s="14">
        <f t="shared" si="150"/>
        <v>0.05</v>
      </c>
      <c r="LH21" s="3">
        <v>1</v>
      </c>
      <c r="LI21" s="14">
        <f t="shared" si="151"/>
        <v>2.5000000000000001E-2</v>
      </c>
      <c r="LJ21" s="3">
        <f t="shared" si="152"/>
        <v>1</v>
      </c>
      <c r="LK21" s="14">
        <v>5.0000000000000001E-3</v>
      </c>
      <c r="LL21" s="3">
        <v>1</v>
      </c>
      <c r="LM21" s="14">
        <v>1E-3</v>
      </c>
      <c r="LN21" s="3">
        <v>2</v>
      </c>
      <c r="LO21" s="13">
        <f t="shared" si="162"/>
        <v>1E-3</v>
      </c>
      <c r="LP21" s="13">
        <f t="shared" si="162"/>
        <v>2E-3</v>
      </c>
      <c r="LQ21" s="13">
        <f t="shared" si="162"/>
        <v>3.0000000000000001E-3</v>
      </c>
      <c r="LR21" s="13">
        <f t="shared" si="162"/>
        <v>4.0000000000000001E-3</v>
      </c>
      <c r="LS21" s="13">
        <f t="shared" si="162"/>
        <v>5.0000000000000001E-3</v>
      </c>
      <c r="LT21" s="13">
        <f t="shared" si="163"/>
        <v>5.0000000000000001E-3</v>
      </c>
      <c r="LU21" s="13">
        <f t="shared" si="163"/>
        <v>0.01</v>
      </c>
      <c r="LV21" s="13">
        <f t="shared" si="163"/>
        <v>1.4999999999999999E-2</v>
      </c>
      <c r="LW21" s="13">
        <f t="shared" si="163"/>
        <v>0.02</v>
      </c>
      <c r="LX21" s="13">
        <f t="shared" si="163"/>
        <v>2.5000000000000001E-2</v>
      </c>
      <c r="LY21" s="13">
        <f t="shared" si="164"/>
        <v>0.01</v>
      </c>
      <c r="LZ21" s="13">
        <f t="shared" si="164"/>
        <v>0.02</v>
      </c>
      <c r="MA21" s="13">
        <f t="shared" si="164"/>
        <v>0.03</v>
      </c>
      <c r="MB21" s="13">
        <f t="shared" si="164"/>
        <v>0.04</v>
      </c>
      <c r="MC21" s="13">
        <f t="shared" si="164"/>
        <v>0.05</v>
      </c>
      <c r="MD21" s="13">
        <f t="shared" si="165"/>
        <v>0.01</v>
      </c>
      <c r="ME21" s="13">
        <f t="shared" si="165"/>
        <v>0.02</v>
      </c>
      <c r="MF21" s="13">
        <f t="shared" si="165"/>
        <v>0.03</v>
      </c>
      <c r="MG21" s="13">
        <f t="shared" si="165"/>
        <v>0.04</v>
      </c>
      <c r="MH21" s="13">
        <f t="shared" si="165"/>
        <v>0.05</v>
      </c>
      <c r="MI21" s="13">
        <f t="shared" si="165"/>
        <v>7.4999999999999997E-2</v>
      </c>
      <c r="MJ21" s="13">
        <f t="shared" si="165"/>
        <v>0.1</v>
      </c>
      <c r="MK21" s="13">
        <f t="shared" si="165"/>
        <v>0.125</v>
      </c>
      <c r="ML21" s="13">
        <f t="shared" si="165"/>
        <v>0.15</v>
      </c>
      <c r="MM21" s="13">
        <f t="shared" si="165"/>
        <v>0.17499999999999999</v>
      </c>
      <c r="MN21" s="13">
        <f t="shared" si="165"/>
        <v>0.2</v>
      </c>
      <c r="MO21" s="13">
        <f t="shared" si="165"/>
        <v>0.22500000000000001</v>
      </c>
      <c r="MP21" s="13">
        <f t="shared" si="165"/>
        <v>0.25</v>
      </c>
      <c r="MQ21" s="13"/>
      <c r="MT21" s="3"/>
      <c r="MW21" s="1">
        <v>0</v>
      </c>
      <c r="MX21" s="1">
        <v>0</v>
      </c>
      <c r="MY21" s="1">
        <v>0</v>
      </c>
    </row>
    <row r="22" spans="1:363" ht="16.2">
      <c r="A22" s="37">
        <v>15</v>
      </c>
      <c r="B22" s="37" t="s">
        <v>381</v>
      </c>
      <c r="C22" s="37">
        <v>2</v>
      </c>
      <c r="D22" s="37">
        <v>-1</v>
      </c>
      <c r="E22" s="37"/>
      <c r="F22" s="37">
        <v>20</v>
      </c>
      <c r="G22" s="37" t="s">
        <v>372</v>
      </c>
      <c r="H22" s="37">
        <f t="shared" si="4"/>
        <v>20</v>
      </c>
      <c r="I22" s="11"/>
      <c r="J22" s="37">
        <f t="shared" si="5"/>
        <v>20</v>
      </c>
      <c r="K22" s="11" t="s">
        <v>371</v>
      </c>
      <c r="L22" s="37">
        <f t="shared" si="168"/>
        <v>0</v>
      </c>
      <c r="M22" s="37">
        <f t="shared" si="7"/>
        <v>0</v>
      </c>
      <c r="N22" s="37">
        <v>0</v>
      </c>
      <c r="O22" s="57">
        <v>1.3889399999999998E-2</v>
      </c>
      <c r="P22" s="3">
        <v>2</v>
      </c>
      <c r="Q22" s="51">
        <v>0</v>
      </c>
      <c r="R22" s="17">
        <f t="shared" si="8"/>
        <v>0</v>
      </c>
      <c r="S22" s="47">
        <v>0</v>
      </c>
      <c r="T22" s="47" t="s">
        <v>27</v>
      </c>
      <c r="U22" s="50">
        <v>0</v>
      </c>
      <c r="V22" s="49">
        <v>5</v>
      </c>
      <c r="W22" s="48">
        <v>1</v>
      </c>
      <c r="X22" s="47" t="str">
        <f t="shared" si="9"/>
        <v>[[0,1],[0,1],[0,1],[0,1],[0,1],[0,1],[0,1],[0,1],[0,1],[0,1],[0,2],[0,4],[0,6],[0,8],[0,10],[0,20],[0,40],[0,60],[0,80],[0,100]]</v>
      </c>
      <c r="Y22" s="47">
        <v>1</v>
      </c>
      <c r="Z22" s="47">
        <v>1</v>
      </c>
      <c r="AA22" s="47" t="str">
        <f t="shared" si="10"/>
        <v>[[1,1],[1,1],[1,1],[1,1],[1,1],[1,1],[1,1],[1,1],[1,1],[1,1],[1,1],[1,1],[1,1],[1,1],[1,1],[1,1],[1,1],[1,1],[1,1],[1,1]]</v>
      </c>
      <c r="AB22" s="37">
        <v>0</v>
      </c>
      <c r="AC22" s="73">
        <v>0</v>
      </c>
      <c r="AD22" s="43">
        <f t="shared" si="11"/>
        <v>0</v>
      </c>
      <c r="AE22" s="43">
        <v>0</v>
      </c>
      <c r="AF22" s="43">
        <v>0</v>
      </c>
      <c r="AG22" s="44">
        <f>AG21</f>
        <v>0.05</v>
      </c>
      <c r="AH22" s="44">
        <f t="shared" si="169"/>
        <v>0</v>
      </c>
      <c r="AI22" s="44">
        <f t="shared" si="170"/>
        <v>0</v>
      </c>
      <c r="AJ22" s="42">
        <v>0</v>
      </c>
      <c r="AK22" s="14" t="str">
        <f t="shared" si="12"/>
        <v>[[0.05,1],[0.025,1],[0.005,1],[0.001,2],[0,0],[0.001,2],[0.001,2]]</v>
      </c>
      <c r="AL22" s="37" t="str">
        <f t="shared" si="13"/>
        <v>[[1,5],[2,2],[3,1]]</v>
      </c>
      <c r="AM22" s="40" t="str">
        <f t="shared" si="14"/>
        <v>[0.177778,0.088889,0.059259]</v>
      </c>
      <c r="AN22" s="40">
        <v>0</v>
      </c>
      <c r="AO22" s="40">
        <v>1</v>
      </c>
      <c r="AP22" s="40">
        <f t="shared" si="15"/>
        <v>1</v>
      </c>
      <c r="AQ22" s="40">
        <v>0</v>
      </c>
      <c r="AR22" s="40">
        <v>0.4</v>
      </c>
      <c r="AS22" s="40" t="s">
        <v>156</v>
      </c>
      <c r="AT22" s="40">
        <v>1</v>
      </c>
      <c r="AU22" s="39">
        <v>7</v>
      </c>
      <c r="AV22" s="37">
        <f t="shared" si="159"/>
        <v>-1</v>
      </c>
      <c r="AW22" s="37">
        <v>0</v>
      </c>
      <c r="AX22" s="37"/>
      <c r="AY22" s="8"/>
      <c r="AZ22" s="8" t="s">
        <v>92</v>
      </c>
      <c r="BA22" s="75">
        <v>1</v>
      </c>
      <c r="BB22" s="75">
        <f>BA22</f>
        <v>1</v>
      </c>
      <c r="BC22" s="37"/>
      <c r="BD22" s="37"/>
      <c r="BE22" s="37">
        <v>1</v>
      </c>
      <c r="BF22" s="37">
        <v>1</v>
      </c>
      <c r="BG22" s="37" t="s">
        <v>376</v>
      </c>
      <c r="BH22" s="36">
        <v>0.75</v>
      </c>
      <c r="BI22" s="36">
        <v>0.6</v>
      </c>
      <c r="BJ22" s="8">
        <f t="shared" si="17"/>
        <v>20</v>
      </c>
      <c r="BK22" s="8" t="s">
        <v>347</v>
      </c>
      <c r="BL22" s="8">
        <v>1</v>
      </c>
      <c r="BM22" s="8" t="s">
        <v>14</v>
      </c>
      <c r="BN22" s="8" t="s">
        <v>364</v>
      </c>
      <c r="BO22" s="56" t="s">
        <v>380</v>
      </c>
      <c r="BP22" s="56" t="s">
        <v>380</v>
      </c>
      <c r="BQ22" s="27">
        <v>18</v>
      </c>
      <c r="BR22" s="27">
        <v>1</v>
      </c>
      <c r="BS22" s="11"/>
      <c r="BT22" s="11"/>
      <c r="BU22" s="11" t="s">
        <v>1</v>
      </c>
      <c r="BV22" s="35">
        <v>0</v>
      </c>
      <c r="BW22" s="27">
        <f t="shared" si="18"/>
        <v>15</v>
      </c>
      <c r="BX22" s="34" t="str">
        <f t="shared" si="19"/>
        <v>[15,6,20,15]</v>
      </c>
      <c r="BY22" s="31">
        <v>1</v>
      </c>
      <c r="BZ22" s="31">
        <v>1</v>
      </c>
      <c r="CA22" s="31">
        <v>0</v>
      </c>
      <c r="CB22" s="31">
        <v>0</v>
      </c>
      <c r="CC22" s="31">
        <v>0</v>
      </c>
      <c r="CD22" s="31">
        <v>1</v>
      </c>
      <c r="CE22" s="31">
        <v>0</v>
      </c>
      <c r="CF22" s="31"/>
      <c r="CG22" s="31"/>
      <c r="CH22" s="31"/>
      <c r="CI22" s="31"/>
      <c r="CJ22" s="31"/>
      <c r="CK22" s="31"/>
      <c r="CL22" s="31"/>
      <c r="CM22" s="31"/>
      <c r="CN22" s="31" t="s">
        <v>379</v>
      </c>
      <c r="CO22" s="31"/>
      <c r="CP22" s="31"/>
      <c r="CQ22" s="32" t="s">
        <v>0</v>
      </c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 t="s">
        <v>378</v>
      </c>
      <c r="DT22" s="31">
        <f t="shared" si="20"/>
        <v>15</v>
      </c>
      <c r="DU22" s="27">
        <f t="shared" si="21"/>
        <v>6</v>
      </c>
      <c r="DV22" s="27">
        <f t="shared" si="22"/>
        <v>20</v>
      </c>
      <c r="DW22" s="27">
        <f t="shared" si="23"/>
        <v>15</v>
      </c>
      <c r="DX22" s="27"/>
      <c r="EI22" s="26">
        <f t="shared" si="24"/>
        <v>22</v>
      </c>
      <c r="EJ22" s="25">
        <f t="shared" si="167"/>
        <v>0.1</v>
      </c>
      <c r="EK22" s="24">
        <v>1</v>
      </c>
      <c r="EL22" s="21">
        <v>5</v>
      </c>
      <c r="EM22" s="24">
        <v>2</v>
      </c>
      <c r="EN22" s="21">
        <v>2</v>
      </c>
      <c r="EO22" s="24">
        <v>3</v>
      </c>
      <c r="EP22" s="21">
        <v>1</v>
      </c>
      <c r="EQ22" s="21">
        <f t="shared" si="25"/>
        <v>1.5</v>
      </c>
      <c r="ER22" s="21">
        <f t="shared" si="26"/>
        <v>7.5</v>
      </c>
      <c r="ES22" s="23">
        <f t="shared" si="27"/>
        <v>0.17777799999999999</v>
      </c>
      <c r="ET22" s="21">
        <f t="shared" si="28"/>
        <v>15</v>
      </c>
      <c r="EU22" s="22">
        <f t="shared" si="29"/>
        <v>8.8888999999999996E-2</v>
      </c>
      <c r="EV22" s="21">
        <f t="shared" si="30"/>
        <v>22.5</v>
      </c>
      <c r="EW22" s="20">
        <f t="shared" si="31"/>
        <v>5.9258999999999999E-2</v>
      </c>
      <c r="EZ22" s="19"/>
      <c r="FA22" s="3"/>
      <c r="FE22" s="16"/>
      <c r="FF22" s="18">
        <v>0</v>
      </c>
      <c r="FG22" s="17">
        <v>1</v>
      </c>
      <c r="FH22" s="16">
        <f t="shared" si="32"/>
        <v>0</v>
      </c>
      <c r="FI22" s="18">
        <f t="shared" si="33"/>
        <v>0</v>
      </c>
      <c r="FJ22" s="17">
        <f t="shared" si="34"/>
        <v>1</v>
      </c>
      <c r="FK22" s="16">
        <f t="shared" si="35"/>
        <v>0</v>
      </c>
      <c r="FL22" s="18">
        <f t="shared" si="36"/>
        <v>0</v>
      </c>
      <c r="FM22" s="17">
        <f t="shared" si="37"/>
        <v>1</v>
      </c>
      <c r="FN22" s="16">
        <f t="shared" si="38"/>
        <v>0</v>
      </c>
      <c r="FO22" s="18">
        <f t="shared" si="39"/>
        <v>0</v>
      </c>
      <c r="FP22" s="17">
        <f t="shared" si="40"/>
        <v>1</v>
      </c>
      <c r="FQ22" s="16">
        <f t="shared" si="41"/>
        <v>0</v>
      </c>
      <c r="FR22" s="18">
        <f t="shared" si="42"/>
        <v>0</v>
      </c>
      <c r="FS22" s="17">
        <f t="shared" si="43"/>
        <v>1</v>
      </c>
      <c r="FT22" s="16">
        <f t="shared" si="44"/>
        <v>0</v>
      </c>
      <c r="FU22" s="18">
        <f t="shared" si="45"/>
        <v>0</v>
      </c>
      <c r="FV22" s="17">
        <f t="shared" si="46"/>
        <v>1</v>
      </c>
      <c r="FW22" s="16">
        <f t="shared" si="47"/>
        <v>0</v>
      </c>
      <c r="FX22" s="18">
        <f t="shared" si="48"/>
        <v>0</v>
      </c>
      <c r="FY22" s="17">
        <f t="shared" si="49"/>
        <v>1</v>
      </c>
      <c r="FZ22" s="16">
        <f t="shared" si="50"/>
        <v>0</v>
      </c>
      <c r="GA22" s="18">
        <f t="shared" si="51"/>
        <v>0</v>
      </c>
      <c r="GB22" s="17">
        <f t="shared" si="52"/>
        <v>1</v>
      </c>
      <c r="GC22" s="16">
        <f t="shared" si="53"/>
        <v>0</v>
      </c>
      <c r="GD22" s="18">
        <f t="shared" si="54"/>
        <v>0</v>
      </c>
      <c r="GE22" s="17">
        <f t="shared" si="55"/>
        <v>1</v>
      </c>
      <c r="GF22" s="16">
        <f t="shared" si="56"/>
        <v>0</v>
      </c>
      <c r="GG22" s="18">
        <f t="shared" si="57"/>
        <v>0</v>
      </c>
      <c r="GH22" s="17">
        <f t="shared" si="58"/>
        <v>1</v>
      </c>
      <c r="GI22" s="16">
        <f t="shared" si="59"/>
        <v>0</v>
      </c>
      <c r="GJ22" s="18">
        <f t="shared" si="60"/>
        <v>0</v>
      </c>
      <c r="GK22" s="17">
        <f t="shared" si="61"/>
        <v>2</v>
      </c>
      <c r="GL22" s="16">
        <f t="shared" si="62"/>
        <v>0</v>
      </c>
      <c r="GM22" s="18">
        <f t="shared" si="63"/>
        <v>0</v>
      </c>
      <c r="GN22" s="17">
        <f t="shared" si="64"/>
        <v>4</v>
      </c>
      <c r="GO22" s="16">
        <f t="shared" si="65"/>
        <v>0</v>
      </c>
      <c r="GP22" s="18">
        <f t="shared" si="66"/>
        <v>0</v>
      </c>
      <c r="GQ22" s="17">
        <f t="shared" si="67"/>
        <v>6</v>
      </c>
      <c r="GR22" s="16">
        <f t="shared" si="68"/>
        <v>0</v>
      </c>
      <c r="GS22" s="18">
        <f t="shared" si="69"/>
        <v>0</v>
      </c>
      <c r="GT22" s="17">
        <f t="shared" si="70"/>
        <v>8</v>
      </c>
      <c r="GU22" s="16">
        <f t="shared" si="71"/>
        <v>0</v>
      </c>
      <c r="GV22" s="18">
        <f t="shared" si="72"/>
        <v>0</v>
      </c>
      <c r="GW22" s="17">
        <f t="shared" si="73"/>
        <v>10</v>
      </c>
      <c r="GX22" s="16">
        <f t="shared" si="74"/>
        <v>0</v>
      </c>
      <c r="GY22" s="18">
        <f t="shared" si="75"/>
        <v>0</v>
      </c>
      <c r="GZ22" s="17">
        <f t="shared" si="76"/>
        <v>20</v>
      </c>
      <c r="HA22" s="16">
        <f t="shared" si="77"/>
        <v>0</v>
      </c>
      <c r="HB22" s="18">
        <f t="shared" si="78"/>
        <v>0</v>
      </c>
      <c r="HC22" s="17">
        <f t="shared" si="79"/>
        <v>40</v>
      </c>
      <c r="HD22" s="16">
        <f t="shared" si="80"/>
        <v>0</v>
      </c>
      <c r="HE22" s="18">
        <f t="shared" si="81"/>
        <v>0</v>
      </c>
      <c r="HF22" s="17">
        <f t="shared" si="82"/>
        <v>60</v>
      </c>
      <c r="HG22" s="16">
        <f t="shared" si="83"/>
        <v>0</v>
      </c>
      <c r="HH22" s="18">
        <f t="shared" si="84"/>
        <v>0</v>
      </c>
      <c r="HI22" s="17">
        <f t="shared" si="85"/>
        <v>80</v>
      </c>
      <c r="HJ22" s="16">
        <f t="shared" si="86"/>
        <v>0</v>
      </c>
      <c r="HK22" s="18">
        <f t="shared" si="87"/>
        <v>0</v>
      </c>
      <c r="HL22" s="17">
        <f t="shared" si="88"/>
        <v>100</v>
      </c>
      <c r="HM22" s="16">
        <f t="shared" si="89"/>
        <v>0</v>
      </c>
      <c r="HO22" s="19"/>
      <c r="HP22" s="3"/>
      <c r="HT22" s="16"/>
      <c r="HU22" s="18">
        <v>1</v>
      </c>
      <c r="HV22" s="17">
        <v>1</v>
      </c>
      <c r="HW22" s="16">
        <f t="shared" si="90"/>
        <v>2.2222222222222242E-6</v>
      </c>
      <c r="HX22" s="18">
        <f t="shared" si="91"/>
        <v>1</v>
      </c>
      <c r="HY22" s="17">
        <f t="shared" si="92"/>
        <v>1</v>
      </c>
      <c r="HZ22" s="16">
        <f t="shared" si="93"/>
        <v>4.4444444444444484E-6</v>
      </c>
      <c r="IA22" s="18">
        <f t="shared" si="94"/>
        <v>1</v>
      </c>
      <c r="IB22" s="17">
        <f t="shared" si="95"/>
        <v>1</v>
      </c>
      <c r="IC22" s="16">
        <f t="shared" si="96"/>
        <v>6.6666666666666717E-6</v>
      </c>
      <c r="ID22" s="18">
        <f t="shared" si="97"/>
        <v>1</v>
      </c>
      <c r="IE22" s="17">
        <f t="shared" si="98"/>
        <v>1</v>
      </c>
      <c r="IF22" s="16">
        <f t="shared" si="99"/>
        <v>8.8888888888888968E-6</v>
      </c>
      <c r="IG22" s="18">
        <f t="shared" si="100"/>
        <v>1</v>
      </c>
      <c r="IH22" s="17">
        <f t="shared" si="101"/>
        <v>1</v>
      </c>
      <c r="II22" s="16">
        <f t="shared" si="102"/>
        <v>1.111111111111112E-5</v>
      </c>
      <c r="IJ22" s="18">
        <f t="shared" si="103"/>
        <v>1</v>
      </c>
      <c r="IK22" s="17">
        <f t="shared" si="104"/>
        <v>1</v>
      </c>
      <c r="IL22" s="16">
        <f t="shared" si="105"/>
        <v>2.222222222222224E-5</v>
      </c>
      <c r="IM22" s="18">
        <f t="shared" si="106"/>
        <v>1</v>
      </c>
      <c r="IN22" s="17">
        <f t="shared" si="107"/>
        <v>1</v>
      </c>
      <c r="IO22" s="16">
        <f t="shared" si="108"/>
        <v>4.444444444444448E-5</v>
      </c>
      <c r="IP22" s="18">
        <f t="shared" si="109"/>
        <v>1</v>
      </c>
      <c r="IQ22" s="17">
        <f t="shared" si="110"/>
        <v>1</v>
      </c>
      <c r="IR22" s="16">
        <f t="shared" si="111"/>
        <v>6.6666666666666724E-5</v>
      </c>
      <c r="IS22" s="18">
        <f t="shared" si="112"/>
        <v>1</v>
      </c>
      <c r="IT22" s="17">
        <f t="shared" si="113"/>
        <v>1</v>
      </c>
      <c r="IU22" s="16">
        <f t="shared" si="114"/>
        <v>8.8888888888888961E-5</v>
      </c>
      <c r="IV22" s="18">
        <f t="shared" si="115"/>
        <v>1</v>
      </c>
      <c r="IW22" s="17">
        <f t="shared" si="116"/>
        <v>1</v>
      </c>
      <c r="IX22" s="16">
        <f t="shared" si="117"/>
        <v>1.111111111111112E-4</v>
      </c>
      <c r="IY22" s="18">
        <f t="shared" si="118"/>
        <v>1</v>
      </c>
      <c r="IZ22" s="17">
        <f t="shared" si="119"/>
        <v>1</v>
      </c>
      <c r="JA22" s="16">
        <f t="shared" si="120"/>
        <v>2.222222222222224E-4</v>
      </c>
      <c r="JB22" s="18">
        <f t="shared" si="121"/>
        <v>1</v>
      </c>
      <c r="JC22" s="17">
        <f t="shared" si="122"/>
        <v>1</v>
      </c>
      <c r="JD22" s="16">
        <f t="shared" si="123"/>
        <v>4.4444444444444479E-4</v>
      </c>
      <c r="JE22" s="18">
        <f t="shared" si="124"/>
        <v>1</v>
      </c>
      <c r="JF22" s="17">
        <f t="shared" si="125"/>
        <v>1</v>
      </c>
      <c r="JG22" s="16">
        <f t="shared" si="126"/>
        <v>6.6666666666666719E-4</v>
      </c>
      <c r="JH22" s="18">
        <f t="shared" si="127"/>
        <v>1</v>
      </c>
      <c r="JI22" s="17">
        <f t="shared" si="128"/>
        <v>1</v>
      </c>
      <c r="JJ22" s="16">
        <f t="shared" si="129"/>
        <v>8.8888888888888958E-4</v>
      </c>
      <c r="JK22" s="18">
        <f t="shared" si="130"/>
        <v>1</v>
      </c>
      <c r="JL22" s="17">
        <f t="shared" si="131"/>
        <v>1</v>
      </c>
      <c r="JM22" s="16">
        <f t="shared" si="132"/>
        <v>1.111111111111112E-3</v>
      </c>
      <c r="JN22" s="18">
        <f t="shared" si="133"/>
        <v>1</v>
      </c>
      <c r="JO22" s="17">
        <f t="shared" si="134"/>
        <v>1</v>
      </c>
      <c r="JP22" s="16">
        <f t="shared" si="135"/>
        <v>2.222222222222224E-3</v>
      </c>
      <c r="JQ22" s="18">
        <f t="shared" si="136"/>
        <v>1</v>
      </c>
      <c r="JR22" s="17">
        <f t="shared" si="137"/>
        <v>1</v>
      </c>
      <c r="JS22" s="16">
        <f t="shared" si="138"/>
        <v>4.4444444444444479E-3</v>
      </c>
      <c r="JT22" s="18">
        <f t="shared" si="139"/>
        <v>1</v>
      </c>
      <c r="JU22" s="17">
        <f t="shared" si="140"/>
        <v>1</v>
      </c>
      <c r="JV22" s="16">
        <f t="shared" si="141"/>
        <v>6.6666666666666723E-3</v>
      </c>
      <c r="JW22" s="18">
        <f t="shared" si="142"/>
        <v>1</v>
      </c>
      <c r="JX22" s="17">
        <f t="shared" si="143"/>
        <v>1</v>
      </c>
      <c r="JY22" s="16">
        <f t="shared" si="144"/>
        <v>8.8888888888888958E-3</v>
      </c>
      <c r="JZ22" s="18">
        <f t="shared" si="145"/>
        <v>1</v>
      </c>
      <c r="KA22" s="17">
        <f t="shared" si="146"/>
        <v>1</v>
      </c>
      <c r="KB22" s="16">
        <f t="shared" si="147"/>
        <v>1.111111111111112E-2</v>
      </c>
      <c r="KG22" s="15">
        <f t="shared" si="160"/>
        <v>0</v>
      </c>
      <c r="KH22" s="15">
        <f t="shared" si="160"/>
        <v>0</v>
      </c>
      <c r="KI22" s="15">
        <f t="shared" si="160"/>
        <v>0</v>
      </c>
      <c r="KJ22" s="15">
        <f t="shared" si="160"/>
        <v>8.0000000000000004E-4</v>
      </c>
      <c r="KK22" s="15">
        <f t="shared" si="160"/>
        <v>1E-3</v>
      </c>
      <c r="KL22" s="15">
        <f t="shared" si="160"/>
        <v>2E-3</v>
      </c>
      <c r="KM22" s="15">
        <f t="shared" si="160"/>
        <v>4.0000000000000001E-3</v>
      </c>
      <c r="KN22" s="15">
        <f t="shared" si="160"/>
        <v>6.0000000000000001E-3</v>
      </c>
      <c r="KO22" s="15">
        <f t="shared" si="160"/>
        <v>8.0000000000000002E-3</v>
      </c>
      <c r="KP22" s="15">
        <f t="shared" si="160"/>
        <v>0.01</v>
      </c>
      <c r="KQ22" s="15">
        <f t="shared" si="161"/>
        <v>0.02</v>
      </c>
      <c r="KR22" s="15">
        <f t="shared" si="161"/>
        <v>2.5000000000000001E-2</v>
      </c>
      <c r="KS22" s="15">
        <f t="shared" si="161"/>
        <v>2.4996000000000004E-2</v>
      </c>
      <c r="KT22" s="15">
        <f t="shared" si="161"/>
        <v>2.4992000000000004E-2</v>
      </c>
      <c r="KU22" s="15">
        <f t="shared" si="161"/>
        <v>2.4989999999999998E-2</v>
      </c>
      <c r="KV22" s="15">
        <f t="shared" si="161"/>
        <v>2.4979999999999999E-2</v>
      </c>
      <c r="KW22" s="15">
        <f t="shared" si="161"/>
        <v>2.4960000000000003E-2</v>
      </c>
      <c r="KX22" s="15">
        <f t="shared" si="161"/>
        <v>2.4960000000000003E-2</v>
      </c>
      <c r="KY22" s="15">
        <f t="shared" si="161"/>
        <v>2.4960000000000003E-2</v>
      </c>
      <c r="KZ22" s="15">
        <f t="shared" si="161"/>
        <v>2.4899999999999999E-2</v>
      </c>
      <c r="LG22" s="14">
        <f t="shared" si="150"/>
        <v>0.05</v>
      </c>
      <c r="LH22" s="3">
        <v>1</v>
      </c>
      <c r="LI22" s="14">
        <f t="shared" si="151"/>
        <v>2.5000000000000001E-2</v>
      </c>
      <c r="LJ22" s="3">
        <f t="shared" si="152"/>
        <v>1</v>
      </c>
      <c r="LK22" s="14">
        <v>5.0000000000000001E-3</v>
      </c>
      <c r="LL22" s="3">
        <v>1</v>
      </c>
      <c r="LM22" s="14">
        <v>1E-3</v>
      </c>
      <c r="LN22" s="3">
        <v>2</v>
      </c>
      <c r="LO22" s="13">
        <f t="shared" si="162"/>
        <v>1E-3</v>
      </c>
      <c r="LP22" s="13">
        <f t="shared" si="162"/>
        <v>2E-3</v>
      </c>
      <c r="LQ22" s="13">
        <f t="shared" si="162"/>
        <v>3.0000000000000001E-3</v>
      </c>
      <c r="LR22" s="13">
        <f t="shared" si="162"/>
        <v>4.0000000000000001E-3</v>
      </c>
      <c r="LS22" s="13">
        <f t="shared" si="162"/>
        <v>5.0000000000000001E-3</v>
      </c>
      <c r="LT22" s="13">
        <f t="shared" si="163"/>
        <v>5.0000000000000001E-3</v>
      </c>
      <c r="LU22" s="13">
        <f t="shared" si="163"/>
        <v>0.01</v>
      </c>
      <c r="LV22" s="13">
        <f t="shared" si="163"/>
        <v>1.4999999999999999E-2</v>
      </c>
      <c r="LW22" s="13">
        <f t="shared" si="163"/>
        <v>0.02</v>
      </c>
      <c r="LX22" s="13">
        <f t="shared" si="163"/>
        <v>2.5000000000000001E-2</v>
      </c>
      <c r="LY22" s="13">
        <f t="shared" si="164"/>
        <v>0.01</v>
      </c>
      <c r="LZ22" s="13">
        <f t="shared" si="164"/>
        <v>0.02</v>
      </c>
      <c r="MA22" s="13">
        <f t="shared" si="164"/>
        <v>0.03</v>
      </c>
      <c r="MB22" s="13">
        <f t="shared" si="164"/>
        <v>0.04</v>
      </c>
      <c r="MC22" s="13">
        <f t="shared" si="164"/>
        <v>0.05</v>
      </c>
      <c r="MD22" s="13">
        <f t="shared" si="165"/>
        <v>0.01</v>
      </c>
      <c r="ME22" s="13">
        <f t="shared" si="165"/>
        <v>0.02</v>
      </c>
      <c r="MF22" s="13">
        <f t="shared" si="165"/>
        <v>0.03</v>
      </c>
      <c r="MG22" s="13">
        <f t="shared" si="165"/>
        <v>0.04</v>
      </c>
      <c r="MH22" s="13">
        <f t="shared" si="165"/>
        <v>0.05</v>
      </c>
      <c r="MI22" s="13">
        <f t="shared" si="165"/>
        <v>7.4999999999999997E-2</v>
      </c>
      <c r="MJ22" s="13">
        <f t="shared" si="165"/>
        <v>0.1</v>
      </c>
      <c r="MK22" s="13">
        <f t="shared" si="165"/>
        <v>0.125</v>
      </c>
      <c r="ML22" s="13">
        <f t="shared" si="165"/>
        <v>0.15</v>
      </c>
      <c r="MM22" s="13">
        <f t="shared" si="165"/>
        <v>0.17499999999999999</v>
      </c>
      <c r="MN22" s="13">
        <f t="shared" si="165"/>
        <v>0.2</v>
      </c>
      <c r="MO22" s="13">
        <f t="shared" si="165"/>
        <v>0.22500000000000001</v>
      </c>
      <c r="MP22" s="13">
        <f t="shared" si="165"/>
        <v>0.25</v>
      </c>
      <c r="MQ22" s="13"/>
      <c r="MT22" s="3"/>
      <c r="MW22" s="1">
        <v>0</v>
      </c>
      <c r="MX22" s="1">
        <v>0</v>
      </c>
      <c r="MY22" s="1">
        <v>0</v>
      </c>
    </row>
    <row r="23" spans="1:363" ht="16.2">
      <c r="A23" s="37">
        <v>16</v>
      </c>
      <c r="B23" s="37" t="s">
        <v>377</v>
      </c>
      <c r="C23" s="37">
        <v>3</v>
      </c>
      <c r="D23" s="37">
        <v>-1</v>
      </c>
      <c r="E23" s="37"/>
      <c r="F23" s="37">
        <v>20</v>
      </c>
      <c r="G23" s="37">
        <f>IF(C23=4,CO23,F23)</f>
        <v>20</v>
      </c>
      <c r="H23" s="37">
        <f t="shared" si="4"/>
        <v>20</v>
      </c>
      <c r="I23" s="11"/>
      <c r="J23" s="37">
        <f t="shared" si="5"/>
        <v>20</v>
      </c>
      <c r="K23" s="11"/>
      <c r="L23" s="37">
        <f t="shared" si="168"/>
        <v>0</v>
      </c>
      <c r="M23" s="37">
        <f t="shared" si="7"/>
        <v>0</v>
      </c>
      <c r="N23" s="37">
        <v>0</v>
      </c>
      <c r="O23" s="57">
        <v>1.3889399999999998E-2</v>
      </c>
      <c r="P23" s="3">
        <v>2</v>
      </c>
      <c r="Q23" s="51">
        <v>0</v>
      </c>
      <c r="R23" s="17">
        <f t="shared" si="8"/>
        <v>0</v>
      </c>
      <c r="S23" s="47">
        <v>0</v>
      </c>
      <c r="T23" s="47" t="s">
        <v>27</v>
      </c>
      <c r="U23" s="50">
        <v>0</v>
      </c>
      <c r="V23" s="49">
        <v>6</v>
      </c>
      <c r="W23" s="48">
        <v>1</v>
      </c>
      <c r="X23" s="47" t="str">
        <f t="shared" si="9"/>
        <v>[[0,1],[0,1],[0,1],[0,1],[0,1],[0,1],[0,1],[0,1],[0,1],[0,1],[0,2],[0,4],[0,6],[0,8],[0,10],[0,20],[0,40],[0,60],[0,80],[0,100]]</v>
      </c>
      <c r="Y23" s="47">
        <v>1</v>
      </c>
      <c r="Z23" s="47">
        <v>1</v>
      </c>
      <c r="AA23" s="47" t="str">
        <f t="shared" si="10"/>
        <v>[[1,1],[1,1],[1,1],[1,1],[1,1],[1,1],[1,1],[1,1],[1,1],[1,1],[1,1],[1,1],[1,1],[1,1],[1,1],[1,1],[1,1],[1,1],[1,1],[1,1]]</v>
      </c>
      <c r="AB23" s="37">
        <v>0</v>
      </c>
      <c r="AC23" s="73">
        <v>0</v>
      </c>
      <c r="AD23" s="43">
        <f t="shared" si="11"/>
        <v>0</v>
      </c>
      <c r="AE23" s="43">
        <v>0</v>
      </c>
      <c r="AF23" s="43">
        <v>0</v>
      </c>
      <c r="AG23" s="44">
        <f>AG22</f>
        <v>0.05</v>
      </c>
      <c r="AH23" s="44">
        <f t="shared" si="169"/>
        <v>0</v>
      </c>
      <c r="AI23" s="44">
        <f t="shared" si="170"/>
        <v>0</v>
      </c>
      <c r="AJ23" s="42">
        <v>0</v>
      </c>
      <c r="AK23" s="14" t="str">
        <f t="shared" si="12"/>
        <v>[[0.05,1],[0.025,1],[0.005,1],[0.001,2],[0,0],[0.001,2],[0.001,2]]</v>
      </c>
      <c r="AL23" s="37" t="str">
        <f t="shared" si="13"/>
        <v>[[1,5],[2,2],[3,1]]</v>
      </c>
      <c r="AM23" s="40" t="str">
        <f t="shared" si="14"/>
        <v>[0.177778,0.088889,0.059259]</v>
      </c>
      <c r="AN23" s="40">
        <v>0</v>
      </c>
      <c r="AO23" s="40">
        <v>1</v>
      </c>
      <c r="AP23" s="40">
        <f t="shared" si="15"/>
        <v>1</v>
      </c>
      <c r="AQ23" s="40">
        <v>0</v>
      </c>
      <c r="AR23" s="40">
        <v>0.4</v>
      </c>
      <c r="AS23" s="40" t="s">
        <v>156</v>
      </c>
      <c r="AT23" s="40">
        <v>1</v>
      </c>
      <c r="AU23" s="39">
        <v>7</v>
      </c>
      <c r="AV23" s="37">
        <f t="shared" si="159"/>
        <v>-1</v>
      </c>
      <c r="AW23" s="37">
        <v>0</v>
      </c>
      <c r="AX23" s="8"/>
      <c r="AY23" s="8"/>
      <c r="AZ23" s="8" t="s">
        <v>6</v>
      </c>
      <c r="BA23" s="75">
        <v>1.4</v>
      </c>
      <c r="BB23" s="75">
        <f>BA23</f>
        <v>1.4</v>
      </c>
      <c r="BC23" s="37"/>
      <c r="BD23" s="37"/>
      <c r="BE23" s="37">
        <v>1</v>
      </c>
      <c r="BF23" s="37">
        <v>1</v>
      </c>
      <c r="BG23" s="37" t="s">
        <v>376</v>
      </c>
      <c r="BH23" s="36">
        <v>0.75</v>
      </c>
      <c r="BI23" s="36">
        <v>0.6</v>
      </c>
      <c r="BJ23" s="8">
        <f t="shared" si="17"/>
        <v>20</v>
      </c>
      <c r="BK23" s="8" t="s">
        <v>5</v>
      </c>
      <c r="BL23" s="8">
        <v>1</v>
      </c>
      <c r="BM23" s="8" t="s">
        <v>14</v>
      </c>
      <c r="BN23" s="8" t="s">
        <v>364</v>
      </c>
      <c r="BO23" s="56" t="s">
        <v>375</v>
      </c>
      <c r="BP23" s="56" t="s">
        <v>375</v>
      </c>
      <c r="BQ23" s="27">
        <v>19</v>
      </c>
      <c r="BR23" s="27">
        <v>1</v>
      </c>
      <c r="BS23" s="11"/>
      <c r="BT23" s="11"/>
      <c r="BU23" s="11" t="s">
        <v>1</v>
      </c>
      <c r="BV23" s="35">
        <v>0</v>
      </c>
      <c r="BW23" s="27">
        <f t="shared" si="18"/>
        <v>15</v>
      </c>
      <c r="BX23" s="34" t="str">
        <f t="shared" si="19"/>
        <v>[15,6,20,15]</v>
      </c>
      <c r="BY23" s="31">
        <v>1</v>
      </c>
      <c r="BZ23" s="31">
        <v>1</v>
      </c>
      <c r="CA23" s="31">
        <v>1</v>
      </c>
      <c r="CB23" s="31">
        <v>1</v>
      </c>
      <c r="CC23" s="31">
        <v>1</v>
      </c>
      <c r="CD23" s="31">
        <v>1</v>
      </c>
      <c r="CE23" s="31">
        <v>1</v>
      </c>
      <c r="CF23" s="31"/>
      <c r="CG23" s="31"/>
      <c r="CH23" s="31"/>
      <c r="CI23" s="31"/>
      <c r="CJ23" s="31"/>
      <c r="CK23" s="31"/>
      <c r="CL23" s="31"/>
      <c r="CM23" s="31"/>
      <c r="CN23" s="31" t="s">
        <v>362</v>
      </c>
      <c r="CO23" s="31"/>
      <c r="CP23" s="31"/>
      <c r="CQ23" s="32" t="s">
        <v>0</v>
      </c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 t="s">
        <v>374</v>
      </c>
      <c r="DT23" s="31">
        <f t="shared" si="20"/>
        <v>15</v>
      </c>
      <c r="DU23" s="27">
        <f t="shared" si="21"/>
        <v>6</v>
      </c>
      <c r="DV23" s="27">
        <f t="shared" si="22"/>
        <v>20</v>
      </c>
      <c r="DW23" s="27">
        <f t="shared" si="23"/>
        <v>15</v>
      </c>
      <c r="DX23" s="27"/>
      <c r="EI23" s="26">
        <f t="shared" si="24"/>
        <v>22</v>
      </c>
      <c r="EJ23" s="25">
        <f t="shared" si="167"/>
        <v>0.1</v>
      </c>
      <c r="EK23" s="24">
        <v>1</v>
      </c>
      <c r="EL23" s="21">
        <v>5</v>
      </c>
      <c r="EM23" s="24">
        <v>2</v>
      </c>
      <c r="EN23" s="21">
        <v>2</v>
      </c>
      <c r="EO23" s="24">
        <v>3</v>
      </c>
      <c r="EP23" s="21">
        <v>1</v>
      </c>
      <c r="EQ23" s="21">
        <f t="shared" si="25"/>
        <v>1.5</v>
      </c>
      <c r="ER23" s="21">
        <f t="shared" si="26"/>
        <v>7.5</v>
      </c>
      <c r="ES23" s="23">
        <f t="shared" si="27"/>
        <v>0.17777799999999999</v>
      </c>
      <c r="ET23" s="21">
        <f t="shared" si="28"/>
        <v>15</v>
      </c>
      <c r="EU23" s="22">
        <f t="shared" si="29"/>
        <v>8.8888999999999996E-2</v>
      </c>
      <c r="EV23" s="21">
        <f t="shared" si="30"/>
        <v>22.5</v>
      </c>
      <c r="EW23" s="20">
        <f t="shared" si="31"/>
        <v>5.9258999999999999E-2</v>
      </c>
      <c r="EZ23" s="19"/>
      <c r="FA23" s="3"/>
      <c r="FE23" s="16"/>
      <c r="FF23" s="18">
        <v>0</v>
      </c>
      <c r="FG23" s="17">
        <v>1</v>
      </c>
      <c r="FH23" s="16">
        <f t="shared" si="32"/>
        <v>0</v>
      </c>
      <c r="FI23" s="18">
        <f t="shared" si="33"/>
        <v>0</v>
      </c>
      <c r="FJ23" s="17">
        <f t="shared" si="34"/>
        <v>1</v>
      </c>
      <c r="FK23" s="16">
        <f t="shared" si="35"/>
        <v>0</v>
      </c>
      <c r="FL23" s="18">
        <f t="shared" si="36"/>
        <v>0</v>
      </c>
      <c r="FM23" s="17">
        <f t="shared" si="37"/>
        <v>1</v>
      </c>
      <c r="FN23" s="16">
        <f t="shared" si="38"/>
        <v>0</v>
      </c>
      <c r="FO23" s="18">
        <f t="shared" si="39"/>
        <v>0</v>
      </c>
      <c r="FP23" s="17">
        <f t="shared" si="40"/>
        <v>1</v>
      </c>
      <c r="FQ23" s="16">
        <f t="shared" si="41"/>
        <v>0</v>
      </c>
      <c r="FR23" s="18">
        <f t="shared" si="42"/>
        <v>0</v>
      </c>
      <c r="FS23" s="17">
        <f t="shared" si="43"/>
        <v>1</v>
      </c>
      <c r="FT23" s="16">
        <f t="shared" si="44"/>
        <v>0</v>
      </c>
      <c r="FU23" s="18">
        <f t="shared" si="45"/>
        <v>0</v>
      </c>
      <c r="FV23" s="17">
        <f t="shared" si="46"/>
        <v>1</v>
      </c>
      <c r="FW23" s="16">
        <f t="shared" si="47"/>
        <v>0</v>
      </c>
      <c r="FX23" s="18">
        <f t="shared" si="48"/>
        <v>0</v>
      </c>
      <c r="FY23" s="17">
        <f t="shared" si="49"/>
        <v>1</v>
      </c>
      <c r="FZ23" s="16">
        <f t="shared" si="50"/>
        <v>0</v>
      </c>
      <c r="GA23" s="18">
        <f t="shared" si="51"/>
        <v>0</v>
      </c>
      <c r="GB23" s="17">
        <f t="shared" si="52"/>
        <v>1</v>
      </c>
      <c r="GC23" s="16">
        <f t="shared" si="53"/>
        <v>0</v>
      </c>
      <c r="GD23" s="18">
        <f t="shared" si="54"/>
        <v>0</v>
      </c>
      <c r="GE23" s="17">
        <f t="shared" si="55"/>
        <v>1</v>
      </c>
      <c r="GF23" s="16">
        <f t="shared" si="56"/>
        <v>0</v>
      </c>
      <c r="GG23" s="18">
        <f t="shared" si="57"/>
        <v>0</v>
      </c>
      <c r="GH23" s="17">
        <f t="shared" si="58"/>
        <v>1</v>
      </c>
      <c r="GI23" s="16">
        <f t="shared" si="59"/>
        <v>0</v>
      </c>
      <c r="GJ23" s="18">
        <f t="shared" si="60"/>
        <v>0</v>
      </c>
      <c r="GK23" s="17">
        <f t="shared" si="61"/>
        <v>2</v>
      </c>
      <c r="GL23" s="16">
        <f t="shared" si="62"/>
        <v>0</v>
      </c>
      <c r="GM23" s="18">
        <f t="shared" si="63"/>
        <v>0</v>
      </c>
      <c r="GN23" s="17">
        <f t="shared" si="64"/>
        <v>4</v>
      </c>
      <c r="GO23" s="16">
        <f t="shared" si="65"/>
        <v>0</v>
      </c>
      <c r="GP23" s="18">
        <f t="shared" si="66"/>
        <v>0</v>
      </c>
      <c r="GQ23" s="17">
        <f t="shared" si="67"/>
        <v>6</v>
      </c>
      <c r="GR23" s="16">
        <f t="shared" si="68"/>
        <v>0</v>
      </c>
      <c r="GS23" s="18">
        <f t="shared" si="69"/>
        <v>0</v>
      </c>
      <c r="GT23" s="17">
        <f t="shared" si="70"/>
        <v>8</v>
      </c>
      <c r="GU23" s="16">
        <f t="shared" si="71"/>
        <v>0</v>
      </c>
      <c r="GV23" s="18">
        <f t="shared" si="72"/>
        <v>0</v>
      </c>
      <c r="GW23" s="17">
        <f t="shared" si="73"/>
        <v>10</v>
      </c>
      <c r="GX23" s="16">
        <f t="shared" si="74"/>
        <v>0</v>
      </c>
      <c r="GY23" s="18">
        <f t="shared" si="75"/>
        <v>0</v>
      </c>
      <c r="GZ23" s="17">
        <f t="shared" si="76"/>
        <v>20</v>
      </c>
      <c r="HA23" s="16">
        <f t="shared" si="77"/>
        <v>0</v>
      </c>
      <c r="HB23" s="18">
        <f t="shared" si="78"/>
        <v>0</v>
      </c>
      <c r="HC23" s="17">
        <f t="shared" si="79"/>
        <v>40</v>
      </c>
      <c r="HD23" s="16">
        <f t="shared" si="80"/>
        <v>0</v>
      </c>
      <c r="HE23" s="18">
        <f t="shared" si="81"/>
        <v>0</v>
      </c>
      <c r="HF23" s="17">
        <f t="shared" si="82"/>
        <v>60</v>
      </c>
      <c r="HG23" s="16">
        <f t="shared" si="83"/>
        <v>0</v>
      </c>
      <c r="HH23" s="18">
        <f t="shared" si="84"/>
        <v>0</v>
      </c>
      <c r="HI23" s="17">
        <f t="shared" si="85"/>
        <v>80</v>
      </c>
      <c r="HJ23" s="16">
        <f t="shared" si="86"/>
        <v>0</v>
      </c>
      <c r="HK23" s="18">
        <f t="shared" si="87"/>
        <v>0</v>
      </c>
      <c r="HL23" s="17">
        <f t="shared" si="88"/>
        <v>100</v>
      </c>
      <c r="HM23" s="16">
        <f t="shared" si="89"/>
        <v>0</v>
      </c>
      <c r="HO23" s="19"/>
      <c r="HP23" s="3"/>
      <c r="HT23" s="16"/>
      <c r="HU23" s="18">
        <v>1</v>
      </c>
      <c r="HV23" s="17">
        <v>1</v>
      </c>
      <c r="HW23" s="16">
        <f t="shared" si="90"/>
        <v>2.2222222222222242E-6</v>
      </c>
      <c r="HX23" s="18">
        <f t="shared" si="91"/>
        <v>1</v>
      </c>
      <c r="HY23" s="17">
        <f t="shared" si="92"/>
        <v>1</v>
      </c>
      <c r="HZ23" s="16">
        <f t="shared" si="93"/>
        <v>4.4444444444444484E-6</v>
      </c>
      <c r="IA23" s="18">
        <f t="shared" si="94"/>
        <v>1</v>
      </c>
      <c r="IB23" s="17">
        <f t="shared" si="95"/>
        <v>1</v>
      </c>
      <c r="IC23" s="16">
        <f t="shared" si="96"/>
        <v>6.6666666666666717E-6</v>
      </c>
      <c r="ID23" s="18">
        <f t="shared" si="97"/>
        <v>1</v>
      </c>
      <c r="IE23" s="17">
        <f t="shared" si="98"/>
        <v>1</v>
      </c>
      <c r="IF23" s="16">
        <f t="shared" si="99"/>
        <v>8.8888888888888968E-6</v>
      </c>
      <c r="IG23" s="18">
        <f t="shared" si="100"/>
        <v>1</v>
      </c>
      <c r="IH23" s="17">
        <f t="shared" si="101"/>
        <v>1</v>
      </c>
      <c r="II23" s="16">
        <f t="shared" si="102"/>
        <v>1.111111111111112E-5</v>
      </c>
      <c r="IJ23" s="18">
        <f t="shared" si="103"/>
        <v>1</v>
      </c>
      <c r="IK23" s="17">
        <f t="shared" si="104"/>
        <v>1</v>
      </c>
      <c r="IL23" s="16">
        <f t="shared" si="105"/>
        <v>2.222222222222224E-5</v>
      </c>
      <c r="IM23" s="18">
        <f t="shared" si="106"/>
        <v>1</v>
      </c>
      <c r="IN23" s="17">
        <f t="shared" si="107"/>
        <v>1</v>
      </c>
      <c r="IO23" s="16">
        <f t="shared" si="108"/>
        <v>4.444444444444448E-5</v>
      </c>
      <c r="IP23" s="18">
        <f t="shared" si="109"/>
        <v>1</v>
      </c>
      <c r="IQ23" s="17">
        <f t="shared" si="110"/>
        <v>1</v>
      </c>
      <c r="IR23" s="16">
        <f t="shared" si="111"/>
        <v>6.6666666666666724E-5</v>
      </c>
      <c r="IS23" s="18">
        <f t="shared" si="112"/>
        <v>1</v>
      </c>
      <c r="IT23" s="17">
        <f t="shared" si="113"/>
        <v>1</v>
      </c>
      <c r="IU23" s="16">
        <f t="shared" si="114"/>
        <v>8.8888888888888961E-5</v>
      </c>
      <c r="IV23" s="18">
        <f t="shared" si="115"/>
        <v>1</v>
      </c>
      <c r="IW23" s="17">
        <f t="shared" si="116"/>
        <v>1</v>
      </c>
      <c r="IX23" s="16">
        <f t="shared" si="117"/>
        <v>1.111111111111112E-4</v>
      </c>
      <c r="IY23" s="18">
        <f t="shared" si="118"/>
        <v>1</v>
      </c>
      <c r="IZ23" s="17">
        <f t="shared" si="119"/>
        <v>1</v>
      </c>
      <c r="JA23" s="16">
        <f t="shared" si="120"/>
        <v>2.222222222222224E-4</v>
      </c>
      <c r="JB23" s="18">
        <f t="shared" si="121"/>
        <v>1</v>
      </c>
      <c r="JC23" s="17">
        <f t="shared" si="122"/>
        <v>1</v>
      </c>
      <c r="JD23" s="16">
        <f t="shared" si="123"/>
        <v>4.4444444444444479E-4</v>
      </c>
      <c r="JE23" s="18">
        <f t="shared" si="124"/>
        <v>1</v>
      </c>
      <c r="JF23" s="17">
        <f t="shared" si="125"/>
        <v>1</v>
      </c>
      <c r="JG23" s="16">
        <f t="shared" si="126"/>
        <v>6.6666666666666719E-4</v>
      </c>
      <c r="JH23" s="18">
        <f t="shared" si="127"/>
        <v>1</v>
      </c>
      <c r="JI23" s="17">
        <f t="shared" si="128"/>
        <v>1</v>
      </c>
      <c r="JJ23" s="16">
        <f t="shared" si="129"/>
        <v>8.8888888888888958E-4</v>
      </c>
      <c r="JK23" s="18">
        <f t="shared" si="130"/>
        <v>1</v>
      </c>
      <c r="JL23" s="17">
        <f t="shared" si="131"/>
        <v>1</v>
      </c>
      <c r="JM23" s="16">
        <f t="shared" si="132"/>
        <v>1.111111111111112E-3</v>
      </c>
      <c r="JN23" s="18">
        <f t="shared" si="133"/>
        <v>1</v>
      </c>
      <c r="JO23" s="17">
        <f t="shared" si="134"/>
        <v>1</v>
      </c>
      <c r="JP23" s="16">
        <f t="shared" si="135"/>
        <v>2.222222222222224E-3</v>
      </c>
      <c r="JQ23" s="18">
        <f t="shared" si="136"/>
        <v>1</v>
      </c>
      <c r="JR23" s="17">
        <f t="shared" si="137"/>
        <v>1</v>
      </c>
      <c r="JS23" s="16">
        <f t="shared" si="138"/>
        <v>4.4444444444444479E-3</v>
      </c>
      <c r="JT23" s="18">
        <f t="shared" si="139"/>
        <v>1</v>
      </c>
      <c r="JU23" s="17">
        <f t="shared" si="140"/>
        <v>1</v>
      </c>
      <c r="JV23" s="16">
        <f t="shared" si="141"/>
        <v>6.6666666666666723E-3</v>
      </c>
      <c r="JW23" s="18">
        <f t="shared" si="142"/>
        <v>1</v>
      </c>
      <c r="JX23" s="17">
        <f t="shared" si="143"/>
        <v>1</v>
      </c>
      <c r="JY23" s="16">
        <f t="shared" si="144"/>
        <v>8.8888888888888958E-3</v>
      </c>
      <c r="JZ23" s="18">
        <f t="shared" si="145"/>
        <v>1</v>
      </c>
      <c r="KA23" s="17">
        <f t="shared" si="146"/>
        <v>1</v>
      </c>
      <c r="KB23" s="16">
        <f t="shared" si="147"/>
        <v>1.111111111111112E-2</v>
      </c>
      <c r="KG23" s="15">
        <f t="shared" si="160"/>
        <v>0</v>
      </c>
      <c r="KH23" s="15">
        <f t="shared" si="160"/>
        <v>0</v>
      </c>
      <c r="KI23" s="15">
        <f t="shared" si="160"/>
        <v>0</v>
      </c>
      <c r="KJ23" s="15">
        <f t="shared" si="160"/>
        <v>8.0000000000000004E-4</v>
      </c>
      <c r="KK23" s="15">
        <f t="shared" si="160"/>
        <v>1E-3</v>
      </c>
      <c r="KL23" s="15">
        <f t="shared" si="160"/>
        <v>2E-3</v>
      </c>
      <c r="KM23" s="15">
        <f t="shared" si="160"/>
        <v>4.0000000000000001E-3</v>
      </c>
      <c r="KN23" s="15">
        <f t="shared" si="160"/>
        <v>6.0000000000000001E-3</v>
      </c>
      <c r="KO23" s="15">
        <f t="shared" si="160"/>
        <v>8.0000000000000002E-3</v>
      </c>
      <c r="KP23" s="15">
        <f t="shared" si="160"/>
        <v>0.01</v>
      </c>
      <c r="KQ23" s="15">
        <f t="shared" si="161"/>
        <v>0.02</v>
      </c>
      <c r="KR23" s="15">
        <f t="shared" si="161"/>
        <v>2.5000000000000001E-2</v>
      </c>
      <c r="KS23" s="15">
        <f t="shared" si="161"/>
        <v>2.4996000000000004E-2</v>
      </c>
      <c r="KT23" s="15">
        <f t="shared" si="161"/>
        <v>2.4992000000000004E-2</v>
      </c>
      <c r="KU23" s="15">
        <f t="shared" si="161"/>
        <v>2.4989999999999998E-2</v>
      </c>
      <c r="KV23" s="15">
        <f t="shared" si="161"/>
        <v>2.4979999999999999E-2</v>
      </c>
      <c r="KW23" s="15">
        <f t="shared" si="161"/>
        <v>2.4960000000000003E-2</v>
      </c>
      <c r="KX23" s="15">
        <f t="shared" si="161"/>
        <v>2.4960000000000003E-2</v>
      </c>
      <c r="KY23" s="15">
        <f t="shared" si="161"/>
        <v>2.4960000000000003E-2</v>
      </c>
      <c r="KZ23" s="15">
        <f t="shared" si="161"/>
        <v>2.4899999999999999E-2</v>
      </c>
      <c r="LG23" s="14">
        <f t="shared" si="150"/>
        <v>0.05</v>
      </c>
      <c r="LH23" s="3">
        <v>1</v>
      </c>
      <c r="LI23" s="14">
        <f t="shared" si="151"/>
        <v>2.5000000000000001E-2</v>
      </c>
      <c r="LJ23" s="3">
        <f t="shared" si="152"/>
        <v>1</v>
      </c>
      <c r="LK23" s="14">
        <v>5.0000000000000001E-3</v>
      </c>
      <c r="LL23" s="3">
        <v>1</v>
      </c>
      <c r="LM23" s="14">
        <v>1E-3</v>
      </c>
      <c r="LN23" s="3">
        <v>2</v>
      </c>
      <c r="LO23" s="13">
        <f t="shared" si="162"/>
        <v>1E-3</v>
      </c>
      <c r="LP23" s="13">
        <f t="shared" si="162"/>
        <v>2E-3</v>
      </c>
      <c r="LQ23" s="13">
        <f t="shared" si="162"/>
        <v>3.0000000000000001E-3</v>
      </c>
      <c r="LR23" s="13">
        <f t="shared" si="162"/>
        <v>4.0000000000000001E-3</v>
      </c>
      <c r="LS23" s="13">
        <f t="shared" si="162"/>
        <v>5.0000000000000001E-3</v>
      </c>
      <c r="LT23" s="13">
        <f t="shared" si="163"/>
        <v>5.0000000000000001E-3</v>
      </c>
      <c r="LU23" s="13">
        <f t="shared" si="163"/>
        <v>0.01</v>
      </c>
      <c r="LV23" s="13">
        <f t="shared" si="163"/>
        <v>1.4999999999999999E-2</v>
      </c>
      <c r="LW23" s="13">
        <f t="shared" si="163"/>
        <v>0.02</v>
      </c>
      <c r="LX23" s="13">
        <f t="shared" si="163"/>
        <v>2.5000000000000001E-2</v>
      </c>
      <c r="LY23" s="13">
        <f t="shared" si="164"/>
        <v>0.01</v>
      </c>
      <c r="LZ23" s="13">
        <f t="shared" si="164"/>
        <v>0.02</v>
      </c>
      <c r="MA23" s="13">
        <f t="shared" si="164"/>
        <v>0.03</v>
      </c>
      <c r="MB23" s="13">
        <f t="shared" si="164"/>
        <v>0.04</v>
      </c>
      <c r="MC23" s="13">
        <f t="shared" si="164"/>
        <v>0.05</v>
      </c>
      <c r="MD23" s="13">
        <f t="shared" si="165"/>
        <v>0.01</v>
      </c>
      <c r="ME23" s="13">
        <f t="shared" si="165"/>
        <v>0.02</v>
      </c>
      <c r="MF23" s="13">
        <f t="shared" si="165"/>
        <v>0.03</v>
      </c>
      <c r="MG23" s="13">
        <f t="shared" si="165"/>
        <v>0.04</v>
      </c>
      <c r="MH23" s="13">
        <f t="shared" si="165"/>
        <v>0.05</v>
      </c>
      <c r="MI23" s="13">
        <f t="shared" si="165"/>
        <v>7.4999999999999997E-2</v>
      </c>
      <c r="MJ23" s="13">
        <f t="shared" si="165"/>
        <v>0.1</v>
      </c>
      <c r="MK23" s="13">
        <f t="shared" si="165"/>
        <v>0.125</v>
      </c>
      <c r="ML23" s="13">
        <f t="shared" si="165"/>
        <v>0.15</v>
      </c>
      <c r="MM23" s="13">
        <f t="shared" si="165"/>
        <v>0.17499999999999999</v>
      </c>
      <c r="MN23" s="13">
        <f t="shared" si="165"/>
        <v>0.2</v>
      </c>
      <c r="MO23" s="13">
        <f t="shared" si="165"/>
        <v>0.22500000000000001</v>
      </c>
      <c r="MP23" s="13">
        <f t="shared" si="165"/>
        <v>0.25</v>
      </c>
      <c r="MQ23" s="13"/>
      <c r="MT23" s="3"/>
      <c r="MW23" s="1">
        <v>0</v>
      </c>
      <c r="MX23" s="1">
        <v>0</v>
      </c>
      <c r="MY23" s="1">
        <v>0</v>
      </c>
    </row>
    <row r="24" spans="1:363" ht="16.2">
      <c r="A24" s="37">
        <v>17</v>
      </c>
      <c r="B24" s="37" t="s">
        <v>373</v>
      </c>
      <c r="C24" s="37">
        <v>3</v>
      </c>
      <c r="D24" s="37">
        <v>-1</v>
      </c>
      <c r="E24" s="37"/>
      <c r="F24" s="37">
        <v>20</v>
      </c>
      <c r="G24" s="37" t="s">
        <v>372</v>
      </c>
      <c r="H24" s="37">
        <f t="shared" si="4"/>
        <v>20</v>
      </c>
      <c r="I24" s="11"/>
      <c r="J24" s="37">
        <f t="shared" si="5"/>
        <v>20</v>
      </c>
      <c r="K24" s="11" t="s">
        <v>371</v>
      </c>
      <c r="L24" s="37">
        <f t="shared" si="168"/>
        <v>0</v>
      </c>
      <c r="M24" s="37">
        <f t="shared" si="7"/>
        <v>0</v>
      </c>
      <c r="N24" s="37">
        <v>0</v>
      </c>
      <c r="O24" s="57">
        <v>1.3889399999999998E-2</v>
      </c>
      <c r="P24" s="3">
        <v>2</v>
      </c>
      <c r="Q24" s="51">
        <v>0</v>
      </c>
      <c r="R24" s="17">
        <f t="shared" si="8"/>
        <v>0</v>
      </c>
      <c r="S24" s="47">
        <v>0</v>
      </c>
      <c r="T24" s="47" t="s">
        <v>27</v>
      </c>
      <c r="U24" s="50">
        <v>0</v>
      </c>
      <c r="V24" s="49">
        <v>6</v>
      </c>
      <c r="W24" s="48">
        <v>1</v>
      </c>
      <c r="X24" s="47" t="str">
        <f t="shared" si="9"/>
        <v>[[0,1],[0,1],[0,1],[0,1],[0,1],[0,1],[0,1],[0,1],[0,1],[0,1],[0,2],[0,4],[0,6],[0,8],[0,10],[0,20],[0,40],[0,60],[0,80],[0,100]]</v>
      </c>
      <c r="Y24" s="47">
        <v>1</v>
      </c>
      <c r="Z24" s="47">
        <v>1</v>
      </c>
      <c r="AA24" s="47" t="str">
        <f t="shared" si="10"/>
        <v>[[1,1],[1,1],[1,1],[1,1],[1,1],[1,1],[1,1],[1,1],[1,1],[1,1],[1,1],[1,1],[1,1],[1,1],[1,1],[1,1],[1,1],[1,1],[1,1],[1,1]]</v>
      </c>
      <c r="AB24" s="37">
        <v>0</v>
      </c>
      <c r="AC24" s="73">
        <v>0</v>
      </c>
      <c r="AD24" s="43">
        <f t="shared" si="11"/>
        <v>0</v>
      </c>
      <c r="AE24" s="43">
        <v>0</v>
      </c>
      <c r="AF24" s="43">
        <v>0</v>
      </c>
      <c r="AG24" s="44">
        <f>AG23</f>
        <v>0.05</v>
      </c>
      <c r="AH24" s="44">
        <f t="shared" si="169"/>
        <v>0</v>
      </c>
      <c r="AI24" s="44">
        <f t="shared" si="170"/>
        <v>0</v>
      </c>
      <c r="AJ24" s="42">
        <v>0</v>
      </c>
      <c r="AK24" s="14" t="str">
        <f t="shared" si="12"/>
        <v>[[0.05,1],[0.025,1],[0.005,1],[0.001,2],[0,0],[0.001,2],[0.001,2]]</v>
      </c>
      <c r="AL24" s="37" t="str">
        <f t="shared" si="13"/>
        <v>[[1,5],[2,2],[3,1]]</v>
      </c>
      <c r="AM24" s="40" t="str">
        <f t="shared" si="14"/>
        <v>[0.177778,0.088889,0.059259]</v>
      </c>
      <c r="AN24" s="40">
        <v>0</v>
      </c>
      <c r="AO24" s="40">
        <v>1</v>
      </c>
      <c r="AP24" s="40">
        <f t="shared" si="15"/>
        <v>1</v>
      </c>
      <c r="AQ24" s="40">
        <v>0</v>
      </c>
      <c r="AR24" s="40">
        <v>0.4</v>
      </c>
      <c r="AS24" s="40" t="s">
        <v>156</v>
      </c>
      <c r="AT24" s="40">
        <v>1</v>
      </c>
      <c r="AU24" s="39">
        <v>7</v>
      </c>
      <c r="AV24" s="37">
        <f t="shared" si="159"/>
        <v>-1</v>
      </c>
      <c r="AW24" s="37">
        <v>0</v>
      </c>
      <c r="AX24" s="37"/>
      <c r="AY24" s="8"/>
      <c r="AZ24" s="8" t="s">
        <v>6</v>
      </c>
      <c r="BA24" s="75">
        <v>1.4</v>
      </c>
      <c r="BB24" s="75">
        <f>BA24</f>
        <v>1.4</v>
      </c>
      <c r="BC24" s="37"/>
      <c r="BD24" s="37"/>
      <c r="BE24" s="37">
        <v>1</v>
      </c>
      <c r="BF24" s="37">
        <v>1</v>
      </c>
      <c r="BG24" s="37" t="s">
        <v>370</v>
      </c>
      <c r="BH24" s="36">
        <v>0.75</v>
      </c>
      <c r="BI24" s="36">
        <v>0.6</v>
      </c>
      <c r="BJ24" s="8">
        <f t="shared" si="17"/>
        <v>20</v>
      </c>
      <c r="BK24" s="8" t="s">
        <v>5</v>
      </c>
      <c r="BL24" s="8">
        <v>1</v>
      </c>
      <c r="BM24" s="8" t="s">
        <v>14</v>
      </c>
      <c r="BN24" s="8" t="s">
        <v>364</v>
      </c>
      <c r="BO24" s="56" t="s">
        <v>369</v>
      </c>
      <c r="BP24" s="56" t="s">
        <v>369</v>
      </c>
      <c r="BQ24" s="27">
        <v>20</v>
      </c>
      <c r="BR24" s="27">
        <v>1</v>
      </c>
      <c r="BS24" s="11"/>
      <c r="BT24" s="11"/>
      <c r="BU24" s="11" t="s">
        <v>1</v>
      </c>
      <c r="BV24" s="35">
        <v>0</v>
      </c>
      <c r="BW24" s="27">
        <f t="shared" si="18"/>
        <v>15</v>
      </c>
      <c r="BX24" s="34" t="str">
        <f t="shared" si="19"/>
        <v>[15,6,20,15]</v>
      </c>
      <c r="BY24" s="31">
        <v>0</v>
      </c>
      <c r="BZ24" s="31">
        <v>0</v>
      </c>
      <c r="CA24" s="31">
        <v>1</v>
      </c>
      <c r="CB24" s="31">
        <v>1</v>
      </c>
      <c r="CC24" s="31">
        <v>1</v>
      </c>
      <c r="CD24" s="31">
        <v>0</v>
      </c>
      <c r="CE24" s="31">
        <v>1</v>
      </c>
      <c r="CF24" s="31"/>
      <c r="CG24" s="31"/>
      <c r="CH24" s="31"/>
      <c r="CI24" s="31"/>
      <c r="CJ24" s="31"/>
      <c r="CK24" s="31"/>
      <c r="CL24" s="31"/>
      <c r="CM24" s="31"/>
      <c r="CN24" s="31" t="s">
        <v>368</v>
      </c>
      <c r="CO24" s="31"/>
      <c r="CP24" s="31"/>
      <c r="CQ24" s="32" t="s">
        <v>0</v>
      </c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 t="s">
        <v>367</v>
      </c>
      <c r="DT24" s="31">
        <f t="shared" si="20"/>
        <v>15</v>
      </c>
      <c r="DU24" s="27">
        <f t="shared" si="21"/>
        <v>6</v>
      </c>
      <c r="DV24" s="27">
        <f t="shared" si="22"/>
        <v>20</v>
      </c>
      <c r="DW24" s="27">
        <f t="shared" si="23"/>
        <v>15</v>
      </c>
      <c r="DX24" s="27"/>
      <c r="EI24" s="26">
        <f t="shared" si="24"/>
        <v>22</v>
      </c>
      <c r="EJ24" s="25">
        <f t="shared" si="167"/>
        <v>0.1</v>
      </c>
      <c r="EK24" s="24">
        <v>1</v>
      </c>
      <c r="EL24" s="21">
        <v>5</v>
      </c>
      <c r="EM24" s="24">
        <v>2</v>
      </c>
      <c r="EN24" s="21">
        <v>2</v>
      </c>
      <c r="EO24" s="24">
        <v>3</v>
      </c>
      <c r="EP24" s="21">
        <v>1</v>
      </c>
      <c r="EQ24" s="21">
        <f t="shared" si="25"/>
        <v>1.5</v>
      </c>
      <c r="ER24" s="21">
        <f t="shared" si="26"/>
        <v>7.5</v>
      </c>
      <c r="ES24" s="23">
        <f t="shared" si="27"/>
        <v>0.17777799999999999</v>
      </c>
      <c r="ET24" s="21">
        <f t="shared" si="28"/>
        <v>15</v>
      </c>
      <c r="EU24" s="22">
        <f t="shared" si="29"/>
        <v>8.8888999999999996E-2</v>
      </c>
      <c r="EV24" s="21">
        <f t="shared" si="30"/>
        <v>22.5</v>
      </c>
      <c r="EW24" s="20">
        <f t="shared" si="31"/>
        <v>5.9258999999999999E-2</v>
      </c>
      <c r="EZ24" s="19"/>
      <c r="FA24" s="3"/>
      <c r="FE24" s="16"/>
      <c r="FF24" s="18">
        <v>0</v>
      </c>
      <c r="FG24" s="17">
        <v>1</v>
      </c>
      <c r="FH24" s="16">
        <f t="shared" si="32"/>
        <v>0</v>
      </c>
      <c r="FI24" s="18">
        <f t="shared" si="33"/>
        <v>0</v>
      </c>
      <c r="FJ24" s="17">
        <f t="shared" si="34"/>
        <v>1</v>
      </c>
      <c r="FK24" s="16">
        <f t="shared" si="35"/>
        <v>0</v>
      </c>
      <c r="FL24" s="18">
        <f t="shared" si="36"/>
        <v>0</v>
      </c>
      <c r="FM24" s="17">
        <f t="shared" si="37"/>
        <v>1</v>
      </c>
      <c r="FN24" s="16">
        <f t="shared" si="38"/>
        <v>0</v>
      </c>
      <c r="FO24" s="18">
        <f t="shared" si="39"/>
        <v>0</v>
      </c>
      <c r="FP24" s="17">
        <f t="shared" si="40"/>
        <v>1</v>
      </c>
      <c r="FQ24" s="16">
        <f t="shared" si="41"/>
        <v>0</v>
      </c>
      <c r="FR24" s="18">
        <f t="shared" si="42"/>
        <v>0</v>
      </c>
      <c r="FS24" s="17">
        <f t="shared" si="43"/>
        <v>1</v>
      </c>
      <c r="FT24" s="16">
        <f t="shared" si="44"/>
        <v>0</v>
      </c>
      <c r="FU24" s="18">
        <f t="shared" si="45"/>
        <v>0</v>
      </c>
      <c r="FV24" s="17">
        <f t="shared" si="46"/>
        <v>1</v>
      </c>
      <c r="FW24" s="16">
        <f t="shared" si="47"/>
        <v>0</v>
      </c>
      <c r="FX24" s="18">
        <f t="shared" si="48"/>
        <v>0</v>
      </c>
      <c r="FY24" s="17">
        <f t="shared" si="49"/>
        <v>1</v>
      </c>
      <c r="FZ24" s="16">
        <f t="shared" si="50"/>
        <v>0</v>
      </c>
      <c r="GA24" s="18">
        <f t="shared" si="51"/>
        <v>0</v>
      </c>
      <c r="GB24" s="17">
        <f t="shared" si="52"/>
        <v>1</v>
      </c>
      <c r="GC24" s="16">
        <f t="shared" si="53"/>
        <v>0</v>
      </c>
      <c r="GD24" s="18">
        <f t="shared" si="54"/>
        <v>0</v>
      </c>
      <c r="GE24" s="17">
        <f t="shared" si="55"/>
        <v>1</v>
      </c>
      <c r="GF24" s="16">
        <f t="shared" si="56"/>
        <v>0</v>
      </c>
      <c r="GG24" s="18">
        <f t="shared" si="57"/>
        <v>0</v>
      </c>
      <c r="GH24" s="17">
        <f t="shared" si="58"/>
        <v>1</v>
      </c>
      <c r="GI24" s="16">
        <f t="shared" si="59"/>
        <v>0</v>
      </c>
      <c r="GJ24" s="18">
        <f t="shared" si="60"/>
        <v>0</v>
      </c>
      <c r="GK24" s="17">
        <f t="shared" si="61"/>
        <v>2</v>
      </c>
      <c r="GL24" s="16">
        <f t="shared" si="62"/>
        <v>0</v>
      </c>
      <c r="GM24" s="18">
        <f t="shared" si="63"/>
        <v>0</v>
      </c>
      <c r="GN24" s="17">
        <f t="shared" si="64"/>
        <v>4</v>
      </c>
      <c r="GO24" s="16">
        <f t="shared" si="65"/>
        <v>0</v>
      </c>
      <c r="GP24" s="18">
        <f t="shared" si="66"/>
        <v>0</v>
      </c>
      <c r="GQ24" s="17">
        <f t="shared" si="67"/>
        <v>6</v>
      </c>
      <c r="GR24" s="16">
        <f t="shared" si="68"/>
        <v>0</v>
      </c>
      <c r="GS24" s="18">
        <f t="shared" si="69"/>
        <v>0</v>
      </c>
      <c r="GT24" s="17">
        <f t="shared" si="70"/>
        <v>8</v>
      </c>
      <c r="GU24" s="16">
        <f t="shared" si="71"/>
        <v>0</v>
      </c>
      <c r="GV24" s="18">
        <f t="shared" si="72"/>
        <v>0</v>
      </c>
      <c r="GW24" s="17">
        <f t="shared" si="73"/>
        <v>10</v>
      </c>
      <c r="GX24" s="16">
        <f t="shared" si="74"/>
        <v>0</v>
      </c>
      <c r="GY24" s="18">
        <f t="shared" si="75"/>
        <v>0</v>
      </c>
      <c r="GZ24" s="17">
        <f t="shared" si="76"/>
        <v>20</v>
      </c>
      <c r="HA24" s="16">
        <f t="shared" si="77"/>
        <v>0</v>
      </c>
      <c r="HB24" s="18">
        <f t="shared" si="78"/>
        <v>0</v>
      </c>
      <c r="HC24" s="17">
        <f t="shared" si="79"/>
        <v>40</v>
      </c>
      <c r="HD24" s="16">
        <f t="shared" si="80"/>
        <v>0</v>
      </c>
      <c r="HE24" s="18">
        <f t="shared" si="81"/>
        <v>0</v>
      </c>
      <c r="HF24" s="17">
        <f t="shared" si="82"/>
        <v>60</v>
      </c>
      <c r="HG24" s="16">
        <f t="shared" si="83"/>
        <v>0</v>
      </c>
      <c r="HH24" s="18">
        <f t="shared" si="84"/>
        <v>0</v>
      </c>
      <c r="HI24" s="17">
        <f t="shared" si="85"/>
        <v>80</v>
      </c>
      <c r="HJ24" s="16">
        <f t="shared" si="86"/>
        <v>0</v>
      </c>
      <c r="HK24" s="18">
        <f t="shared" si="87"/>
        <v>0</v>
      </c>
      <c r="HL24" s="17">
        <f t="shared" si="88"/>
        <v>100</v>
      </c>
      <c r="HM24" s="16">
        <f t="shared" si="89"/>
        <v>0</v>
      </c>
      <c r="HO24" s="19"/>
      <c r="HP24" s="3"/>
      <c r="HT24" s="16"/>
      <c r="HU24" s="18">
        <v>1</v>
      </c>
      <c r="HV24" s="17">
        <v>1</v>
      </c>
      <c r="HW24" s="16">
        <f t="shared" si="90"/>
        <v>2.2222222222222242E-6</v>
      </c>
      <c r="HX24" s="18">
        <f t="shared" si="91"/>
        <v>1</v>
      </c>
      <c r="HY24" s="17">
        <f t="shared" si="92"/>
        <v>1</v>
      </c>
      <c r="HZ24" s="16">
        <f t="shared" si="93"/>
        <v>4.4444444444444484E-6</v>
      </c>
      <c r="IA24" s="18">
        <f t="shared" si="94"/>
        <v>1</v>
      </c>
      <c r="IB24" s="17">
        <f t="shared" si="95"/>
        <v>1</v>
      </c>
      <c r="IC24" s="16">
        <f t="shared" si="96"/>
        <v>6.6666666666666717E-6</v>
      </c>
      <c r="ID24" s="18">
        <f t="shared" si="97"/>
        <v>1</v>
      </c>
      <c r="IE24" s="17">
        <f t="shared" si="98"/>
        <v>1</v>
      </c>
      <c r="IF24" s="16">
        <f t="shared" si="99"/>
        <v>8.8888888888888968E-6</v>
      </c>
      <c r="IG24" s="18">
        <f t="shared" si="100"/>
        <v>1</v>
      </c>
      <c r="IH24" s="17">
        <f t="shared" si="101"/>
        <v>1</v>
      </c>
      <c r="II24" s="16">
        <f t="shared" si="102"/>
        <v>1.111111111111112E-5</v>
      </c>
      <c r="IJ24" s="18">
        <f t="shared" si="103"/>
        <v>1</v>
      </c>
      <c r="IK24" s="17">
        <f t="shared" si="104"/>
        <v>1</v>
      </c>
      <c r="IL24" s="16">
        <f t="shared" si="105"/>
        <v>2.222222222222224E-5</v>
      </c>
      <c r="IM24" s="18">
        <f t="shared" si="106"/>
        <v>1</v>
      </c>
      <c r="IN24" s="17">
        <f t="shared" si="107"/>
        <v>1</v>
      </c>
      <c r="IO24" s="16">
        <f t="shared" si="108"/>
        <v>4.444444444444448E-5</v>
      </c>
      <c r="IP24" s="18">
        <f t="shared" si="109"/>
        <v>1</v>
      </c>
      <c r="IQ24" s="17">
        <f t="shared" si="110"/>
        <v>1</v>
      </c>
      <c r="IR24" s="16">
        <f t="shared" si="111"/>
        <v>6.6666666666666724E-5</v>
      </c>
      <c r="IS24" s="18">
        <f t="shared" si="112"/>
        <v>1</v>
      </c>
      <c r="IT24" s="17">
        <f t="shared" si="113"/>
        <v>1</v>
      </c>
      <c r="IU24" s="16">
        <f t="shared" si="114"/>
        <v>8.8888888888888961E-5</v>
      </c>
      <c r="IV24" s="18">
        <f t="shared" si="115"/>
        <v>1</v>
      </c>
      <c r="IW24" s="17">
        <f t="shared" si="116"/>
        <v>1</v>
      </c>
      <c r="IX24" s="16">
        <f t="shared" si="117"/>
        <v>1.111111111111112E-4</v>
      </c>
      <c r="IY24" s="18">
        <f t="shared" si="118"/>
        <v>1</v>
      </c>
      <c r="IZ24" s="17">
        <f t="shared" si="119"/>
        <v>1</v>
      </c>
      <c r="JA24" s="16">
        <f t="shared" si="120"/>
        <v>2.222222222222224E-4</v>
      </c>
      <c r="JB24" s="18">
        <f t="shared" si="121"/>
        <v>1</v>
      </c>
      <c r="JC24" s="17">
        <f t="shared" si="122"/>
        <v>1</v>
      </c>
      <c r="JD24" s="16">
        <f t="shared" si="123"/>
        <v>4.4444444444444479E-4</v>
      </c>
      <c r="JE24" s="18">
        <f t="shared" si="124"/>
        <v>1</v>
      </c>
      <c r="JF24" s="17">
        <f t="shared" si="125"/>
        <v>1</v>
      </c>
      <c r="JG24" s="16">
        <f t="shared" si="126"/>
        <v>6.6666666666666719E-4</v>
      </c>
      <c r="JH24" s="18">
        <f t="shared" si="127"/>
        <v>1</v>
      </c>
      <c r="JI24" s="17">
        <f t="shared" si="128"/>
        <v>1</v>
      </c>
      <c r="JJ24" s="16">
        <f t="shared" si="129"/>
        <v>8.8888888888888958E-4</v>
      </c>
      <c r="JK24" s="18">
        <f t="shared" si="130"/>
        <v>1</v>
      </c>
      <c r="JL24" s="17">
        <f t="shared" si="131"/>
        <v>1</v>
      </c>
      <c r="JM24" s="16">
        <f t="shared" si="132"/>
        <v>1.111111111111112E-3</v>
      </c>
      <c r="JN24" s="18">
        <f t="shared" si="133"/>
        <v>1</v>
      </c>
      <c r="JO24" s="17">
        <f t="shared" si="134"/>
        <v>1</v>
      </c>
      <c r="JP24" s="16">
        <f t="shared" si="135"/>
        <v>2.222222222222224E-3</v>
      </c>
      <c r="JQ24" s="18">
        <f t="shared" si="136"/>
        <v>1</v>
      </c>
      <c r="JR24" s="17">
        <f t="shared" si="137"/>
        <v>1</v>
      </c>
      <c r="JS24" s="16">
        <f t="shared" si="138"/>
        <v>4.4444444444444479E-3</v>
      </c>
      <c r="JT24" s="18">
        <f t="shared" si="139"/>
        <v>1</v>
      </c>
      <c r="JU24" s="17">
        <f t="shared" si="140"/>
        <v>1</v>
      </c>
      <c r="JV24" s="16">
        <f t="shared" si="141"/>
        <v>6.6666666666666723E-3</v>
      </c>
      <c r="JW24" s="18">
        <f t="shared" si="142"/>
        <v>1</v>
      </c>
      <c r="JX24" s="17">
        <f t="shared" si="143"/>
        <v>1</v>
      </c>
      <c r="JY24" s="16">
        <f t="shared" si="144"/>
        <v>8.8888888888888958E-3</v>
      </c>
      <c r="JZ24" s="18">
        <f t="shared" si="145"/>
        <v>1</v>
      </c>
      <c r="KA24" s="17">
        <f t="shared" si="146"/>
        <v>1</v>
      </c>
      <c r="KB24" s="16">
        <f t="shared" si="147"/>
        <v>1.111111111111112E-2</v>
      </c>
      <c r="KG24" s="15">
        <f t="shared" si="160"/>
        <v>0</v>
      </c>
      <c r="KH24" s="15">
        <f t="shared" si="160"/>
        <v>0</v>
      </c>
      <c r="KI24" s="15">
        <f t="shared" si="160"/>
        <v>0</v>
      </c>
      <c r="KJ24" s="15">
        <f t="shared" si="160"/>
        <v>8.0000000000000004E-4</v>
      </c>
      <c r="KK24" s="15">
        <f t="shared" si="160"/>
        <v>1E-3</v>
      </c>
      <c r="KL24" s="15">
        <f t="shared" si="160"/>
        <v>2E-3</v>
      </c>
      <c r="KM24" s="15">
        <f t="shared" si="160"/>
        <v>4.0000000000000001E-3</v>
      </c>
      <c r="KN24" s="15">
        <f t="shared" si="160"/>
        <v>6.0000000000000001E-3</v>
      </c>
      <c r="KO24" s="15">
        <f t="shared" si="160"/>
        <v>8.0000000000000002E-3</v>
      </c>
      <c r="KP24" s="15">
        <f t="shared" si="160"/>
        <v>0.01</v>
      </c>
      <c r="KQ24" s="15">
        <f t="shared" si="161"/>
        <v>0.02</v>
      </c>
      <c r="KR24" s="15">
        <f t="shared" si="161"/>
        <v>2.5000000000000001E-2</v>
      </c>
      <c r="KS24" s="15">
        <f t="shared" si="161"/>
        <v>2.4996000000000004E-2</v>
      </c>
      <c r="KT24" s="15">
        <f t="shared" si="161"/>
        <v>2.4992000000000004E-2</v>
      </c>
      <c r="KU24" s="15">
        <f t="shared" si="161"/>
        <v>2.4989999999999998E-2</v>
      </c>
      <c r="KV24" s="15">
        <f t="shared" si="161"/>
        <v>2.4979999999999999E-2</v>
      </c>
      <c r="KW24" s="15">
        <f t="shared" si="161"/>
        <v>2.4960000000000003E-2</v>
      </c>
      <c r="KX24" s="15">
        <f t="shared" si="161"/>
        <v>2.4960000000000003E-2</v>
      </c>
      <c r="KY24" s="15">
        <f t="shared" si="161"/>
        <v>2.4960000000000003E-2</v>
      </c>
      <c r="KZ24" s="15">
        <f t="shared" si="161"/>
        <v>2.4899999999999999E-2</v>
      </c>
      <c r="LG24" s="14">
        <f t="shared" si="150"/>
        <v>0.05</v>
      </c>
      <c r="LH24" s="3">
        <v>1</v>
      </c>
      <c r="LI24" s="14">
        <f t="shared" si="151"/>
        <v>2.5000000000000001E-2</v>
      </c>
      <c r="LJ24" s="3">
        <f t="shared" si="152"/>
        <v>1</v>
      </c>
      <c r="LK24" s="14">
        <v>5.0000000000000001E-3</v>
      </c>
      <c r="LL24" s="3">
        <v>1</v>
      </c>
      <c r="LM24" s="14">
        <v>1E-3</v>
      </c>
      <c r="LN24" s="3">
        <v>2</v>
      </c>
      <c r="LO24" s="13">
        <f t="shared" si="162"/>
        <v>1E-3</v>
      </c>
      <c r="LP24" s="13">
        <f t="shared" si="162"/>
        <v>2E-3</v>
      </c>
      <c r="LQ24" s="13">
        <f t="shared" si="162"/>
        <v>3.0000000000000001E-3</v>
      </c>
      <c r="LR24" s="13">
        <f t="shared" si="162"/>
        <v>4.0000000000000001E-3</v>
      </c>
      <c r="LS24" s="13">
        <f t="shared" si="162"/>
        <v>5.0000000000000001E-3</v>
      </c>
      <c r="LT24" s="13">
        <f t="shared" si="163"/>
        <v>5.0000000000000001E-3</v>
      </c>
      <c r="LU24" s="13">
        <f t="shared" si="163"/>
        <v>0.01</v>
      </c>
      <c r="LV24" s="13">
        <f t="shared" si="163"/>
        <v>1.4999999999999999E-2</v>
      </c>
      <c r="LW24" s="13">
        <f t="shared" si="163"/>
        <v>0.02</v>
      </c>
      <c r="LX24" s="13">
        <f t="shared" si="163"/>
        <v>2.5000000000000001E-2</v>
      </c>
      <c r="LY24" s="13">
        <f t="shared" si="164"/>
        <v>0.01</v>
      </c>
      <c r="LZ24" s="13">
        <f t="shared" si="164"/>
        <v>0.02</v>
      </c>
      <c r="MA24" s="13">
        <f t="shared" si="164"/>
        <v>0.03</v>
      </c>
      <c r="MB24" s="13">
        <f t="shared" si="164"/>
        <v>0.04</v>
      </c>
      <c r="MC24" s="13">
        <f t="shared" si="164"/>
        <v>0.05</v>
      </c>
      <c r="MD24" s="13">
        <f t="shared" si="165"/>
        <v>0.01</v>
      </c>
      <c r="ME24" s="13">
        <f t="shared" si="165"/>
        <v>0.02</v>
      </c>
      <c r="MF24" s="13">
        <f t="shared" si="165"/>
        <v>0.03</v>
      </c>
      <c r="MG24" s="13">
        <f t="shared" si="165"/>
        <v>0.04</v>
      </c>
      <c r="MH24" s="13">
        <f t="shared" si="165"/>
        <v>0.05</v>
      </c>
      <c r="MI24" s="13">
        <f t="shared" si="165"/>
        <v>7.4999999999999997E-2</v>
      </c>
      <c r="MJ24" s="13">
        <f t="shared" si="165"/>
        <v>0.1</v>
      </c>
      <c r="MK24" s="13">
        <f t="shared" si="165"/>
        <v>0.125</v>
      </c>
      <c r="ML24" s="13">
        <f t="shared" si="165"/>
        <v>0.15</v>
      </c>
      <c r="MM24" s="13">
        <f t="shared" si="165"/>
        <v>0.17499999999999999</v>
      </c>
      <c r="MN24" s="13">
        <f t="shared" si="165"/>
        <v>0.2</v>
      </c>
      <c r="MO24" s="13">
        <f t="shared" si="165"/>
        <v>0.22500000000000001</v>
      </c>
      <c r="MP24" s="13">
        <f t="shared" si="165"/>
        <v>0.25</v>
      </c>
      <c r="MQ24" s="13"/>
      <c r="MT24" s="3"/>
      <c r="MW24" s="1">
        <v>0</v>
      </c>
      <c r="MX24" s="1">
        <v>0</v>
      </c>
      <c r="MY24" s="1">
        <v>0</v>
      </c>
    </row>
    <row r="25" spans="1:363" ht="16.2">
      <c r="A25" s="37">
        <v>18</v>
      </c>
      <c r="B25" s="37" t="s">
        <v>366</v>
      </c>
      <c r="C25" s="37">
        <v>3</v>
      </c>
      <c r="D25" s="37">
        <v>-1</v>
      </c>
      <c r="E25" s="37"/>
      <c r="F25" s="37">
        <v>25</v>
      </c>
      <c r="G25" s="37" t="s">
        <v>359</v>
      </c>
      <c r="H25" s="37">
        <f t="shared" si="4"/>
        <v>25</v>
      </c>
      <c r="I25" s="11"/>
      <c r="J25" s="37">
        <f t="shared" si="5"/>
        <v>25</v>
      </c>
      <c r="K25" s="11" t="s">
        <v>358</v>
      </c>
      <c r="L25" s="37">
        <f t="shared" si="168"/>
        <v>0</v>
      </c>
      <c r="M25" s="37">
        <f t="shared" si="7"/>
        <v>0</v>
      </c>
      <c r="N25" s="37">
        <v>0</v>
      </c>
      <c r="O25" s="57">
        <v>1.7361399999999999E-2</v>
      </c>
      <c r="P25" s="3">
        <v>2</v>
      </c>
      <c r="Q25" s="51">
        <v>0</v>
      </c>
      <c r="R25" s="17">
        <f t="shared" si="8"/>
        <v>0</v>
      </c>
      <c r="S25" s="47">
        <v>0</v>
      </c>
      <c r="T25" s="47" t="s">
        <v>27</v>
      </c>
      <c r="U25" s="50">
        <v>0</v>
      </c>
      <c r="V25" s="49">
        <v>7</v>
      </c>
      <c r="W25" s="48">
        <v>1</v>
      </c>
      <c r="X25" s="47" t="str">
        <f t="shared" si="9"/>
        <v>[[0,1],[0,1],[0,1],[0,1],[0,1],[0,1],[0,1],[0,1],[0,1],[0,1],[0,2],[0,4],[0,6],[0,8],[0,10],[0,20],[0,40],[0,60],[0,80],[0,100]]</v>
      </c>
      <c r="Y25" s="47">
        <v>1</v>
      </c>
      <c r="Z25" s="47">
        <v>1</v>
      </c>
      <c r="AA25" s="47" t="str">
        <f t="shared" si="10"/>
        <v>[[1,1],[1,1],[1,1],[1,1],[1,1],[1,1],[1,1],[1,1],[1,1],[1,1],[1,1],[1,1],[1,1],[1,1],[1,1],[1,1],[1,1],[1,1],[1,1],[1,1]]</v>
      </c>
      <c r="AB25" s="37">
        <v>0</v>
      </c>
      <c r="AC25" s="73">
        <v>0</v>
      </c>
      <c r="AD25" s="43">
        <f t="shared" si="11"/>
        <v>0</v>
      </c>
      <c r="AE25" s="43">
        <v>0</v>
      </c>
      <c r="AF25" s="43">
        <v>0</v>
      </c>
      <c r="AG25" s="44">
        <f>AG24</f>
        <v>0.05</v>
      </c>
      <c r="AH25" s="44">
        <f t="shared" si="169"/>
        <v>0</v>
      </c>
      <c r="AI25" s="44">
        <f t="shared" si="170"/>
        <v>0</v>
      </c>
      <c r="AJ25" s="42">
        <v>0</v>
      </c>
      <c r="AK25" s="14" t="str">
        <f t="shared" si="12"/>
        <v>[[0.05,1],[0.025,1],[0.005,1],[0.001,2],[0,0],[0.001,2],[0.001,2]]</v>
      </c>
      <c r="AL25" s="37" t="str">
        <f t="shared" si="13"/>
        <v>[[1,5],[2,2],[3,1]]</v>
      </c>
      <c r="AM25" s="40" t="str">
        <f t="shared" si="14"/>
        <v>[0.222222,0.111111,0.074074]</v>
      </c>
      <c r="AN25" s="40">
        <v>0</v>
      </c>
      <c r="AO25" s="40">
        <v>1</v>
      </c>
      <c r="AP25" s="40">
        <f t="shared" si="15"/>
        <v>1</v>
      </c>
      <c r="AQ25" s="40">
        <v>0</v>
      </c>
      <c r="AR25" s="40">
        <v>0.4</v>
      </c>
      <c r="AS25" s="40" t="s">
        <v>156</v>
      </c>
      <c r="AT25" s="40">
        <v>1</v>
      </c>
      <c r="AU25" s="39">
        <v>7</v>
      </c>
      <c r="AV25" s="37">
        <v>13</v>
      </c>
      <c r="AW25" s="37">
        <v>0</v>
      </c>
      <c r="AX25" s="37">
        <v>1</v>
      </c>
      <c r="AY25" s="8"/>
      <c r="AZ25" s="8" t="s">
        <v>92</v>
      </c>
      <c r="BA25" s="75">
        <v>1.4</v>
      </c>
      <c r="BB25" s="75">
        <v>1.26</v>
      </c>
      <c r="BC25" s="37"/>
      <c r="BD25" s="37"/>
      <c r="BE25" s="37">
        <v>1</v>
      </c>
      <c r="BF25" s="37">
        <v>1</v>
      </c>
      <c r="BG25" s="37" t="s">
        <v>365</v>
      </c>
      <c r="BH25" s="36">
        <v>0.75</v>
      </c>
      <c r="BI25" s="36">
        <v>0.6</v>
      </c>
      <c r="BJ25" s="8">
        <f t="shared" si="17"/>
        <v>25</v>
      </c>
      <c r="BK25" s="8" t="s">
        <v>5</v>
      </c>
      <c r="BL25" s="8">
        <v>1</v>
      </c>
      <c r="BM25" s="8" t="s">
        <v>14</v>
      </c>
      <c r="BN25" s="8" t="s">
        <v>364</v>
      </c>
      <c r="BO25" s="91" t="s">
        <v>363</v>
      </c>
      <c r="BP25" s="56" t="s">
        <v>363</v>
      </c>
      <c r="BQ25" s="27">
        <v>21</v>
      </c>
      <c r="BR25" s="27">
        <v>1</v>
      </c>
      <c r="BS25" s="11"/>
      <c r="BT25" s="11"/>
      <c r="BU25" s="11" t="s">
        <v>1</v>
      </c>
      <c r="BV25" s="35">
        <v>0</v>
      </c>
      <c r="BW25" s="27">
        <f t="shared" si="18"/>
        <v>18.75</v>
      </c>
      <c r="BX25" s="34" t="str">
        <f t="shared" si="19"/>
        <v>[18.75,6,25,18.75]</v>
      </c>
      <c r="BY25" s="31">
        <v>1</v>
      </c>
      <c r="BZ25" s="31">
        <v>1</v>
      </c>
      <c r="CA25" s="31">
        <v>0</v>
      </c>
      <c r="CB25" s="31">
        <v>0</v>
      </c>
      <c r="CC25" s="31">
        <v>0</v>
      </c>
      <c r="CD25" s="31">
        <v>1</v>
      </c>
      <c r="CE25" s="31">
        <v>0</v>
      </c>
      <c r="CF25" s="31"/>
      <c r="CG25" s="31"/>
      <c r="CH25" s="31"/>
      <c r="CI25" s="31"/>
      <c r="CJ25" s="31"/>
      <c r="CK25" s="31"/>
      <c r="CL25" s="31"/>
      <c r="CM25" s="31"/>
      <c r="CN25" s="31" t="s">
        <v>362</v>
      </c>
      <c r="CO25" s="31"/>
      <c r="CP25" s="31"/>
      <c r="CQ25" s="32" t="s">
        <v>0</v>
      </c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 t="s">
        <v>361</v>
      </c>
      <c r="DT25" s="31">
        <f t="shared" si="20"/>
        <v>18.75</v>
      </c>
      <c r="DU25" s="27">
        <f t="shared" si="21"/>
        <v>6</v>
      </c>
      <c r="DV25" s="27">
        <f t="shared" si="22"/>
        <v>25</v>
      </c>
      <c r="DW25" s="27">
        <f t="shared" si="23"/>
        <v>18.75</v>
      </c>
      <c r="DX25" s="27"/>
      <c r="EI25" s="26">
        <f t="shared" si="24"/>
        <v>27.500000000000004</v>
      </c>
      <c r="EJ25" s="25">
        <f t="shared" si="167"/>
        <v>0.1</v>
      </c>
      <c r="EK25" s="24">
        <v>1</v>
      </c>
      <c r="EL25" s="21">
        <v>5</v>
      </c>
      <c r="EM25" s="24">
        <v>2</v>
      </c>
      <c r="EN25" s="21">
        <v>2</v>
      </c>
      <c r="EO25" s="24">
        <v>3</v>
      </c>
      <c r="EP25" s="21">
        <v>1</v>
      </c>
      <c r="EQ25" s="21">
        <f t="shared" si="25"/>
        <v>1.5</v>
      </c>
      <c r="ER25" s="21">
        <f t="shared" si="26"/>
        <v>7.5</v>
      </c>
      <c r="ES25" s="23">
        <f t="shared" si="27"/>
        <v>0.222222</v>
      </c>
      <c r="ET25" s="21">
        <f t="shared" si="28"/>
        <v>15</v>
      </c>
      <c r="EU25" s="22">
        <f t="shared" si="29"/>
        <v>0.111111</v>
      </c>
      <c r="EV25" s="21">
        <f t="shared" si="30"/>
        <v>22.5</v>
      </c>
      <c r="EW25" s="20">
        <f t="shared" si="31"/>
        <v>7.4074000000000001E-2</v>
      </c>
      <c r="EZ25" s="19"/>
      <c r="FA25" s="3"/>
      <c r="FE25" s="16"/>
      <c r="FF25" s="18">
        <v>0</v>
      </c>
      <c r="FG25" s="17">
        <v>1</v>
      </c>
      <c r="FH25" s="16">
        <f t="shared" si="32"/>
        <v>0</v>
      </c>
      <c r="FI25" s="18">
        <f t="shared" si="33"/>
        <v>0</v>
      </c>
      <c r="FJ25" s="17">
        <f t="shared" si="34"/>
        <v>1</v>
      </c>
      <c r="FK25" s="16">
        <f t="shared" si="35"/>
        <v>0</v>
      </c>
      <c r="FL25" s="18">
        <f t="shared" si="36"/>
        <v>0</v>
      </c>
      <c r="FM25" s="17">
        <f t="shared" si="37"/>
        <v>1</v>
      </c>
      <c r="FN25" s="16">
        <f t="shared" si="38"/>
        <v>0</v>
      </c>
      <c r="FO25" s="18">
        <f t="shared" si="39"/>
        <v>0</v>
      </c>
      <c r="FP25" s="17">
        <f t="shared" si="40"/>
        <v>1</v>
      </c>
      <c r="FQ25" s="16">
        <f t="shared" si="41"/>
        <v>0</v>
      </c>
      <c r="FR25" s="18">
        <f t="shared" si="42"/>
        <v>0</v>
      </c>
      <c r="FS25" s="17">
        <f t="shared" si="43"/>
        <v>1</v>
      </c>
      <c r="FT25" s="16">
        <f t="shared" si="44"/>
        <v>0</v>
      </c>
      <c r="FU25" s="18">
        <f t="shared" si="45"/>
        <v>0</v>
      </c>
      <c r="FV25" s="17">
        <f t="shared" si="46"/>
        <v>1</v>
      </c>
      <c r="FW25" s="16">
        <f t="shared" si="47"/>
        <v>0</v>
      </c>
      <c r="FX25" s="18">
        <f t="shared" si="48"/>
        <v>0</v>
      </c>
      <c r="FY25" s="17">
        <f t="shared" si="49"/>
        <v>1</v>
      </c>
      <c r="FZ25" s="16">
        <f t="shared" si="50"/>
        <v>0</v>
      </c>
      <c r="GA25" s="18">
        <f t="shared" si="51"/>
        <v>0</v>
      </c>
      <c r="GB25" s="17">
        <f t="shared" si="52"/>
        <v>1</v>
      </c>
      <c r="GC25" s="16">
        <f t="shared" si="53"/>
        <v>0</v>
      </c>
      <c r="GD25" s="18">
        <f t="shared" si="54"/>
        <v>0</v>
      </c>
      <c r="GE25" s="17">
        <f t="shared" si="55"/>
        <v>1</v>
      </c>
      <c r="GF25" s="16">
        <f t="shared" si="56"/>
        <v>0</v>
      </c>
      <c r="GG25" s="18">
        <f t="shared" si="57"/>
        <v>0</v>
      </c>
      <c r="GH25" s="17">
        <f t="shared" si="58"/>
        <v>1</v>
      </c>
      <c r="GI25" s="16">
        <f t="shared" si="59"/>
        <v>0</v>
      </c>
      <c r="GJ25" s="18">
        <f t="shared" si="60"/>
        <v>0</v>
      </c>
      <c r="GK25" s="17">
        <f t="shared" si="61"/>
        <v>2</v>
      </c>
      <c r="GL25" s="16">
        <f t="shared" si="62"/>
        <v>0</v>
      </c>
      <c r="GM25" s="18">
        <f t="shared" si="63"/>
        <v>0</v>
      </c>
      <c r="GN25" s="17">
        <f t="shared" si="64"/>
        <v>4</v>
      </c>
      <c r="GO25" s="16">
        <f t="shared" si="65"/>
        <v>0</v>
      </c>
      <c r="GP25" s="18">
        <f t="shared" si="66"/>
        <v>0</v>
      </c>
      <c r="GQ25" s="17">
        <f t="shared" si="67"/>
        <v>6</v>
      </c>
      <c r="GR25" s="16">
        <f t="shared" si="68"/>
        <v>0</v>
      </c>
      <c r="GS25" s="18">
        <f t="shared" si="69"/>
        <v>0</v>
      </c>
      <c r="GT25" s="17">
        <f t="shared" si="70"/>
        <v>8</v>
      </c>
      <c r="GU25" s="16">
        <f t="shared" si="71"/>
        <v>0</v>
      </c>
      <c r="GV25" s="18">
        <f t="shared" si="72"/>
        <v>0</v>
      </c>
      <c r="GW25" s="17">
        <f t="shared" si="73"/>
        <v>10</v>
      </c>
      <c r="GX25" s="16">
        <f t="shared" si="74"/>
        <v>0</v>
      </c>
      <c r="GY25" s="18">
        <f t="shared" si="75"/>
        <v>0</v>
      </c>
      <c r="GZ25" s="17">
        <f t="shared" si="76"/>
        <v>20</v>
      </c>
      <c r="HA25" s="16">
        <f t="shared" si="77"/>
        <v>0</v>
      </c>
      <c r="HB25" s="18">
        <f t="shared" si="78"/>
        <v>0</v>
      </c>
      <c r="HC25" s="17">
        <f t="shared" si="79"/>
        <v>40</v>
      </c>
      <c r="HD25" s="16">
        <f t="shared" si="80"/>
        <v>0</v>
      </c>
      <c r="HE25" s="18">
        <f t="shared" si="81"/>
        <v>0</v>
      </c>
      <c r="HF25" s="17">
        <f t="shared" si="82"/>
        <v>60</v>
      </c>
      <c r="HG25" s="16">
        <f t="shared" si="83"/>
        <v>0</v>
      </c>
      <c r="HH25" s="18">
        <f t="shared" si="84"/>
        <v>0</v>
      </c>
      <c r="HI25" s="17">
        <f t="shared" si="85"/>
        <v>80</v>
      </c>
      <c r="HJ25" s="16">
        <f t="shared" si="86"/>
        <v>0</v>
      </c>
      <c r="HK25" s="18">
        <f t="shared" si="87"/>
        <v>0</v>
      </c>
      <c r="HL25" s="17">
        <f t="shared" si="88"/>
        <v>100</v>
      </c>
      <c r="HM25" s="16">
        <f t="shared" si="89"/>
        <v>0</v>
      </c>
      <c r="HO25" s="19"/>
      <c r="HP25" s="3"/>
      <c r="HT25" s="16"/>
      <c r="HU25" s="18">
        <v>1</v>
      </c>
      <c r="HV25" s="17">
        <v>1</v>
      </c>
      <c r="HW25" s="16">
        <f t="shared" si="90"/>
        <v>2.77777777777778E-6</v>
      </c>
      <c r="HX25" s="18">
        <f t="shared" si="91"/>
        <v>1</v>
      </c>
      <c r="HY25" s="17">
        <f t="shared" si="92"/>
        <v>1</v>
      </c>
      <c r="HZ25" s="16">
        <f t="shared" si="93"/>
        <v>5.5555555555555601E-6</v>
      </c>
      <c r="IA25" s="18">
        <f t="shared" si="94"/>
        <v>1</v>
      </c>
      <c r="IB25" s="17">
        <f t="shared" si="95"/>
        <v>1</v>
      </c>
      <c r="IC25" s="16">
        <f t="shared" si="96"/>
        <v>8.3333333333333405E-6</v>
      </c>
      <c r="ID25" s="18">
        <f t="shared" si="97"/>
        <v>1</v>
      </c>
      <c r="IE25" s="17">
        <f t="shared" si="98"/>
        <v>1</v>
      </c>
      <c r="IF25" s="16">
        <f t="shared" si="99"/>
        <v>1.111111111111112E-5</v>
      </c>
      <c r="IG25" s="18">
        <f t="shared" si="100"/>
        <v>1</v>
      </c>
      <c r="IH25" s="17">
        <f t="shared" si="101"/>
        <v>1</v>
      </c>
      <c r="II25" s="16">
        <f t="shared" si="102"/>
        <v>1.38888888888889E-5</v>
      </c>
      <c r="IJ25" s="18">
        <f t="shared" si="103"/>
        <v>1</v>
      </c>
      <c r="IK25" s="17">
        <f t="shared" si="104"/>
        <v>1</v>
      </c>
      <c r="IL25" s="16">
        <f t="shared" si="105"/>
        <v>2.7777777777777799E-5</v>
      </c>
      <c r="IM25" s="18">
        <f t="shared" si="106"/>
        <v>1</v>
      </c>
      <c r="IN25" s="17">
        <f t="shared" si="107"/>
        <v>1</v>
      </c>
      <c r="IO25" s="16">
        <f t="shared" si="108"/>
        <v>5.5555555555555599E-5</v>
      </c>
      <c r="IP25" s="18">
        <f t="shared" si="109"/>
        <v>1</v>
      </c>
      <c r="IQ25" s="17">
        <f t="shared" si="110"/>
        <v>1</v>
      </c>
      <c r="IR25" s="16">
        <f t="shared" si="111"/>
        <v>8.3333333333333398E-5</v>
      </c>
      <c r="IS25" s="18">
        <f t="shared" si="112"/>
        <v>1</v>
      </c>
      <c r="IT25" s="17">
        <f t="shared" si="113"/>
        <v>1</v>
      </c>
      <c r="IU25" s="16">
        <f t="shared" si="114"/>
        <v>1.111111111111112E-4</v>
      </c>
      <c r="IV25" s="18">
        <f t="shared" si="115"/>
        <v>1</v>
      </c>
      <c r="IW25" s="17">
        <f t="shared" si="116"/>
        <v>1</v>
      </c>
      <c r="IX25" s="16">
        <f t="shared" si="117"/>
        <v>1.38888888888889E-4</v>
      </c>
      <c r="IY25" s="18">
        <f t="shared" si="118"/>
        <v>1</v>
      </c>
      <c r="IZ25" s="17">
        <f t="shared" si="119"/>
        <v>1</v>
      </c>
      <c r="JA25" s="16">
        <f t="shared" si="120"/>
        <v>2.7777777777777799E-4</v>
      </c>
      <c r="JB25" s="18">
        <f t="shared" si="121"/>
        <v>1</v>
      </c>
      <c r="JC25" s="17">
        <f t="shared" si="122"/>
        <v>1</v>
      </c>
      <c r="JD25" s="16">
        <f t="shared" si="123"/>
        <v>5.5555555555555599E-4</v>
      </c>
      <c r="JE25" s="18">
        <f t="shared" si="124"/>
        <v>1</v>
      </c>
      <c r="JF25" s="17">
        <f t="shared" si="125"/>
        <v>1</v>
      </c>
      <c r="JG25" s="16">
        <f t="shared" si="126"/>
        <v>8.3333333333333404E-4</v>
      </c>
      <c r="JH25" s="18">
        <f t="shared" si="127"/>
        <v>1</v>
      </c>
      <c r="JI25" s="17">
        <f t="shared" si="128"/>
        <v>1</v>
      </c>
      <c r="JJ25" s="16">
        <f t="shared" si="129"/>
        <v>1.111111111111112E-3</v>
      </c>
      <c r="JK25" s="18">
        <f t="shared" si="130"/>
        <v>1</v>
      </c>
      <c r="JL25" s="17">
        <f t="shared" si="131"/>
        <v>1</v>
      </c>
      <c r="JM25" s="16">
        <f t="shared" si="132"/>
        <v>1.38888888888889E-3</v>
      </c>
      <c r="JN25" s="18">
        <f t="shared" si="133"/>
        <v>1</v>
      </c>
      <c r="JO25" s="17">
        <f t="shared" si="134"/>
        <v>1</v>
      </c>
      <c r="JP25" s="16">
        <f t="shared" si="135"/>
        <v>2.7777777777777801E-3</v>
      </c>
      <c r="JQ25" s="18">
        <f t="shared" si="136"/>
        <v>1</v>
      </c>
      <c r="JR25" s="17">
        <f t="shared" si="137"/>
        <v>1</v>
      </c>
      <c r="JS25" s="16">
        <f t="shared" si="138"/>
        <v>5.5555555555555601E-3</v>
      </c>
      <c r="JT25" s="18">
        <f t="shared" si="139"/>
        <v>1</v>
      </c>
      <c r="JU25" s="17">
        <f t="shared" si="140"/>
        <v>1</v>
      </c>
      <c r="JV25" s="16">
        <f t="shared" si="141"/>
        <v>8.3333333333333402E-3</v>
      </c>
      <c r="JW25" s="18">
        <f t="shared" si="142"/>
        <v>1</v>
      </c>
      <c r="JX25" s="17">
        <f t="shared" si="143"/>
        <v>1</v>
      </c>
      <c r="JY25" s="16">
        <f t="shared" si="144"/>
        <v>1.111111111111112E-2</v>
      </c>
      <c r="JZ25" s="18">
        <f t="shared" si="145"/>
        <v>1</v>
      </c>
      <c r="KA25" s="17">
        <f t="shared" si="146"/>
        <v>1</v>
      </c>
      <c r="KB25" s="16">
        <f t="shared" si="147"/>
        <v>1.38888888888889E-2</v>
      </c>
      <c r="KG25" s="15">
        <f t="shared" ref="KG25:KP34" si="171">$AG25*KG$4/10000*$F25*KG$3/$KO$1</f>
        <v>0</v>
      </c>
      <c r="KH25" s="15">
        <f t="shared" si="171"/>
        <v>0</v>
      </c>
      <c r="KI25" s="15">
        <f t="shared" si="171"/>
        <v>0</v>
      </c>
      <c r="KJ25" s="15">
        <f t="shared" si="171"/>
        <v>1E-3</v>
      </c>
      <c r="KK25" s="15">
        <f t="shared" si="171"/>
        <v>1.25E-3</v>
      </c>
      <c r="KL25" s="15">
        <f t="shared" si="171"/>
        <v>2.5000000000000001E-3</v>
      </c>
      <c r="KM25" s="15">
        <f t="shared" si="171"/>
        <v>5.0000000000000001E-3</v>
      </c>
      <c r="KN25" s="15">
        <f t="shared" si="171"/>
        <v>7.4999999999999997E-3</v>
      </c>
      <c r="KO25" s="15">
        <f t="shared" si="171"/>
        <v>0.01</v>
      </c>
      <c r="KP25" s="15">
        <f t="shared" si="171"/>
        <v>1.2500000000000001E-2</v>
      </c>
      <c r="KQ25" s="15">
        <f t="shared" ref="KQ25:KZ34" si="172">$AG25*KQ$4/10000*$F25*KQ$3/$KO$1</f>
        <v>2.5000000000000001E-2</v>
      </c>
      <c r="KR25" s="15">
        <f t="shared" si="172"/>
        <v>3.125E-2</v>
      </c>
      <c r="KS25" s="15">
        <f t="shared" si="172"/>
        <v>3.1245000000000005E-2</v>
      </c>
      <c r="KT25" s="15">
        <f t="shared" si="172"/>
        <v>3.1240000000000004E-2</v>
      </c>
      <c r="KU25" s="15">
        <f t="shared" si="172"/>
        <v>3.1237500000000001E-2</v>
      </c>
      <c r="KV25" s="15">
        <f t="shared" si="172"/>
        <v>3.1225000000000006E-2</v>
      </c>
      <c r="KW25" s="15">
        <f t="shared" si="172"/>
        <v>3.1200000000000006E-2</v>
      </c>
      <c r="KX25" s="15">
        <f t="shared" si="172"/>
        <v>3.1200000000000006E-2</v>
      </c>
      <c r="KY25" s="15">
        <f t="shared" si="172"/>
        <v>3.1200000000000006E-2</v>
      </c>
      <c r="KZ25" s="15">
        <f t="shared" si="172"/>
        <v>3.1125E-2</v>
      </c>
      <c r="LG25" s="14">
        <f t="shared" si="150"/>
        <v>0.05</v>
      </c>
      <c r="LH25" s="3">
        <v>1</v>
      </c>
      <c r="LI25" s="14">
        <f t="shared" si="151"/>
        <v>2.5000000000000001E-2</v>
      </c>
      <c r="LJ25" s="3">
        <f t="shared" si="152"/>
        <v>1</v>
      </c>
      <c r="LK25" s="14">
        <v>5.0000000000000001E-3</v>
      </c>
      <c r="LL25" s="3">
        <v>1</v>
      </c>
      <c r="LM25" s="14">
        <v>1E-3</v>
      </c>
      <c r="LN25" s="3">
        <v>2</v>
      </c>
      <c r="LO25" s="13">
        <f t="shared" ref="LO25:LS34" si="173">LO$4*$LG25*$F25/$LH25/20000</f>
        <v>1.25E-3</v>
      </c>
      <c r="LP25" s="13">
        <f t="shared" si="173"/>
        <v>2.5000000000000001E-3</v>
      </c>
      <c r="LQ25" s="13">
        <f t="shared" si="173"/>
        <v>3.7499999999999999E-3</v>
      </c>
      <c r="LR25" s="13">
        <f t="shared" si="173"/>
        <v>5.0000000000000001E-3</v>
      </c>
      <c r="LS25" s="13">
        <f t="shared" si="173"/>
        <v>6.2500000000000003E-3</v>
      </c>
      <c r="LT25" s="13">
        <f t="shared" ref="LT25:LX34" si="174">LT$4*$LI25*$F25/$LJ25/20000</f>
        <v>6.2500000000000003E-3</v>
      </c>
      <c r="LU25" s="13">
        <f t="shared" si="174"/>
        <v>1.2500000000000001E-2</v>
      </c>
      <c r="LV25" s="13">
        <f t="shared" si="174"/>
        <v>1.8749999999999999E-2</v>
      </c>
      <c r="LW25" s="13">
        <f t="shared" si="174"/>
        <v>2.5000000000000001E-2</v>
      </c>
      <c r="LX25" s="13">
        <f t="shared" si="174"/>
        <v>3.125E-2</v>
      </c>
      <c r="LY25" s="13">
        <f t="shared" ref="LY25:MC34" si="175">LY$4*$LK25*$F25/$LL25/20000</f>
        <v>1.2500000000000001E-2</v>
      </c>
      <c r="LZ25" s="13">
        <f t="shared" si="175"/>
        <v>2.5000000000000001E-2</v>
      </c>
      <c r="MA25" s="13">
        <f t="shared" si="175"/>
        <v>3.7499999999999999E-2</v>
      </c>
      <c r="MB25" s="13">
        <f t="shared" si="175"/>
        <v>0.05</v>
      </c>
      <c r="MC25" s="13">
        <f t="shared" si="175"/>
        <v>6.25E-2</v>
      </c>
      <c r="MD25" s="13">
        <f t="shared" ref="MD25:MP34" si="176">MD$4*$LM25*$F25/$LN25/20000</f>
        <v>1.2500000000000001E-2</v>
      </c>
      <c r="ME25" s="13">
        <f t="shared" si="176"/>
        <v>2.5000000000000001E-2</v>
      </c>
      <c r="MF25" s="13">
        <f t="shared" si="176"/>
        <v>3.7499999999999999E-2</v>
      </c>
      <c r="MG25" s="13">
        <f t="shared" si="176"/>
        <v>0.05</v>
      </c>
      <c r="MH25" s="13">
        <f t="shared" si="176"/>
        <v>6.25E-2</v>
      </c>
      <c r="MI25" s="13">
        <f t="shared" si="176"/>
        <v>9.375E-2</v>
      </c>
      <c r="MJ25" s="13">
        <f t="shared" si="176"/>
        <v>0.125</v>
      </c>
      <c r="MK25" s="13">
        <f t="shared" si="176"/>
        <v>0.15625</v>
      </c>
      <c r="ML25" s="13">
        <f t="shared" si="176"/>
        <v>0.1875</v>
      </c>
      <c r="MM25" s="13">
        <f t="shared" si="176"/>
        <v>0.21875</v>
      </c>
      <c r="MN25" s="13">
        <f t="shared" si="176"/>
        <v>0.25</v>
      </c>
      <c r="MO25" s="13">
        <f t="shared" si="176"/>
        <v>0.28125</v>
      </c>
      <c r="MP25" s="13">
        <f t="shared" si="176"/>
        <v>0.3125</v>
      </c>
      <c r="MQ25" s="13"/>
      <c r="MT25" s="3"/>
      <c r="MW25" s="1">
        <v>0</v>
      </c>
      <c r="MX25" s="1">
        <v>0</v>
      </c>
      <c r="MY25" s="1">
        <v>0</v>
      </c>
    </row>
    <row r="26" spans="1:363" ht="16.2">
      <c r="A26" s="37">
        <v>21</v>
      </c>
      <c r="B26" s="37" t="s">
        <v>360</v>
      </c>
      <c r="C26" s="53">
        <v>3</v>
      </c>
      <c r="D26" s="53">
        <v>-1</v>
      </c>
      <c r="E26" s="53"/>
      <c r="F26" s="53">
        <v>25</v>
      </c>
      <c r="G26" s="53" t="s">
        <v>359</v>
      </c>
      <c r="H26" s="53">
        <f t="shared" si="4"/>
        <v>25</v>
      </c>
      <c r="I26" s="11"/>
      <c r="J26" s="37">
        <f t="shared" si="5"/>
        <v>25</v>
      </c>
      <c r="K26" s="11" t="s">
        <v>358</v>
      </c>
      <c r="L26" s="37">
        <f t="shared" si="168"/>
        <v>0</v>
      </c>
      <c r="M26" s="37">
        <f t="shared" si="7"/>
        <v>0</v>
      </c>
      <c r="N26" s="37">
        <v>0</v>
      </c>
      <c r="O26" s="57">
        <v>1.7361399999999999E-2</v>
      </c>
      <c r="P26" s="3">
        <v>2</v>
      </c>
      <c r="Q26" s="51">
        <v>0</v>
      </c>
      <c r="R26" s="17">
        <f t="shared" si="8"/>
        <v>0</v>
      </c>
      <c r="S26" s="47">
        <v>0</v>
      </c>
      <c r="T26" s="47" t="s">
        <v>27</v>
      </c>
      <c r="U26" s="50">
        <v>0</v>
      </c>
      <c r="V26" s="49">
        <v>8</v>
      </c>
      <c r="W26" s="48">
        <v>1</v>
      </c>
      <c r="X26" s="47" t="str">
        <f t="shared" si="9"/>
        <v>[[0,1],[0,1],[0,1],[0,1],[0,1],[0,1],[0,1],[0,1],[0,1],[0,1],[0,2],[0,4],[0,6],[0,8],[0,10],[0,20],[0,40],[0,60],[0,80],[0,100]]</v>
      </c>
      <c r="Y26" s="47">
        <v>1</v>
      </c>
      <c r="Z26" s="47">
        <v>1</v>
      </c>
      <c r="AA26" s="47" t="str">
        <f t="shared" si="10"/>
        <v>[[1,1],[1,1],[1,1],[1,1],[1,1],[1,1],[1,1],[1,1],[1,1],[1,1],[1,1],[1,1],[1,1],[1,1],[1,1],[1,1],[1,1],[1,1],[1,1],[1,1]]</v>
      </c>
      <c r="AB26" s="37">
        <v>0</v>
      </c>
      <c r="AC26" s="73">
        <v>0</v>
      </c>
      <c r="AD26" s="43">
        <f t="shared" si="11"/>
        <v>0</v>
      </c>
      <c r="AE26" s="43">
        <v>0</v>
      </c>
      <c r="AF26" s="43">
        <v>0</v>
      </c>
      <c r="AG26" s="44">
        <f>AG14</f>
        <v>0.05</v>
      </c>
      <c r="AH26" s="44">
        <f t="shared" si="169"/>
        <v>0</v>
      </c>
      <c r="AI26" s="44">
        <f t="shared" si="170"/>
        <v>0</v>
      </c>
      <c r="AJ26" s="42">
        <v>0</v>
      </c>
      <c r="AK26" s="14" t="str">
        <f t="shared" si="12"/>
        <v>[[0.05,1],[0.025,1],[0.005,1],[0.001,2],[0,0],[0.001,2],[0.001,2]]</v>
      </c>
      <c r="AL26" s="37" t="str">
        <f t="shared" si="13"/>
        <v>[[2,5],[3,2],[4,1]]</v>
      </c>
      <c r="AM26" s="40" t="str">
        <f t="shared" si="14"/>
        <v>[0.133333,0.066667,0.044444]</v>
      </c>
      <c r="AN26" s="40">
        <v>0</v>
      </c>
      <c r="AO26" s="40">
        <v>1</v>
      </c>
      <c r="AP26" s="40">
        <f t="shared" si="15"/>
        <v>1</v>
      </c>
      <c r="AQ26" s="40">
        <v>0</v>
      </c>
      <c r="AR26" s="40">
        <v>0.4</v>
      </c>
      <c r="AS26" s="40" t="s">
        <v>156</v>
      </c>
      <c r="AT26" s="40">
        <v>1</v>
      </c>
      <c r="AU26" s="39">
        <v>7</v>
      </c>
      <c r="AV26" s="37">
        <v>13</v>
      </c>
      <c r="AW26" s="37">
        <v>0</v>
      </c>
      <c r="AX26" s="37">
        <v>1</v>
      </c>
      <c r="AY26" s="8"/>
      <c r="AZ26" s="8" t="s">
        <v>92</v>
      </c>
      <c r="BA26" s="37">
        <v>1</v>
      </c>
      <c r="BB26" s="38">
        <v>1.6</v>
      </c>
      <c r="BC26" s="37"/>
      <c r="BD26" s="37"/>
      <c r="BE26" s="37">
        <v>1</v>
      </c>
      <c r="BF26" s="37">
        <v>1</v>
      </c>
      <c r="BG26" s="75" t="s">
        <v>85</v>
      </c>
      <c r="BH26" s="36">
        <v>0.75</v>
      </c>
      <c r="BI26" s="36">
        <v>0.6</v>
      </c>
      <c r="BJ26" s="8">
        <f t="shared" si="17"/>
        <v>25</v>
      </c>
      <c r="BK26" s="8" t="s">
        <v>5</v>
      </c>
      <c r="BL26" s="8">
        <v>1</v>
      </c>
      <c r="BM26" s="8" t="s">
        <v>14</v>
      </c>
      <c r="BN26" s="8" t="s">
        <v>152</v>
      </c>
      <c r="BO26" s="56" t="s">
        <v>357</v>
      </c>
      <c r="BP26" s="56" t="s">
        <v>357</v>
      </c>
      <c r="BQ26" s="27">
        <v>22</v>
      </c>
      <c r="BR26" s="27">
        <v>1</v>
      </c>
      <c r="BS26" s="11"/>
      <c r="BT26" s="11"/>
      <c r="BU26" s="11" t="s">
        <v>1</v>
      </c>
      <c r="BV26" s="35">
        <v>0</v>
      </c>
      <c r="BW26" s="27">
        <f t="shared" si="18"/>
        <v>18.75</v>
      </c>
      <c r="BX26" s="34" t="str">
        <f t="shared" si="19"/>
        <v>[18.75,6,25,18.75]</v>
      </c>
      <c r="BY26" s="31">
        <v>0</v>
      </c>
      <c r="BZ26" s="31">
        <v>0</v>
      </c>
      <c r="CA26" s="31">
        <v>1</v>
      </c>
      <c r="CB26" s="31">
        <v>1</v>
      </c>
      <c r="CC26" s="31">
        <v>1</v>
      </c>
      <c r="CD26" s="31">
        <v>0</v>
      </c>
      <c r="CE26" s="31">
        <v>1</v>
      </c>
      <c r="CF26" s="31"/>
      <c r="CG26" s="31"/>
      <c r="CH26" s="31"/>
      <c r="CI26" s="31"/>
      <c r="CJ26" s="31"/>
      <c r="CK26" s="31"/>
      <c r="CL26" s="31"/>
      <c r="CM26" s="31"/>
      <c r="CN26" s="31" t="s">
        <v>298</v>
      </c>
      <c r="CO26" s="31"/>
      <c r="CP26" s="31"/>
      <c r="CQ26" s="32" t="s">
        <v>0</v>
      </c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 t="s">
        <v>356</v>
      </c>
      <c r="DT26" s="31">
        <f t="shared" si="20"/>
        <v>18.75</v>
      </c>
      <c r="DU26" s="27">
        <f t="shared" si="21"/>
        <v>6</v>
      </c>
      <c r="DV26" s="27">
        <f t="shared" si="22"/>
        <v>25</v>
      </c>
      <c r="DW26" s="27">
        <f t="shared" si="23"/>
        <v>18.75</v>
      </c>
      <c r="DX26" s="27"/>
      <c r="EI26" s="26">
        <f t="shared" si="24"/>
        <v>27.500000000000004</v>
      </c>
      <c r="EJ26" s="25">
        <f>EJ14</f>
        <v>0.1</v>
      </c>
      <c r="EK26" s="24">
        <v>2</v>
      </c>
      <c r="EL26" s="21">
        <v>5</v>
      </c>
      <c r="EM26" s="24">
        <v>3</v>
      </c>
      <c r="EN26" s="21">
        <v>2</v>
      </c>
      <c r="EO26" s="24">
        <v>4</v>
      </c>
      <c r="EP26" s="21">
        <v>1</v>
      </c>
      <c r="EQ26" s="21">
        <f t="shared" si="25"/>
        <v>2.5</v>
      </c>
      <c r="ER26" s="21">
        <f t="shared" si="26"/>
        <v>7.5</v>
      </c>
      <c r="ES26" s="23">
        <f t="shared" si="27"/>
        <v>0.13333300000000001</v>
      </c>
      <c r="ET26" s="21">
        <f t="shared" si="28"/>
        <v>15</v>
      </c>
      <c r="EU26" s="22">
        <f t="shared" si="29"/>
        <v>6.6667000000000004E-2</v>
      </c>
      <c r="EV26" s="21">
        <f t="shared" si="30"/>
        <v>22.5</v>
      </c>
      <c r="EW26" s="20">
        <f t="shared" si="31"/>
        <v>4.4443999999999997E-2</v>
      </c>
      <c r="EZ26" s="19"/>
      <c r="FA26" s="3"/>
      <c r="FE26" s="16"/>
      <c r="FF26" s="18">
        <v>0</v>
      </c>
      <c r="FG26" s="17">
        <v>1</v>
      </c>
      <c r="FH26" s="16">
        <f t="shared" si="32"/>
        <v>0</v>
      </c>
      <c r="FI26" s="18">
        <f t="shared" si="33"/>
        <v>0</v>
      </c>
      <c r="FJ26" s="17">
        <f t="shared" si="34"/>
        <v>1</v>
      </c>
      <c r="FK26" s="16">
        <f t="shared" si="35"/>
        <v>0</v>
      </c>
      <c r="FL26" s="18">
        <f t="shared" si="36"/>
        <v>0</v>
      </c>
      <c r="FM26" s="17">
        <f t="shared" si="37"/>
        <v>1</v>
      </c>
      <c r="FN26" s="16">
        <f t="shared" si="38"/>
        <v>0</v>
      </c>
      <c r="FO26" s="18">
        <f t="shared" si="39"/>
        <v>0</v>
      </c>
      <c r="FP26" s="17">
        <f t="shared" si="40"/>
        <v>1</v>
      </c>
      <c r="FQ26" s="16">
        <f t="shared" si="41"/>
        <v>0</v>
      </c>
      <c r="FR26" s="18">
        <f t="shared" si="42"/>
        <v>0</v>
      </c>
      <c r="FS26" s="17">
        <f t="shared" si="43"/>
        <v>1</v>
      </c>
      <c r="FT26" s="16">
        <f t="shared" si="44"/>
        <v>0</v>
      </c>
      <c r="FU26" s="18">
        <f t="shared" si="45"/>
        <v>0</v>
      </c>
      <c r="FV26" s="17">
        <f t="shared" si="46"/>
        <v>1</v>
      </c>
      <c r="FW26" s="16">
        <f t="shared" si="47"/>
        <v>0</v>
      </c>
      <c r="FX26" s="18">
        <f t="shared" si="48"/>
        <v>0</v>
      </c>
      <c r="FY26" s="17">
        <f t="shared" si="49"/>
        <v>1</v>
      </c>
      <c r="FZ26" s="16">
        <f t="shared" si="50"/>
        <v>0</v>
      </c>
      <c r="GA26" s="18">
        <f t="shared" si="51"/>
        <v>0</v>
      </c>
      <c r="GB26" s="17">
        <f t="shared" si="52"/>
        <v>1</v>
      </c>
      <c r="GC26" s="16">
        <f t="shared" si="53"/>
        <v>0</v>
      </c>
      <c r="GD26" s="18">
        <f t="shared" si="54"/>
        <v>0</v>
      </c>
      <c r="GE26" s="17">
        <f t="shared" si="55"/>
        <v>1</v>
      </c>
      <c r="GF26" s="16">
        <f t="shared" si="56"/>
        <v>0</v>
      </c>
      <c r="GG26" s="18">
        <f t="shared" si="57"/>
        <v>0</v>
      </c>
      <c r="GH26" s="17">
        <f t="shared" si="58"/>
        <v>1</v>
      </c>
      <c r="GI26" s="16">
        <f t="shared" si="59"/>
        <v>0</v>
      </c>
      <c r="GJ26" s="18">
        <f t="shared" si="60"/>
        <v>0</v>
      </c>
      <c r="GK26" s="17">
        <f t="shared" si="61"/>
        <v>2</v>
      </c>
      <c r="GL26" s="16">
        <f t="shared" si="62"/>
        <v>0</v>
      </c>
      <c r="GM26" s="18">
        <f t="shared" si="63"/>
        <v>0</v>
      </c>
      <c r="GN26" s="17">
        <f t="shared" si="64"/>
        <v>4</v>
      </c>
      <c r="GO26" s="16">
        <f t="shared" si="65"/>
        <v>0</v>
      </c>
      <c r="GP26" s="18">
        <f t="shared" si="66"/>
        <v>0</v>
      </c>
      <c r="GQ26" s="17">
        <f t="shared" si="67"/>
        <v>6</v>
      </c>
      <c r="GR26" s="16">
        <f t="shared" si="68"/>
        <v>0</v>
      </c>
      <c r="GS26" s="18">
        <f t="shared" si="69"/>
        <v>0</v>
      </c>
      <c r="GT26" s="17">
        <f t="shared" si="70"/>
        <v>8</v>
      </c>
      <c r="GU26" s="16">
        <f t="shared" si="71"/>
        <v>0</v>
      </c>
      <c r="GV26" s="18">
        <f t="shared" si="72"/>
        <v>0</v>
      </c>
      <c r="GW26" s="17">
        <f t="shared" si="73"/>
        <v>10</v>
      </c>
      <c r="GX26" s="16">
        <f t="shared" si="74"/>
        <v>0</v>
      </c>
      <c r="GY26" s="18">
        <f t="shared" si="75"/>
        <v>0</v>
      </c>
      <c r="GZ26" s="17">
        <f t="shared" si="76"/>
        <v>20</v>
      </c>
      <c r="HA26" s="16">
        <f t="shared" si="77"/>
        <v>0</v>
      </c>
      <c r="HB26" s="18">
        <f t="shared" si="78"/>
        <v>0</v>
      </c>
      <c r="HC26" s="17">
        <f t="shared" si="79"/>
        <v>40</v>
      </c>
      <c r="HD26" s="16">
        <f t="shared" si="80"/>
        <v>0</v>
      </c>
      <c r="HE26" s="18">
        <f t="shared" si="81"/>
        <v>0</v>
      </c>
      <c r="HF26" s="17">
        <f t="shared" si="82"/>
        <v>60</v>
      </c>
      <c r="HG26" s="16">
        <f t="shared" si="83"/>
        <v>0</v>
      </c>
      <c r="HH26" s="18">
        <f t="shared" si="84"/>
        <v>0</v>
      </c>
      <c r="HI26" s="17">
        <f t="shared" si="85"/>
        <v>80</v>
      </c>
      <c r="HJ26" s="16">
        <f t="shared" si="86"/>
        <v>0</v>
      </c>
      <c r="HK26" s="18">
        <f t="shared" si="87"/>
        <v>0</v>
      </c>
      <c r="HL26" s="17">
        <f t="shared" si="88"/>
        <v>100</v>
      </c>
      <c r="HM26" s="16">
        <f t="shared" si="89"/>
        <v>0</v>
      </c>
      <c r="HO26" s="19"/>
      <c r="HP26" s="3"/>
      <c r="HT26" s="16"/>
      <c r="HU26" s="18">
        <v>1</v>
      </c>
      <c r="HV26" s="17">
        <v>1</v>
      </c>
      <c r="HW26" s="16">
        <f t="shared" si="90"/>
        <v>2.77777777777778E-6</v>
      </c>
      <c r="HX26" s="18">
        <f t="shared" si="91"/>
        <v>1</v>
      </c>
      <c r="HY26" s="17">
        <f t="shared" si="92"/>
        <v>1</v>
      </c>
      <c r="HZ26" s="16">
        <f t="shared" si="93"/>
        <v>5.5555555555555601E-6</v>
      </c>
      <c r="IA26" s="18">
        <f t="shared" si="94"/>
        <v>1</v>
      </c>
      <c r="IB26" s="17">
        <f t="shared" si="95"/>
        <v>1</v>
      </c>
      <c r="IC26" s="16">
        <f t="shared" si="96"/>
        <v>8.3333333333333405E-6</v>
      </c>
      <c r="ID26" s="18">
        <f t="shared" si="97"/>
        <v>1</v>
      </c>
      <c r="IE26" s="17">
        <f t="shared" si="98"/>
        <v>1</v>
      </c>
      <c r="IF26" s="16">
        <f t="shared" si="99"/>
        <v>1.111111111111112E-5</v>
      </c>
      <c r="IG26" s="18">
        <f t="shared" si="100"/>
        <v>1</v>
      </c>
      <c r="IH26" s="17">
        <f t="shared" si="101"/>
        <v>1</v>
      </c>
      <c r="II26" s="16">
        <f t="shared" si="102"/>
        <v>1.38888888888889E-5</v>
      </c>
      <c r="IJ26" s="18">
        <f t="shared" si="103"/>
        <v>1</v>
      </c>
      <c r="IK26" s="17">
        <f t="shared" si="104"/>
        <v>1</v>
      </c>
      <c r="IL26" s="16">
        <f t="shared" si="105"/>
        <v>2.7777777777777799E-5</v>
      </c>
      <c r="IM26" s="18">
        <f t="shared" si="106"/>
        <v>1</v>
      </c>
      <c r="IN26" s="17">
        <f t="shared" si="107"/>
        <v>1</v>
      </c>
      <c r="IO26" s="16">
        <f t="shared" si="108"/>
        <v>5.5555555555555599E-5</v>
      </c>
      <c r="IP26" s="18">
        <f t="shared" si="109"/>
        <v>1</v>
      </c>
      <c r="IQ26" s="17">
        <f t="shared" si="110"/>
        <v>1</v>
      </c>
      <c r="IR26" s="16">
        <f t="shared" si="111"/>
        <v>8.3333333333333398E-5</v>
      </c>
      <c r="IS26" s="18">
        <f t="shared" si="112"/>
        <v>1</v>
      </c>
      <c r="IT26" s="17">
        <f t="shared" si="113"/>
        <v>1</v>
      </c>
      <c r="IU26" s="16">
        <f t="shared" si="114"/>
        <v>1.111111111111112E-4</v>
      </c>
      <c r="IV26" s="18">
        <f t="shared" si="115"/>
        <v>1</v>
      </c>
      <c r="IW26" s="17">
        <f t="shared" si="116"/>
        <v>1</v>
      </c>
      <c r="IX26" s="16">
        <f t="shared" si="117"/>
        <v>1.38888888888889E-4</v>
      </c>
      <c r="IY26" s="18">
        <f t="shared" si="118"/>
        <v>1</v>
      </c>
      <c r="IZ26" s="17">
        <f t="shared" si="119"/>
        <v>1</v>
      </c>
      <c r="JA26" s="16">
        <f t="shared" si="120"/>
        <v>2.7777777777777799E-4</v>
      </c>
      <c r="JB26" s="18">
        <f t="shared" si="121"/>
        <v>1</v>
      </c>
      <c r="JC26" s="17">
        <f t="shared" si="122"/>
        <v>1</v>
      </c>
      <c r="JD26" s="16">
        <f t="shared" si="123"/>
        <v>5.5555555555555599E-4</v>
      </c>
      <c r="JE26" s="18">
        <f t="shared" si="124"/>
        <v>1</v>
      </c>
      <c r="JF26" s="17">
        <f t="shared" si="125"/>
        <v>1</v>
      </c>
      <c r="JG26" s="16">
        <f t="shared" si="126"/>
        <v>8.3333333333333404E-4</v>
      </c>
      <c r="JH26" s="18">
        <f t="shared" si="127"/>
        <v>1</v>
      </c>
      <c r="JI26" s="17">
        <f t="shared" si="128"/>
        <v>1</v>
      </c>
      <c r="JJ26" s="16">
        <f t="shared" si="129"/>
        <v>1.111111111111112E-3</v>
      </c>
      <c r="JK26" s="18">
        <f t="shared" si="130"/>
        <v>1</v>
      </c>
      <c r="JL26" s="17">
        <f t="shared" si="131"/>
        <v>1</v>
      </c>
      <c r="JM26" s="16">
        <f t="shared" si="132"/>
        <v>1.38888888888889E-3</v>
      </c>
      <c r="JN26" s="18">
        <f t="shared" si="133"/>
        <v>1</v>
      </c>
      <c r="JO26" s="17">
        <f t="shared" si="134"/>
        <v>1</v>
      </c>
      <c r="JP26" s="16">
        <f t="shared" si="135"/>
        <v>2.7777777777777801E-3</v>
      </c>
      <c r="JQ26" s="18">
        <f t="shared" si="136"/>
        <v>1</v>
      </c>
      <c r="JR26" s="17">
        <f t="shared" si="137"/>
        <v>1</v>
      </c>
      <c r="JS26" s="16">
        <f t="shared" si="138"/>
        <v>5.5555555555555601E-3</v>
      </c>
      <c r="JT26" s="18">
        <f t="shared" si="139"/>
        <v>1</v>
      </c>
      <c r="JU26" s="17">
        <f t="shared" si="140"/>
        <v>1</v>
      </c>
      <c r="JV26" s="16">
        <f t="shared" si="141"/>
        <v>8.3333333333333402E-3</v>
      </c>
      <c r="JW26" s="18">
        <f t="shared" si="142"/>
        <v>1</v>
      </c>
      <c r="JX26" s="17">
        <f t="shared" si="143"/>
        <v>1</v>
      </c>
      <c r="JY26" s="16">
        <f t="shared" si="144"/>
        <v>1.111111111111112E-2</v>
      </c>
      <c r="JZ26" s="18">
        <f t="shared" si="145"/>
        <v>1</v>
      </c>
      <c r="KA26" s="17">
        <f t="shared" si="146"/>
        <v>1</v>
      </c>
      <c r="KB26" s="16">
        <f t="shared" si="147"/>
        <v>1.38888888888889E-2</v>
      </c>
      <c r="KG26" s="15">
        <f t="shared" si="171"/>
        <v>0</v>
      </c>
      <c r="KH26" s="15">
        <f t="shared" si="171"/>
        <v>0</v>
      </c>
      <c r="KI26" s="15">
        <f t="shared" si="171"/>
        <v>0</v>
      </c>
      <c r="KJ26" s="15">
        <f t="shared" si="171"/>
        <v>1E-3</v>
      </c>
      <c r="KK26" s="15">
        <f t="shared" si="171"/>
        <v>1.25E-3</v>
      </c>
      <c r="KL26" s="15">
        <f t="shared" si="171"/>
        <v>2.5000000000000001E-3</v>
      </c>
      <c r="KM26" s="15">
        <f t="shared" si="171"/>
        <v>5.0000000000000001E-3</v>
      </c>
      <c r="KN26" s="15">
        <f t="shared" si="171"/>
        <v>7.4999999999999997E-3</v>
      </c>
      <c r="KO26" s="15">
        <f t="shared" si="171"/>
        <v>0.01</v>
      </c>
      <c r="KP26" s="15">
        <f t="shared" si="171"/>
        <v>1.2500000000000001E-2</v>
      </c>
      <c r="KQ26" s="15">
        <f t="shared" si="172"/>
        <v>2.5000000000000001E-2</v>
      </c>
      <c r="KR26" s="15">
        <f t="shared" si="172"/>
        <v>3.125E-2</v>
      </c>
      <c r="KS26" s="15">
        <f t="shared" si="172"/>
        <v>3.1245000000000005E-2</v>
      </c>
      <c r="KT26" s="15">
        <f t="shared" si="172"/>
        <v>3.1240000000000004E-2</v>
      </c>
      <c r="KU26" s="15">
        <f t="shared" si="172"/>
        <v>3.1237500000000001E-2</v>
      </c>
      <c r="KV26" s="15">
        <f t="shared" si="172"/>
        <v>3.1225000000000006E-2</v>
      </c>
      <c r="KW26" s="15">
        <f t="shared" si="172"/>
        <v>3.1200000000000006E-2</v>
      </c>
      <c r="KX26" s="15">
        <f t="shared" si="172"/>
        <v>3.1200000000000006E-2</v>
      </c>
      <c r="KY26" s="15">
        <f t="shared" si="172"/>
        <v>3.1200000000000006E-2</v>
      </c>
      <c r="KZ26" s="15">
        <f t="shared" si="172"/>
        <v>3.1125E-2</v>
      </c>
      <c r="LG26" s="14">
        <f t="shared" si="150"/>
        <v>0.05</v>
      </c>
      <c r="LH26" s="3">
        <v>1</v>
      </c>
      <c r="LI26" s="14">
        <f t="shared" si="151"/>
        <v>2.5000000000000001E-2</v>
      </c>
      <c r="LJ26" s="3">
        <f t="shared" si="152"/>
        <v>1</v>
      </c>
      <c r="LK26" s="14">
        <v>5.0000000000000001E-3</v>
      </c>
      <c r="LL26" s="3">
        <v>1</v>
      </c>
      <c r="LM26" s="14">
        <v>1E-3</v>
      </c>
      <c r="LN26" s="3">
        <v>2</v>
      </c>
      <c r="LO26" s="13">
        <f t="shared" si="173"/>
        <v>1.25E-3</v>
      </c>
      <c r="LP26" s="13">
        <f t="shared" si="173"/>
        <v>2.5000000000000001E-3</v>
      </c>
      <c r="LQ26" s="13">
        <f t="shared" si="173"/>
        <v>3.7499999999999999E-3</v>
      </c>
      <c r="LR26" s="13">
        <f t="shared" si="173"/>
        <v>5.0000000000000001E-3</v>
      </c>
      <c r="LS26" s="13">
        <f t="shared" si="173"/>
        <v>6.2500000000000003E-3</v>
      </c>
      <c r="LT26" s="13">
        <f t="shared" si="174"/>
        <v>6.2500000000000003E-3</v>
      </c>
      <c r="LU26" s="13">
        <f t="shared" si="174"/>
        <v>1.2500000000000001E-2</v>
      </c>
      <c r="LV26" s="13">
        <f t="shared" si="174"/>
        <v>1.8749999999999999E-2</v>
      </c>
      <c r="LW26" s="13">
        <f t="shared" si="174"/>
        <v>2.5000000000000001E-2</v>
      </c>
      <c r="LX26" s="13">
        <f t="shared" si="174"/>
        <v>3.125E-2</v>
      </c>
      <c r="LY26" s="13">
        <f t="shared" si="175"/>
        <v>1.2500000000000001E-2</v>
      </c>
      <c r="LZ26" s="13">
        <f t="shared" si="175"/>
        <v>2.5000000000000001E-2</v>
      </c>
      <c r="MA26" s="13">
        <f t="shared" si="175"/>
        <v>3.7499999999999999E-2</v>
      </c>
      <c r="MB26" s="13">
        <f t="shared" si="175"/>
        <v>0.05</v>
      </c>
      <c r="MC26" s="13">
        <f t="shared" si="175"/>
        <v>6.25E-2</v>
      </c>
      <c r="MD26" s="13">
        <f t="shared" si="176"/>
        <v>1.2500000000000001E-2</v>
      </c>
      <c r="ME26" s="13">
        <f t="shared" si="176"/>
        <v>2.5000000000000001E-2</v>
      </c>
      <c r="MF26" s="13">
        <f t="shared" si="176"/>
        <v>3.7499999999999999E-2</v>
      </c>
      <c r="MG26" s="13">
        <f t="shared" si="176"/>
        <v>0.05</v>
      </c>
      <c r="MH26" s="13">
        <f t="shared" si="176"/>
        <v>6.25E-2</v>
      </c>
      <c r="MI26" s="13">
        <f t="shared" si="176"/>
        <v>9.375E-2</v>
      </c>
      <c r="MJ26" s="13">
        <f t="shared" si="176"/>
        <v>0.125</v>
      </c>
      <c r="MK26" s="13">
        <f t="shared" si="176"/>
        <v>0.15625</v>
      </c>
      <c r="ML26" s="13">
        <f t="shared" si="176"/>
        <v>0.1875</v>
      </c>
      <c r="MM26" s="13">
        <f t="shared" si="176"/>
        <v>0.21875</v>
      </c>
      <c r="MN26" s="13">
        <f t="shared" si="176"/>
        <v>0.25</v>
      </c>
      <c r="MO26" s="13">
        <f t="shared" si="176"/>
        <v>0.28125</v>
      </c>
      <c r="MP26" s="13">
        <f t="shared" si="176"/>
        <v>0.3125</v>
      </c>
      <c r="MQ26" s="13"/>
      <c r="MT26" s="3"/>
      <c r="MW26" s="1">
        <v>0</v>
      </c>
      <c r="MX26" s="1">
        <v>0</v>
      </c>
      <c r="MY26" s="1">
        <v>0</v>
      </c>
    </row>
    <row r="27" spans="1:363" ht="16.2">
      <c r="A27" s="37">
        <v>22</v>
      </c>
      <c r="B27" s="37"/>
      <c r="C27" s="53">
        <v>1</v>
      </c>
      <c r="D27" s="53">
        <f>D13</f>
        <v>-1</v>
      </c>
      <c r="E27" s="53"/>
      <c r="F27" s="53">
        <f>F13</f>
        <v>4</v>
      </c>
      <c r="G27" s="53">
        <f>G13</f>
        <v>4</v>
      </c>
      <c r="H27" s="53">
        <f t="shared" si="4"/>
        <v>4</v>
      </c>
      <c r="I27" s="11"/>
      <c r="J27" s="37">
        <f t="shared" si="5"/>
        <v>4</v>
      </c>
      <c r="K27" s="11"/>
      <c r="L27" s="37">
        <f>L13</f>
        <v>0</v>
      </c>
      <c r="M27" s="37">
        <f>M13</f>
        <v>0</v>
      </c>
      <c r="N27" s="37">
        <f>N13</f>
        <v>0</v>
      </c>
      <c r="O27" s="37">
        <v>2.7775999999999999E-3</v>
      </c>
      <c r="P27" s="3">
        <v>1</v>
      </c>
      <c r="Q27" s="122">
        <v>0</v>
      </c>
      <c r="R27" s="17">
        <f t="shared" si="8"/>
        <v>0</v>
      </c>
      <c r="S27" s="47">
        <v>0</v>
      </c>
      <c r="T27" s="47" t="s">
        <v>8</v>
      </c>
      <c r="U27" s="121">
        <v>0</v>
      </c>
      <c r="V27" s="49">
        <v>8</v>
      </c>
      <c r="W27" s="37">
        <f>W13</f>
        <v>1</v>
      </c>
      <c r="X27" s="37" t="str">
        <f>X13</f>
        <v>[[0,1],[0,1],[0,1],[0,1],[0,1],[0,1],[0,1],[0,1],[0,1],[0,1],[0,2],[0,4],[0,6],[0,8],[0,10],[0,20],[0,40],[0,60],[0,80],[0,100]]</v>
      </c>
      <c r="Y27" s="37">
        <f>Y13</f>
        <v>1</v>
      </c>
      <c r="Z27" s="47">
        <v>1</v>
      </c>
      <c r="AA27" s="47" t="str">
        <f t="shared" si="10"/>
        <v>[[1,1],[1,1],[1,1],[1,1],[1,1],[1,1],[1,1],[1,1],[1,1],[1,1],[1,1],[1,1],[1,1],[1,1],[1,1],[1,1],[1,1],[1,1],[1,1],[1,1]]</v>
      </c>
      <c r="AB27" s="37">
        <v>0</v>
      </c>
      <c r="AC27" s="37">
        <f>AC13</f>
        <v>0</v>
      </c>
      <c r="AD27" s="43">
        <f t="shared" si="11"/>
        <v>0</v>
      </c>
      <c r="AE27" s="43">
        <v>0</v>
      </c>
      <c r="AF27" s="43">
        <v>0</v>
      </c>
      <c r="AG27" s="44">
        <f>AG26</f>
        <v>0.05</v>
      </c>
      <c r="AH27" s="44">
        <f t="shared" si="169"/>
        <v>0</v>
      </c>
      <c r="AI27" s="44">
        <f t="shared" si="170"/>
        <v>0</v>
      </c>
      <c r="AJ27" s="42">
        <v>0</v>
      </c>
      <c r="AK27" s="14" t="str">
        <f t="shared" si="12"/>
        <v>[[0.05,1],[0.025,1],[0.005,1],[0.001,1],[0,0],[0.001,1],[0.001,1]]</v>
      </c>
      <c r="AL27" s="37" t="str">
        <f>AL13</f>
        <v>[[1,5],[2,2],[3,1]]</v>
      </c>
      <c r="AM27" s="37" t="str">
        <f>AM13</f>
        <v>[0.035556,0.017778,0.011852]</v>
      </c>
      <c r="AN27" s="40">
        <v>0</v>
      </c>
      <c r="AO27" s="37">
        <f>AO13</f>
        <v>1</v>
      </c>
      <c r="AP27" s="40">
        <f t="shared" si="15"/>
        <v>1</v>
      </c>
      <c r="AQ27" s="40">
        <v>0</v>
      </c>
      <c r="AR27" s="40">
        <v>0.4</v>
      </c>
      <c r="AS27" s="40" t="s">
        <v>156</v>
      </c>
      <c r="AT27" s="40">
        <v>1</v>
      </c>
      <c r="AU27" s="39">
        <v>7</v>
      </c>
      <c r="AV27" s="37">
        <f>AV13</f>
        <v>-1</v>
      </c>
      <c r="AW27" s="37">
        <f>AW13</f>
        <v>0</v>
      </c>
      <c r="AX27" s="37">
        <f>AX13</f>
        <v>0</v>
      </c>
      <c r="AY27" s="37"/>
      <c r="AZ27" s="8" t="s">
        <v>92</v>
      </c>
      <c r="BA27" s="37">
        <f>BA13</f>
        <v>1</v>
      </c>
      <c r="BB27" s="38">
        <f t="shared" ref="BB27:BB45" si="177">BA27*1.5</f>
        <v>1.5</v>
      </c>
      <c r="BC27" s="37"/>
      <c r="BD27" s="37"/>
      <c r="BE27" s="37">
        <f>BE13</f>
        <v>0.5</v>
      </c>
      <c r="BF27" s="37">
        <f>BF13</f>
        <v>1</v>
      </c>
      <c r="BG27" s="37"/>
      <c r="BH27" s="36">
        <v>0.75</v>
      </c>
      <c r="BI27" s="36">
        <v>0.6</v>
      </c>
      <c r="BJ27" s="37">
        <f>BJ13</f>
        <v>4</v>
      </c>
      <c r="BK27" s="8" t="s">
        <v>5</v>
      </c>
      <c r="BL27" s="37">
        <f>BL13</f>
        <v>1</v>
      </c>
      <c r="BM27" s="37" t="str">
        <f>BM13</f>
        <v>20,0.1,1</v>
      </c>
      <c r="BN27" s="8" t="str">
        <f>BN13</f>
        <v>2.5,1.2</v>
      </c>
      <c r="BO27" s="37" t="str">
        <f>BO13</f>
        <v>5,4,90,24</v>
      </c>
      <c r="BP27" s="37" t="s">
        <v>355</v>
      </c>
      <c r="BQ27" s="37"/>
      <c r="BR27" s="11"/>
      <c r="BS27" s="11"/>
      <c r="BT27" s="11"/>
      <c r="BU27" s="11" t="s">
        <v>1</v>
      </c>
      <c r="BV27" s="35">
        <v>0</v>
      </c>
      <c r="BW27" s="27">
        <f t="shared" si="18"/>
        <v>3</v>
      </c>
      <c r="BX27" s="34" t="str">
        <f t="shared" si="19"/>
        <v>[3,4,4,3]</v>
      </c>
      <c r="BY27" s="31">
        <v>0</v>
      </c>
      <c r="BZ27" s="31">
        <v>0</v>
      </c>
      <c r="CA27" s="31">
        <v>0</v>
      </c>
      <c r="CB27" s="31">
        <v>0</v>
      </c>
      <c r="CC27" s="31">
        <v>0</v>
      </c>
      <c r="CD27" s="31">
        <v>0</v>
      </c>
      <c r="CE27" s="31">
        <v>0</v>
      </c>
      <c r="CF27" s="31"/>
      <c r="CG27" s="31"/>
      <c r="CH27" s="31"/>
      <c r="CI27" s="31"/>
      <c r="CJ27" s="31"/>
      <c r="CK27" s="31"/>
      <c r="CL27" s="31"/>
      <c r="CM27" s="31"/>
      <c r="CN27" s="31" t="s">
        <v>298</v>
      </c>
      <c r="CO27" s="31"/>
      <c r="CP27" s="31"/>
      <c r="CQ27" s="32" t="s">
        <v>0</v>
      </c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 t="e">
        <v>#N/A</v>
      </c>
      <c r="DT27" s="31">
        <f t="shared" si="20"/>
        <v>3</v>
      </c>
      <c r="DU27" s="27">
        <f t="shared" si="21"/>
        <v>4</v>
      </c>
      <c r="DV27" s="27">
        <f t="shared" si="22"/>
        <v>4</v>
      </c>
      <c r="DW27" s="27">
        <f t="shared" si="23"/>
        <v>3</v>
      </c>
      <c r="DX27" s="27"/>
      <c r="EI27" s="26">
        <f t="shared" si="24"/>
        <v>4.4000000000000004</v>
      </c>
      <c r="EJ27" s="25">
        <f>EJ26</f>
        <v>0.1</v>
      </c>
      <c r="EK27" s="24">
        <v>2</v>
      </c>
      <c r="EL27" s="21">
        <v>5</v>
      </c>
      <c r="EM27" s="24">
        <v>3</v>
      </c>
      <c r="EN27" s="21">
        <v>2</v>
      </c>
      <c r="EO27" s="24">
        <v>4</v>
      </c>
      <c r="EP27" s="21">
        <v>1</v>
      </c>
      <c r="EQ27" s="21">
        <f t="shared" si="25"/>
        <v>2.5</v>
      </c>
      <c r="ER27" s="21">
        <f t="shared" si="26"/>
        <v>7.5</v>
      </c>
      <c r="ES27" s="23">
        <f t="shared" si="27"/>
        <v>2.1333000000000001E-2</v>
      </c>
      <c r="ET27" s="21">
        <f t="shared" si="28"/>
        <v>15</v>
      </c>
      <c r="EU27" s="22">
        <f t="shared" si="29"/>
        <v>1.0666999999999999E-2</v>
      </c>
      <c r="EV27" s="21">
        <f t="shared" si="30"/>
        <v>22.5</v>
      </c>
      <c r="EW27" s="20">
        <f t="shared" si="31"/>
        <v>7.1110000000000001E-3</v>
      </c>
      <c r="EZ27" s="19"/>
      <c r="FA27" s="3"/>
      <c r="FE27" s="16"/>
      <c r="FF27" s="18">
        <v>0</v>
      </c>
      <c r="FG27" s="17">
        <v>1</v>
      </c>
      <c r="FH27" s="16">
        <f t="shared" si="32"/>
        <v>0</v>
      </c>
      <c r="FI27" s="18">
        <f t="shared" si="33"/>
        <v>0</v>
      </c>
      <c r="FJ27" s="17">
        <f t="shared" si="34"/>
        <v>1</v>
      </c>
      <c r="FK27" s="16">
        <f t="shared" si="35"/>
        <v>0</v>
      </c>
      <c r="FL27" s="18">
        <f t="shared" si="36"/>
        <v>0</v>
      </c>
      <c r="FM27" s="17">
        <f t="shared" si="37"/>
        <v>1</v>
      </c>
      <c r="FN27" s="16">
        <f t="shared" si="38"/>
        <v>0</v>
      </c>
      <c r="FO27" s="18">
        <f t="shared" si="39"/>
        <v>0</v>
      </c>
      <c r="FP27" s="17">
        <f t="shared" si="40"/>
        <v>1</v>
      </c>
      <c r="FQ27" s="16">
        <f t="shared" si="41"/>
        <v>0</v>
      </c>
      <c r="FR27" s="18">
        <f t="shared" si="42"/>
        <v>0</v>
      </c>
      <c r="FS27" s="17">
        <f t="shared" si="43"/>
        <v>1</v>
      </c>
      <c r="FT27" s="16">
        <f t="shared" si="44"/>
        <v>0</v>
      </c>
      <c r="FU27" s="18">
        <f t="shared" si="45"/>
        <v>0</v>
      </c>
      <c r="FV27" s="17">
        <f t="shared" si="46"/>
        <v>1</v>
      </c>
      <c r="FW27" s="16">
        <f t="shared" si="47"/>
        <v>0</v>
      </c>
      <c r="FX27" s="18">
        <f t="shared" si="48"/>
        <v>0</v>
      </c>
      <c r="FY27" s="17">
        <f t="shared" si="49"/>
        <v>1</v>
      </c>
      <c r="FZ27" s="16">
        <f t="shared" si="50"/>
        <v>0</v>
      </c>
      <c r="GA27" s="18">
        <f t="shared" si="51"/>
        <v>0</v>
      </c>
      <c r="GB27" s="17">
        <f t="shared" si="52"/>
        <v>1</v>
      </c>
      <c r="GC27" s="16">
        <f t="shared" si="53"/>
        <v>0</v>
      </c>
      <c r="GD27" s="18">
        <f t="shared" si="54"/>
        <v>0</v>
      </c>
      <c r="GE27" s="17">
        <f t="shared" si="55"/>
        <v>1</v>
      </c>
      <c r="GF27" s="16">
        <f t="shared" si="56"/>
        <v>0</v>
      </c>
      <c r="GG27" s="18">
        <f t="shared" si="57"/>
        <v>0</v>
      </c>
      <c r="GH27" s="17">
        <f t="shared" si="58"/>
        <v>1</v>
      </c>
      <c r="GI27" s="16">
        <f t="shared" si="59"/>
        <v>0</v>
      </c>
      <c r="GJ27" s="18">
        <f t="shared" si="60"/>
        <v>0</v>
      </c>
      <c r="GK27" s="17">
        <f t="shared" si="61"/>
        <v>2</v>
      </c>
      <c r="GL27" s="16">
        <f t="shared" si="62"/>
        <v>0</v>
      </c>
      <c r="GM27" s="18">
        <f t="shared" si="63"/>
        <v>0</v>
      </c>
      <c r="GN27" s="17">
        <f t="shared" si="64"/>
        <v>4</v>
      </c>
      <c r="GO27" s="16">
        <f t="shared" si="65"/>
        <v>0</v>
      </c>
      <c r="GP27" s="18">
        <f t="shared" si="66"/>
        <v>0</v>
      </c>
      <c r="GQ27" s="17">
        <f t="shared" si="67"/>
        <v>6</v>
      </c>
      <c r="GR27" s="16">
        <f t="shared" si="68"/>
        <v>0</v>
      </c>
      <c r="GS27" s="18">
        <f t="shared" si="69"/>
        <v>0</v>
      </c>
      <c r="GT27" s="17">
        <f t="shared" si="70"/>
        <v>8</v>
      </c>
      <c r="GU27" s="16">
        <f t="shared" si="71"/>
        <v>0</v>
      </c>
      <c r="GV27" s="18">
        <f t="shared" si="72"/>
        <v>0</v>
      </c>
      <c r="GW27" s="17">
        <f t="shared" si="73"/>
        <v>10</v>
      </c>
      <c r="GX27" s="16">
        <f t="shared" si="74"/>
        <v>0</v>
      </c>
      <c r="GY27" s="18">
        <f t="shared" si="75"/>
        <v>0</v>
      </c>
      <c r="GZ27" s="17">
        <f t="shared" si="76"/>
        <v>20</v>
      </c>
      <c r="HA27" s="16">
        <f t="shared" si="77"/>
        <v>0</v>
      </c>
      <c r="HB27" s="18">
        <f t="shared" si="78"/>
        <v>0</v>
      </c>
      <c r="HC27" s="17">
        <f t="shared" si="79"/>
        <v>40</v>
      </c>
      <c r="HD27" s="16">
        <f t="shared" si="80"/>
        <v>0</v>
      </c>
      <c r="HE27" s="18">
        <f t="shared" si="81"/>
        <v>0</v>
      </c>
      <c r="HF27" s="17">
        <f t="shared" si="82"/>
        <v>60</v>
      </c>
      <c r="HG27" s="16">
        <f t="shared" si="83"/>
        <v>0</v>
      </c>
      <c r="HH27" s="18">
        <f t="shared" si="84"/>
        <v>0</v>
      </c>
      <c r="HI27" s="17">
        <f t="shared" si="85"/>
        <v>80</v>
      </c>
      <c r="HJ27" s="16">
        <f t="shared" si="86"/>
        <v>0</v>
      </c>
      <c r="HK27" s="18">
        <f t="shared" si="87"/>
        <v>0</v>
      </c>
      <c r="HL27" s="17">
        <f t="shared" si="88"/>
        <v>100</v>
      </c>
      <c r="HM27" s="16">
        <f t="shared" si="89"/>
        <v>0</v>
      </c>
      <c r="HO27" s="19"/>
      <c r="HP27" s="3"/>
      <c r="HT27" s="16"/>
      <c r="HU27" s="18">
        <f>HU11</f>
        <v>1</v>
      </c>
      <c r="HV27" s="17">
        <v>1</v>
      </c>
      <c r="HW27" s="16">
        <f t="shared" si="90"/>
        <v>4.4444444444444481E-7</v>
      </c>
      <c r="HX27" s="18">
        <f t="shared" si="91"/>
        <v>1</v>
      </c>
      <c r="HY27" s="17">
        <f t="shared" si="92"/>
        <v>1</v>
      </c>
      <c r="HZ27" s="16">
        <f t="shared" si="93"/>
        <v>8.8888888888888961E-7</v>
      </c>
      <c r="IA27" s="18">
        <f t="shared" si="94"/>
        <v>1</v>
      </c>
      <c r="IB27" s="17">
        <f t="shared" si="95"/>
        <v>1</v>
      </c>
      <c r="IC27" s="16">
        <f t="shared" si="96"/>
        <v>1.3333333333333345E-6</v>
      </c>
      <c r="ID27" s="18">
        <f t="shared" si="97"/>
        <v>1</v>
      </c>
      <c r="IE27" s="17">
        <f t="shared" si="98"/>
        <v>1</v>
      </c>
      <c r="IF27" s="16">
        <f t="shared" si="99"/>
        <v>1.7777777777777792E-6</v>
      </c>
      <c r="IG27" s="18">
        <f t="shared" si="100"/>
        <v>1</v>
      </c>
      <c r="IH27" s="17">
        <f t="shared" si="101"/>
        <v>1</v>
      </c>
      <c r="II27" s="16">
        <f t="shared" si="102"/>
        <v>2.2222222222222242E-6</v>
      </c>
      <c r="IJ27" s="18">
        <f t="shared" si="103"/>
        <v>1</v>
      </c>
      <c r="IK27" s="17">
        <f t="shared" si="104"/>
        <v>1</v>
      </c>
      <c r="IL27" s="16">
        <f t="shared" si="105"/>
        <v>4.4444444444444484E-6</v>
      </c>
      <c r="IM27" s="18">
        <f t="shared" si="106"/>
        <v>1</v>
      </c>
      <c r="IN27" s="17">
        <f t="shared" si="107"/>
        <v>1</v>
      </c>
      <c r="IO27" s="16">
        <f t="shared" si="108"/>
        <v>8.8888888888888968E-6</v>
      </c>
      <c r="IP27" s="18">
        <f t="shared" si="109"/>
        <v>1</v>
      </c>
      <c r="IQ27" s="17">
        <f t="shared" si="110"/>
        <v>1</v>
      </c>
      <c r="IR27" s="16">
        <f t="shared" si="111"/>
        <v>1.3333333333333343E-5</v>
      </c>
      <c r="IS27" s="18">
        <f t="shared" si="112"/>
        <v>1</v>
      </c>
      <c r="IT27" s="17">
        <f t="shared" si="113"/>
        <v>1</v>
      </c>
      <c r="IU27" s="16">
        <f t="shared" si="114"/>
        <v>1.7777777777777794E-5</v>
      </c>
      <c r="IV27" s="18">
        <f t="shared" si="115"/>
        <v>1</v>
      </c>
      <c r="IW27" s="17">
        <f t="shared" si="116"/>
        <v>1</v>
      </c>
      <c r="IX27" s="16">
        <f t="shared" si="117"/>
        <v>2.222222222222224E-5</v>
      </c>
      <c r="IY27" s="18">
        <f t="shared" si="118"/>
        <v>1</v>
      </c>
      <c r="IZ27" s="17">
        <f t="shared" si="119"/>
        <v>1</v>
      </c>
      <c r="JA27" s="16">
        <f t="shared" si="120"/>
        <v>4.444444444444448E-5</v>
      </c>
      <c r="JB27" s="18">
        <f t="shared" si="121"/>
        <v>1</v>
      </c>
      <c r="JC27" s="17">
        <f t="shared" si="122"/>
        <v>1</v>
      </c>
      <c r="JD27" s="16">
        <f t="shared" si="123"/>
        <v>8.8888888888888961E-5</v>
      </c>
      <c r="JE27" s="18">
        <f t="shared" si="124"/>
        <v>1</v>
      </c>
      <c r="JF27" s="17">
        <f t="shared" si="125"/>
        <v>1</v>
      </c>
      <c r="JG27" s="16">
        <f t="shared" si="126"/>
        <v>1.3333333333333345E-4</v>
      </c>
      <c r="JH27" s="18">
        <f t="shared" si="127"/>
        <v>1</v>
      </c>
      <c r="JI27" s="17">
        <f t="shared" si="128"/>
        <v>1</v>
      </c>
      <c r="JJ27" s="16">
        <f t="shared" si="129"/>
        <v>1.7777777777777792E-4</v>
      </c>
      <c r="JK27" s="18">
        <f t="shared" si="130"/>
        <v>1</v>
      </c>
      <c r="JL27" s="17">
        <f t="shared" si="131"/>
        <v>1</v>
      </c>
      <c r="JM27" s="16">
        <f t="shared" si="132"/>
        <v>2.222222222222224E-4</v>
      </c>
      <c r="JN27" s="18">
        <f t="shared" si="133"/>
        <v>1</v>
      </c>
      <c r="JO27" s="17">
        <f t="shared" si="134"/>
        <v>1</v>
      </c>
      <c r="JP27" s="16">
        <f t="shared" si="135"/>
        <v>4.4444444444444479E-4</v>
      </c>
      <c r="JQ27" s="18">
        <f t="shared" si="136"/>
        <v>1</v>
      </c>
      <c r="JR27" s="17">
        <f t="shared" si="137"/>
        <v>1</v>
      </c>
      <c r="JS27" s="16">
        <f t="shared" si="138"/>
        <v>8.8888888888888958E-4</v>
      </c>
      <c r="JT27" s="18">
        <f t="shared" si="139"/>
        <v>1</v>
      </c>
      <c r="JU27" s="17">
        <f t="shared" si="140"/>
        <v>1</v>
      </c>
      <c r="JV27" s="16">
        <f t="shared" si="141"/>
        <v>1.3333333333333344E-3</v>
      </c>
      <c r="JW27" s="18">
        <f t="shared" si="142"/>
        <v>1</v>
      </c>
      <c r="JX27" s="17">
        <f t="shared" si="143"/>
        <v>1</v>
      </c>
      <c r="JY27" s="16">
        <f t="shared" si="144"/>
        <v>1.7777777777777792E-3</v>
      </c>
      <c r="JZ27" s="18">
        <f t="shared" si="145"/>
        <v>1</v>
      </c>
      <c r="KA27" s="17">
        <f t="shared" si="146"/>
        <v>1</v>
      </c>
      <c r="KB27" s="16">
        <f t="shared" si="147"/>
        <v>2.222222222222224E-3</v>
      </c>
      <c r="KG27" s="15">
        <f t="shared" si="171"/>
        <v>0</v>
      </c>
      <c r="KH27" s="15">
        <f t="shared" si="171"/>
        <v>0</v>
      </c>
      <c r="KI27" s="15">
        <f t="shared" si="171"/>
        <v>0</v>
      </c>
      <c r="KJ27" s="15">
        <f t="shared" si="171"/>
        <v>1.6000000000000001E-4</v>
      </c>
      <c r="KK27" s="15">
        <f t="shared" si="171"/>
        <v>2.0000000000000001E-4</v>
      </c>
      <c r="KL27" s="15">
        <f t="shared" si="171"/>
        <v>4.0000000000000002E-4</v>
      </c>
      <c r="KM27" s="15">
        <f t="shared" si="171"/>
        <v>8.0000000000000004E-4</v>
      </c>
      <c r="KN27" s="15">
        <f t="shared" si="171"/>
        <v>1.1999999999999999E-3</v>
      </c>
      <c r="KO27" s="15">
        <f t="shared" si="171"/>
        <v>1.6000000000000001E-3</v>
      </c>
      <c r="KP27" s="15">
        <f t="shared" si="171"/>
        <v>2E-3</v>
      </c>
      <c r="KQ27" s="15">
        <f t="shared" si="172"/>
        <v>4.0000000000000001E-3</v>
      </c>
      <c r="KR27" s="15">
        <f t="shared" si="172"/>
        <v>5.0000000000000001E-3</v>
      </c>
      <c r="KS27" s="15">
        <f t="shared" si="172"/>
        <v>4.9992000000000005E-3</v>
      </c>
      <c r="KT27" s="15">
        <f t="shared" si="172"/>
        <v>4.9984000000000009E-3</v>
      </c>
      <c r="KU27" s="15">
        <f t="shared" si="172"/>
        <v>4.9979999999999998E-3</v>
      </c>
      <c r="KV27" s="15">
        <f t="shared" si="172"/>
        <v>4.9960000000000004E-3</v>
      </c>
      <c r="KW27" s="15">
        <f t="shared" si="172"/>
        <v>4.9920000000000008E-3</v>
      </c>
      <c r="KX27" s="15">
        <f t="shared" si="172"/>
        <v>4.9920000000000008E-3</v>
      </c>
      <c r="KY27" s="15">
        <f t="shared" si="172"/>
        <v>4.9920000000000008E-3</v>
      </c>
      <c r="KZ27" s="15">
        <f t="shared" si="172"/>
        <v>4.9800000000000001E-3</v>
      </c>
      <c r="LG27" s="14">
        <f t="shared" si="150"/>
        <v>0.05</v>
      </c>
      <c r="LH27" s="3">
        <v>1</v>
      </c>
      <c r="LI27" s="14">
        <f t="shared" si="151"/>
        <v>2.5000000000000001E-2</v>
      </c>
      <c r="LJ27" s="3">
        <f t="shared" si="152"/>
        <v>1</v>
      </c>
      <c r="LK27" s="14">
        <v>5.0000000000000001E-3</v>
      </c>
      <c r="LL27" s="3">
        <v>1</v>
      </c>
      <c r="LM27" s="14">
        <v>1E-3</v>
      </c>
      <c r="LN27" s="3">
        <v>1</v>
      </c>
      <c r="LO27" s="13">
        <f t="shared" si="173"/>
        <v>2.0000000000000001E-4</v>
      </c>
      <c r="LP27" s="13">
        <f t="shared" si="173"/>
        <v>4.0000000000000002E-4</v>
      </c>
      <c r="LQ27" s="13">
        <f t="shared" si="173"/>
        <v>5.9999999999999995E-4</v>
      </c>
      <c r="LR27" s="13">
        <f t="shared" si="173"/>
        <v>8.0000000000000004E-4</v>
      </c>
      <c r="LS27" s="13">
        <f t="shared" si="173"/>
        <v>1E-3</v>
      </c>
      <c r="LT27" s="13">
        <f t="shared" si="174"/>
        <v>1E-3</v>
      </c>
      <c r="LU27" s="13">
        <f t="shared" si="174"/>
        <v>2E-3</v>
      </c>
      <c r="LV27" s="13">
        <f t="shared" si="174"/>
        <v>3.0000000000000001E-3</v>
      </c>
      <c r="LW27" s="13">
        <f t="shared" si="174"/>
        <v>4.0000000000000001E-3</v>
      </c>
      <c r="LX27" s="13">
        <f t="shared" si="174"/>
        <v>5.0000000000000001E-3</v>
      </c>
      <c r="LY27" s="13">
        <f t="shared" si="175"/>
        <v>2E-3</v>
      </c>
      <c r="LZ27" s="13">
        <f t="shared" si="175"/>
        <v>4.0000000000000001E-3</v>
      </c>
      <c r="MA27" s="13">
        <f t="shared" si="175"/>
        <v>6.0000000000000001E-3</v>
      </c>
      <c r="MB27" s="13">
        <f t="shared" si="175"/>
        <v>8.0000000000000002E-3</v>
      </c>
      <c r="MC27" s="13">
        <f t="shared" si="175"/>
        <v>0.01</v>
      </c>
      <c r="MD27" s="13">
        <f t="shared" si="176"/>
        <v>4.0000000000000001E-3</v>
      </c>
      <c r="ME27" s="13">
        <f t="shared" si="176"/>
        <v>8.0000000000000002E-3</v>
      </c>
      <c r="MF27" s="13">
        <f t="shared" si="176"/>
        <v>1.2E-2</v>
      </c>
      <c r="MG27" s="13">
        <f t="shared" si="176"/>
        <v>1.6E-2</v>
      </c>
      <c r="MH27" s="13">
        <f t="shared" si="176"/>
        <v>0.02</v>
      </c>
      <c r="MI27" s="13">
        <f t="shared" si="176"/>
        <v>0.03</v>
      </c>
      <c r="MJ27" s="13">
        <f t="shared" si="176"/>
        <v>0.04</v>
      </c>
      <c r="MK27" s="13">
        <f t="shared" si="176"/>
        <v>0.05</v>
      </c>
      <c r="ML27" s="13">
        <f t="shared" si="176"/>
        <v>0.06</v>
      </c>
      <c r="MM27" s="13">
        <f t="shared" si="176"/>
        <v>7.0000000000000007E-2</v>
      </c>
      <c r="MN27" s="13">
        <f t="shared" si="176"/>
        <v>0.08</v>
      </c>
      <c r="MO27" s="13">
        <f t="shared" si="176"/>
        <v>0.09</v>
      </c>
      <c r="MP27" s="13">
        <f t="shared" si="176"/>
        <v>0.1</v>
      </c>
      <c r="MQ27" s="13"/>
      <c r="MT27" s="3"/>
      <c r="MW27" s="1">
        <v>0</v>
      </c>
      <c r="MX27" s="1">
        <v>0</v>
      </c>
      <c r="MY27" s="1">
        <v>0</v>
      </c>
    </row>
    <row r="28" spans="1:363" s="106" customFormat="1" ht="16.2">
      <c r="A28" s="120">
        <v>23</v>
      </c>
      <c r="B28" s="120"/>
      <c r="C28" s="120">
        <v>3</v>
      </c>
      <c r="D28" s="120">
        <v>-1</v>
      </c>
      <c r="E28" s="120"/>
      <c r="F28" s="120">
        <v>135</v>
      </c>
      <c r="G28" s="120"/>
      <c r="H28" s="120">
        <f t="shared" si="4"/>
        <v>135</v>
      </c>
      <c r="I28" s="101"/>
      <c r="J28" s="37">
        <f t="shared" si="5"/>
        <v>135</v>
      </c>
      <c r="K28" s="119" t="s">
        <v>354</v>
      </c>
      <c r="L28" s="37">
        <v>0</v>
      </c>
      <c r="M28" s="37">
        <v>0</v>
      </c>
      <c r="N28" s="37">
        <v>0</v>
      </c>
      <c r="O28" s="57">
        <v>9.3749599999999988E-2</v>
      </c>
      <c r="P28" s="3">
        <v>5</v>
      </c>
      <c r="Q28" s="51">
        <v>0</v>
      </c>
      <c r="R28" s="17">
        <f t="shared" si="8"/>
        <v>0</v>
      </c>
      <c r="S28" s="47">
        <v>0</v>
      </c>
      <c r="T28" s="47" t="s">
        <v>8</v>
      </c>
      <c r="U28" s="50">
        <v>0</v>
      </c>
      <c r="V28" s="49">
        <v>8</v>
      </c>
      <c r="W28" s="48">
        <v>1</v>
      </c>
      <c r="X28" s="47" t="str">
        <f t="shared" ref="X28:X59" si="178">"[["&amp;FF28&amp;","&amp;FG28&amp;"],["&amp;FI28&amp;","&amp;FJ28&amp;"],["&amp;FL28&amp;","&amp;FM28&amp;"],["&amp;FO28&amp;","&amp;FP28&amp;"],["&amp;FR28&amp;","&amp;FS28&amp;"],["&amp;FU28&amp;","&amp;FV28&amp;"],["&amp;FX28&amp;","&amp;FY28&amp;"],["&amp;GA28&amp;","&amp;GB28&amp;"],["&amp;GD28&amp;","&amp;GE28&amp;"],["&amp;GG28&amp;","&amp;GH28&amp;"],["&amp;GJ28&amp;","&amp;GK28&amp;"],["&amp;GM28&amp;","&amp;GN28&amp;"],["&amp;GP28&amp;","&amp;GQ28&amp;"],["&amp;GS28&amp;","&amp;GT28&amp;"],["&amp;GV28&amp;","&amp;GW28&amp;"],["&amp;GY28&amp;","&amp;GZ28&amp;"],["&amp;HB28&amp;","&amp;HC28&amp;"],["&amp;HE28&amp;","&amp;HF28&amp;"],["&amp;HH28&amp;","&amp;HI28&amp;"],["&amp;HK28&amp;","&amp;HL28&amp;"]]"</f>
        <v>[[0,1],[0,1],[0,1],[0,1],[0,1],[0,1],[0,1],[0,1],[0,1],[0,1],[0,2],[0,4],[0,6],[0,8],[0,10],[0,20],[0,40],[0,60],[0,80],[0,100]]</v>
      </c>
      <c r="Y28" s="47">
        <v>1</v>
      </c>
      <c r="Z28" s="47">
        <v>1</v>
      </c>
      <c r="AA28" s="47" t="str">
        <f t="shared" si="10"/>
        <v>[[1,1],[1,1],[1,1],[1,1],[1,1],[1,1],[1,1],[1,1],[1,1],[1,1],[1,1],[1,1],[1,1],[1,1],[1,1],[1,1],[1,1],[1,1],[1,1],[1,1]]</v>
      </c>
      <c r="AB28" s="37">
        <v>0</v>
      </c>
      <c r="AC28" s="37">
        <f>AC14</f>
        <v>0</v>
      </c>
      <c r="AD28" s="43">
        <f t="shared" si="11"/>
        <v>0</v>
      </c>
      <c r="AE28" s="43">
        <v>0</v>
      </c>
      <c r="AF28" s="43">
        <v>0</v>
      </c>
      <c r="AG28" s="44">
        <f>AG37</f>
        <v>0.05</v>
      </c>
      <c r="AH28" s="44">
        <f t="shared" si="169"/>
        <v>0</v>
      </c>
      <c r="AI28" s="44">
        <f t="shared" si="170"/>
        <v>0</v>
      </c>
      <c r="AJ28" s="42">
        <v>0</v>
      </c>
      <c r="AK28" s="14" t="str">
        <f t="shared" si="12"/>
        <v>[[0.05,1],[0.025,3],[0.005,3],[0.001,5],[0,0],[0.001,5],[0.001,5]]</v>
      </c>
      <c r="AL28" s="37" t="str">
        <f t="shared" ref="AL28:AL59" si="179">"[["&amp;EK28&amp;","&amp;EL28&amp;"],["&amp;EM28&amp;","&amp;EN28&amp;"],["&amp;EO28&amp;","&amp;EP28&amp;"]]"</f>
        <v>[[2,5],[3,2],[4,1]]</v>
      </c>
      <c r="AM28" s="40" t="str">
        <f t="shared" ref="AM28:AM53" si="180">"["&amp;ES28&amp;","&amp;EU28&amp;","&amp;EW28&amp;"]"</f>
        <v>[0.72,0.36,0.24]</v>
      </c>
      <c r="AN28" s="40">
        <v>0</v>
      </c>
      <c r="AO28" s="40">
        <v>1</v>
      </c>
      <c r="AP28" s="40">
        <f t="shared" si="15"/>
        <v>1</v>
      </c>
      <c r="AQ28" s="40">
        <v>0</v>
      </c>
      <c r="AR28" s="40">
        <v>0.4</v>
      </c>
      <c r="AS28" s="40" t="s">
        <v>156</v>
      </c>
      <c r="AT28" s="40">
        <v>1</v>
      </c>
      <c r="AU28" s="39">
        <v>7</v>
      </c>
      <c r="AV28" s="37">
        <f>IF(C28=4,1,IF(C28=6,2,-1))</f>
        <v>-1</v>
      </c>
      <c r="AW28" s="37">
        <v>0</v>
      </c>
      <c r="AX28" s="37">
        <f>AX14</f>
        <v>0</v>
      </c>
      <c r="AY28" s="8"/>
      <c r="AZ28" s="8" t="s">
        <v>6</v>
      </c>
      <c r="BA28" s="37">
        <v>1</v>
      </c>
      <c r="BB28" s="38">
        <f t="shared" si="177"/>
        <v>1.5</v>
      </c>
      <c r="BC28" s="37"/>
      <c r="BD28" s="37"/>
      <c r="BE28" s="37">
        <v>1</v>
      </c>
      <c r="BF28" s="37">
        <v>1</v>
      </c>
      <c r="BG28" s="37" t="s">
        <v>353</v>
      </c>
      <c r="BH28" s="36">
        <v>0.75</v>
      </c>
      <c r="BI28" s="36">
        <v>0.6</v>
      </c>
      <c r="BJ28" s="8">
        <f t="shared" ref="BJ28:BJ42" si="181">F28</f>
        <v>135</v>
      </c>
      <c r="BK28" s="8" t="s">
        <v>5</v>
      </c>
      <c r="BL28" s="8">
        <v>1</v>
      </c>
      <c r="BM28" s="8" t="s">
        <v>14</v>
      </c>
      <c r="BN28" s="8" t="s">
        <v>152</v>
      </c>
      <c r="BO28" s="56" t="s">
        <v>352</v>
      </c>
      <c r="BP28" s="56" t="s">
        <v>352</v>
      </c>
      <c r="BQ28" s="11"/>
      <c r="BR28" s="11"/>
      <c r="BS28" s="11"/>
      <c r="BT28" s="11"/>
      <c r="BU28" s="11" t="s">
        <v>1</v>
      </c>
      <c r="BV28" s="35">
        <v>0</v>
      </c>
      <c r="BW28" s="27">
        <f t="shared" si="18"/>
        <v>90</v>
      </c>
      <c r="BX28" s="34" t="str">
        <f t="shared" si="19"/>
        <v>[90,6,135,90]</v>
      </c>
      <c r="BY28" s="31">
        <v>0</v>
      </c>
      <c r="BZ28" s="31">
        <v>0</v>
      </c>
      <c r="CA28" s="31">
        <v>0</v>
      </c>
      <c r="CB28" s="31">
        <v>0</v>
      </c>
      <c r="CC28" s="31">
        <v>0</v>
      </c>
      <c r="CD28" s="31">
        <v>0</v>
      </c>
      <c r="CE28" s="31">
        <v>0</v>
      </c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2" t="s">
        <v>0</v>
      </c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 t="e">
        <v>#N/A</v>
      </c>
      <c r="DT28" s="118">
        <f t="shared" si="20"/>
        <v>90</v>
      </c>
      <c r="DU28" s="117">
        <f t="shared" si="21"/>
        <v>6</v>
      </c>
      <c r="DV28" s="117">
        <f t="shared" si="22"/>
        <v>135</v>
      </c>
      <c r="DW28" s="27">
        <f t="shared" si="23"/>
        <v>90</v>
      </c>
      <c r="DX28" s="117"/>
      <c r="EA28" s="116"/>
      <c r="EI28" s="115">
        <f t="shared" si="24"/>
        <v>148.5</v>
      </c>
      <c r="EJ28" s="25">
        <f>EJ37</f>
        <v>0.1</v>
      </c>
      <c r="EK28" s="112">
        <v>2</v>
      </c>
      <c r="EL28" s="112">
        <v>5</v>
      </c>
      <c r="EM28" s="112">
        <v>3</v>
      </c>
      <c r="EN28" s="112">
        <v>2</v>
      </c>
      <c r="EO28" s="112">
        <v>4</v>
      </c>
      <c r="EP28" s="112">
        <v>1</v>
      </c>
      <c r="EQ28" s="112">
        <f t="shared" si="25"/>
        <v>2.5</v>
      </c>
      <c r="ER28" s="112">
        <f t="shared" si="26"/>
        <v>7.5</v>
      </c>
      <c r="ES28" s="114">
        <f t="shared" si="27"/>
        <v>0.72</v>
      </c>
      <c r="ET28" s="112">
        <f t="shared" si="28"/>
        <v>15</v>
      </c>
      <c r="EU28" s="113">
        <f t="shared" si="29"/>
        <v>0.36</v>
      </c>
      <c r="EV28" s="112">
        <f t="shared" si="30"/>
        <v>22.5</v>
      </c>
      <c r="EW28" s="111">
        <f t="shared" si="31"/>
        <v>0.24</v>
      </c>
      <c r="EZ28" s="110"/>
      <c r="FE28" s="108"/>
      <c r="FF28" s="109">
        <v>0</v>
      </c>
      <c r="FG28" s="109">
        <v>1</v>
      </c>
      <c r="FH28" s="108">
        <f t="shared" si="32"/>
        <v>0</v>
      </c>
      <c r="FI28" s="109">
        <f t="shared" si="33"/>
        <v>0</v>
      </c>
      <c r="FJ28" s="109">
        <f t="shared" si="34"/>
        <v>1</v>
      </c>
      <c r="FK28" s="108">
        <f t="shared" si="35"/>
        <v>0</v>
      </c>
      <c r="FL28" s="109">
        <f t="shared" si="36"/>
        <v>0</v>
      </c>
      <c r="FM28" s="109">
        <f t="shared" si="37"/>
        <v>1</v>
      </c>
      <c r="FN28" s="108">
        <f t="shared" si="38"/>
        <v>0</v>
      </c>
      <c r="FO28" s="109">
        <f t="shared" si="39"/>
        <v>0</v>
      </c>
      <c r="FP28" s="109">
        <f t="shared" si="40"/>
        <v>1</v>
      </c>
      <c r="FQ28" s="108">
        <f t="shared" si="41"/>
        <v>0</v>
      </c>
      <c r="FR28" s="109">
        <f t="shared" si="42"/>
        <v>0</v>
      </c>
      <c r="FS28" s="109">
        <f t="shared" si="43"/>
        <v>1</v>
      </c>
      <c r="FT28" s="108">
        <f t="shared" si="44"/>
        <v>0</v>
      </c>
      <c r="FU28" s="109">
        <f t="shared" si="45"/>
        <v>0</v>
      </c>
      <c r="FV28" s="109">
        <f t="shared" si="46"/>
        <v>1</v>
      </c>
      <c r="FW28" s="108">
        <f t="shared" si="47"/>
        <v>0</v>
      </c>
      <c r="FX28" s="109">
        <f t="shared" si="48"/>
        <v>0</v>
      </c>
      <c r="FY28" s="109">
        <f t="shared" si="49"/>
        <v>1</v>
      </c>
      <c r="FZ28" s="108">
        <f t="shared" si="50"/>
        <v>0</v>
      </c>
      <c r="GA28" s="109">
        <f t="shared" si="51"/>
        <v>0</v>
      </c>
      <c r="GB28" s="109">
        <f t="shared" si="52"/>
        <v>1</v>
      </c>
      <c r="GC28" s="108">
        <f t="shared" si="53"/>
        <v>0</v>
      </c>
      <c r="GD28" s="109">
        <f t="shared" si="54"/>
        <v>0</v>
      </c>
      <c r="GE28" s="109">
        <f t="shared" si="55"/>
        <v>1</v>
      </c>
      <c r="GF28" s="108">
        <f t="shared" si="56"/>
        <v>0</v>
      </c>
      <c r="GG28" s="109">
        <f t="shared" si="57"/>
        <v>0</v>
      </c>
      <c r="GH28" s="109">
        <f t="shared" si="58"/>
        <v>1</v>
      </c>
      <c r="GI28" s="108">
        <f t="shared" si="59"/>
        <v>0</v>
      </c>
      <c r="GJ28" s="109">
        <f t="shared" si="60"/>
        <v>0</v>
      </c>
      <c r="GK28" s="109">
        <f t="shared" si="61"/>
        <v>2</v>
      </c>
      <c r="GL28" s="108">
        <f t="shared" si="62"/>
        <v>0</v>
      </c>
      <c r="GM28" s="109">
        <f t="shared" si="63"/>
        <v>0</v>
      </c>
      <c r="GN28" s="109">
        <f t="shared" si="64"/>
        <v>4</v>
      </c>
      <c r="GO28" s="108">
        <f t="shared" si="65"/>
        <v>0</v>
      </c>
      <c r="GP28" s="109">
        <f t="shared" si="66"/>
        <v>0</v>
      </c>
      <c r="GQ28" s="109">
        <f t="shared" si="67"/>
        <v>6</v>
      </c>
      <c r="GR28" s="108">
        <f t="shared" si="68"/>
        <v>0</v>
      </c>
      <c r="GS28" s="109">
        <f t="shared" si="69"/>
        <v>0</v>
      </c>
      <c r="GT28" s="109">
        <f t="shared" si="70"/>
        <v>8</v>
      </c>
      <c r="GU28" s="108">
        <f t="shared" si="71"/>
        <v>0</v>
      </c>
      <c r="GV28" s="109">
        <f t="shared" si="72"/>
        <v>0</v>
      </c>
      <c r="GW28" s="109">
        <f t="shared" si="73"/>
        <v>10</v>
      </c>
      <c r="GX28" s="108">
        <f t="shared" si="74"/>
        <v>0</v>
      </c>
      <c r="GY28" s="109">
        <f t="shared" si="75"/>
        <v>0</v>
      </c>
      <c r="GZ28" s="109">
        <f t="shared" si="76"/>
        <v>20</v>
      </c>
      <c r="HA28" s="108">
        <f t="shared" si="77"/>
        <v>0</v>
      </c>
      <c r="HB28" s="109">
        <f t="shared" si="78"/>
        <v>0</v>
      </c>
      <c r="HC28" s="109">
        <f t="shared" si="79"/>
        <v>40</v>
      </c>
      <c r="HD28" s="108">
        <f t="shared" si="80"/>
        <v>0</v>
      </c>
      <c r="HE28" s="109">
        <f t="shared" si="81"/>
        <v>0</v>
      </c>
      <c r="HF28" s="109">
        <f t="shared" si="82"/>
        <v>60</v>
      </c>
      <c r="HG28" s="108">
        <f t="shared" si="83"/>
        <v>0</v>
      </c>
      <c r="HH28" s="109">
        <f t="shared" si="84"/>
        <v>0</v>
      </c>
      <c r="HI28" s="109">
        <f t="shared" si="85"/>
        <v>80</v>
      </c>
      <c r="HJ28" s="108">
        <f t="shared" si="86"/>
        <v>0</v>
      </c>
      <c r="HK28" s="109">
        <f t="shared" si="87"/>
        <v>0</v>
      </c>
      <c r="HL28" s="109">
        <f t="shared" si="88"/>
        <v>100</v>
      </c>
      <c r="HM28" s="108">
        <f t="shared" si="89"/>
        <v>0</v>
      </c>
      <c r="HO28" s="110"/>
      <c r="HT28" s="108"/>
      <c r="HU28" s="109">
        <v>1</v>
      </c>
      <c r="HV28" s="109">
        <v>1</v>
      </c>
      <c r="HW28" s="108">
        <f t="shared" si="90"/>
        <v>1.5000000000000012E-5</v>
      </c>
      <c r="HX28" s="109">
        <f t="shared" si="91"/>
        <v>1</v>
      </c>
      <c r="HY28" s="109">
        <f t="shared" si="92"/>
        <v>1</v>
      </c>
      <c r="HZ28" s="108">
        <f t="shared" si="93"/>
        <v>3.0000000000000024E-5</v>
      </c>
      <c r="IA28" s="109">
        <f t="shared" si="94"/>
        <v>1</v>
      </c>
      <c r="IB28" s="109">
        <f t="shared" si="95"/>
        <v>1</v>
      </c>
      <c r="IC28" s="108">
        <f t="shared" si="96"/>
        <v>4.5000000000000037E-5</v>
      </c>
      <c r="ID28" s="109">
        <f t="shared" si="97"/>
        <v>1</v>
      </c>
      <c r="IE28" s="109">
        <f t="shared" si="98"/>
        <v>1</v>
      </c>
      <c r="IF28" s="108">
        <f t="shared" si="99"/>
        <v>6.0000000000000049E-5</v>
      </c>
      <c r="IG28" s="109">
        <f t="shared" si="100"/>
        <v>1</v>
      </c>
      <c r="IH28" s="109">
        <f t="shared" si="101"/>
        <v>1</v>
      </c>
      <c r="II28" s="108">
        <f t="shared" si="102"/>
        <v>7.5000000000000061E-5</v>
      </c>
      <c r="IJ28" s="109">
        <f t="shared" si="103"/>
        <v>1</v>
      </c>
      <c r="IK28" s="109">
        <f t="shared" si="104"/>
        <v>1</v>
      </c>
      <c r="IL28" s="108">
        <f t="shared" si="105"/>
        <v>1.5000000000000012E-4</v>
      </c>
      <c r="IM28" s="109">
        <f t="shared" si="106"/>
        <v>1</v>
      </c>
      <c r="IN28" s="109">
        <f t="shared" si="107"/>
        <v>1</v>
      </c>
      <c r="IO28" s="108">
        <f t="shared" si="108"/>
        <v>3.0000000000000024E-4</v>
      </c>
      <c r="IP28" s="109">
        <f t="shared" si="109"/>
        <v>1</v>
      </c>
      <c r="IQ28" s="109">
        <f t="shared" si="110"/>
        <v>1</v>
      </c>
      <c r="IR28" s="108">
        <f t="shared" si="111"/>
        <v>4.5000000000000037E-4</v>
      </c>
      <c r="IS28" s="109">
        <f t="shared" si="112"/>
        <v>1</v>
      </c>
      <c r="IT28" s="109">
        <f t="shared" si="113"/>
        <v>1</v>
      </c>
      <c r="IU28" s="108">
        <f t="shared" si="114"/>
        <v>6.0000000000000049E-4</v>
      </c>
      <c r="IV28" s="109">
        <f t="shared" si="115"/>
        <v>1</v>
      </c>
      <c r="IW28" s="109">
        <f t="shared" si="116"/>
        <v>1</v>
      </c>
      <c r="IX28" s="108">
        <f t="shared" si="117"/>
        <v>7.5000000000000056E-4</v>
      </c>
      <c r="IY28" s="109">
        <f t="shared" si="118"/>
        <v>1</v>
      </c>
      <c r="IZ28" s="109">
        <f t="shared" si="119"/>
        <v>1</v>
      </c>
      <c r="JA28" s="108">
        <f t="shared" si="120"/>
        <v>1.5000000000000011E-3</v>
      </c>
      <c r="JB28" s="109">
        <f t="shared" si="121"/>
        <v>1</v>
      </c>
      <c r="JC28" s="109">
        <f t="shared" si="122"/>
        <v>1</v>
      </c>
      <c r="JD28" s="108">
        <f t="shared" si="123"/>
        <v>3.0000000000000022E-3</v>
      </c>
      <c r="JE28" s="109">
        <f t="shared" si="124"/>
        <v>1</v>
      </c>
      <c r="JF28" s="109">
        <f t="shared" si="125"/>
        <v>1</v>
      </c>
      <c r="JG28" s="108">
        <f t="shared" si="126"/>
        <v>4.500000000000004E-3</v>
      </c>
      <c r="JH28" s="109">
        <f t="shared" si="127"/>
        <v>1</v>
      </c>
      <c r="JI28" s="109">
        <f t="shared" si="128"/>
        <v>1</v>
      </c>
      <c r="JJ28" s="108">
        <f t="shared" si="129"/>
        <v>6.0000000000000045E-3</v>
      </c>
      <c r="JK28" s="109">
        <f t="shared" si="130"/>
        <v>1</v>
      </c>
      <c r="JL28" s="109">
        <f t="shared" si="131"/>
        <v>1</v>
      </c>
      <c r="JM28" s="108">
        <f t="shared" si="132"/>
        <v>7.5000000000000058E-3</v>
      </c>
      <c r="JN28" s="109">
        <f t="shared" si="133"/>
        <v>1</v>
      </c>
      <c r="JO28" s="109">
        <f t="shared" si="134"/>
        <v>1</v>
      </c>
      <c r="JP28" s="108">
        <f t="shared" si="135"/>
        <v>1.5000000000000012E-2</v>
      </c>
      <c r="JQ28" s="109">
        <f t="shared" si="136"/>
        <v>1</v>
      </c>
      <c r="JR28" s="109">
        <f t="shared" si="137"/>
        <v>1</v>
      </c>
      <c r="JS28" s="108">
        <f t="shared" si="138"/>
        <v>3.0000000000000023E-2</v>
      </c>
      <c r="JT28" s="109">
        <f t="shared" si="139"/>
        <v>1</v>
      </c>
      <c r="JU28" s="109">
        <f t="shared" si="140"/>
        <v>1</v>
      </c>
      <c r="JV28" s="108">
        <f t="shared" si="141"/>
        <v>4.500000000000004E-2</v>
      </c>
      <c r="JW28" s="109">
        <f t="shared" si="142"/>
        <v>1</v>
      </c>
      <c r="JX28" s="109">
        <f t="shared" si="143"/>
        <v>1</v>
      </c>
      <c r="JY28" s="108">
        <f t="shared" si="144"/>
        <v>6.0000000000000046E-2</v>
      </c>
      <c r="JZ28" s="109">
        <f t="shared" si="145"/>
        <v>1</v>
      </c>
      <c r="KA28" s="109">
        <f t="shared" si="146"/>
        <v>1</v>
      </c>
      <c r="KB28" s="108">
        <f t="shared" si="147"/>
        <v>7.5000000000000067E-2</v>
      </c>
      <c r="KG28" s="107">
        <f t="shared" si="171"/>
        <v>0</v>
      </c>
      <c r="KH28" s="107">
        <f t="shared" si="171"/>
        <v>0</v>
      </c>
      <c r="KI28" s="107">
        <f t="shared" si="171"/>
        <v>0</v>
      </c>
      <c r="KJ28" s="107">
        <f t="shared" si="171"/>
        <v>5.4000000000000003E-3</v>
      </c>
      <c r="KK28" s="107">
        <f t="shared" si="171"/>
        <v>6.7499999999999999E-3</v>
      </c>
      <c r="KL28" s="107">
        <f t="shared" si="171"/>
        <v>1.35E-2</v>
      </c>
      <c r="KM28" s="107">
        <f t="shared" si="171"/>
        <v>2.7E-2</v>
      </c>
      <c r="KN28" s="107">
        <f t="shared" si="171"/>
        <v>4.0500000000000001E-2</v>
      </c>
      <c r="KO28" s="107">
        <f t="shared" si="171"/>
        <v>5.3999999999999999E-2</v>
      </c>
      <c r="KP28" s="107">
        <f t="shared" si="171"/>
        <v>6.7500000000000004E-2</v>
      </c>
      <c r="KQ28" s="107">
        <f t="shared" si="172"/>
        <v>0.13500000000000001</v>
      </c>
      <c r="KR28" s="107">
        <f t="shared" si="172"/>
        <v>0.16875000000000001</v>
      </c>
      <c r="KS28" s="107">
        <f t="shared" si="172"/>
        <v>0.16872299999999998</v>
      </c>
      <c r="KT28" s="107">
        <f t="shared" si="172"/>
        <v>0.16869600000000001</v>
      </c>
      <c r="KU28" s="107">
        <f t="shared" si="172"/>
        <v>0.16868250000000001</v>
      </c>
      <c r="KV28" s="107">
        <f t="shared" si="172"/>
        <v>0.16861499999999999</v>
      </c>
      <c r="KW28" s="107">
        <f t="shared" si="172"/>
        <v>0.16848000000000005</v>
      </c>
      <c r="KX28" s="107">
        <f t="shared" si="172"/>
        <v>0.16848000000000005</v>
      </c>
      <c r="KY28" s="107">
        <f t="shared" si="172"/>
        <v>0.16848000000000005</v>
      </c>
      <c r="KZ28" s="107">
        <f t="shared" si="172"/>
        <v>0.168075</v>
      </c>
      <c r="LG28" s="14">
        <f t="shared" si="150"/>
        <v>0.05</v>
      </c>
      <c r="LH28" s="3">
        <v>1</v>
      </c>
      <c r="LI28" s="14">
        <f t="shared" si="151"/>
        <v>2.5000000000000001E-2</v>
      </c>
      <c r="LJ28" s="3">
        <f t="shared" si="152"/>
        <v>3</v>
      </c>
      <c r="LK28" s="14">
        <v>5.0000000000000001E-3</v>
      </c>
      <c r="LL28" s="3">
        <v>3</v>
      </c>
      <c r="LM28" s="14">
        <v>1E-3</v>
      </c>
      <c r="LN28" s="3">
        <v>5</v>
      </c>
      <c r="LO28" s="13">
        <f t="shared" si="173"/>
        <v>6.7499999999999999E-3</v>
      </c>
      <c r="LP28" s="13">
        <f t="shared" si="173"/>
        <v>1.35E-2</v>
      </c>
      <c r="LQ28" s="13">
        <f t="shared" si="173"/>
        <v>2.0250000000000001E-2</v>
      </c>
      <c r="LR28" s="13">
        <f t="shared" si="173"/>
        <v>2.7E-2</v>
      </c>
      <c r="LS28" s="13">
        <f t="shared" si="173"/>
        <v>3.3750000000000002E-2</v>
      </c>
      <c r="LT28" s="13">
        <f t="shared" si="174"/>
        <v>1.125E-2</v>
      </c>
      <c r="LU28" s="13">
        <f t="shared" si="174"/>
        <v>2.2499999999999999E-2</v>
      </c>
      <c r="LV28" s="13">
        <f t="shared" si="174"/>
        <v>3.3750000000000002E-2</v>
      </c>
      <c r="LW28" s="13">
        <f t="shared" si="174"/>
        <v>4.4999999999999998E-2</v>
      </c>
      <c r="LX28" s="13">
        <f t="shared" si="174"/>
        <v>5.6250000000000001E-2</v>
      </c>
      <c r="LY28" s="13">
        <f t="shared" si="175"/>
        <v>2.2499999999999999E-2</v>
      </c>
      <c r="LZ28" s="13">
        <f t="shared" si="175"/>
        <v>4.4999999999999998E-2</v>
      </c>
      <c r="MA28" s="13">
        <f t="shared" si="175"/>
        <v>6.7500000000000004E-2</v>
      </c>
      <c r="MB28" s="13">
        <f t="shared" si="175"/>
        <v>0.09</v>
      </c>
      <c r="MC28" s="13">
        <f t="shared" si="175"/>
        <v>0.1125</v>
      </c>
      <c r="MD28" s="13">
        <f t="shared" si="176"/>
        <v>2.7E-2</v>
      </c>
      <c r="ME28" s="13">
        <f t="shared" si="176"/>
        <v>5.3999999999999999E-2</v>
      </c>
      <c r="MF28" s="13">
        <f t="shared" si="176"/>
        <v>8.1000000000000003E-2</v>
      </c>
      <c r="MG28" s="13">
        <f t="shared" si="176"/>
        <v>0.108</v>
      </c>
      <c r="MH28" s="13">
        <f t="shared" si="176"/>
        <v>0.13500000000000001</v>
      </c>
      <c r="MI28" s="13">
        <f t="shared" si="176"/>
        <v>0.20250000000000001</v>
      </c>
      <c r="MJ28" s="13">
        <f t="shared" si="176"/>
        <v>0.27</v>
      </c>
      <c r="MK28" s="13">
        <f t="shared" si="176"/>
        <v>0.33750000000000002</v>
      </c>
      <c r="ML28" s="13">
        <f t="shared" si="176"/>
        <v>0.40500000000000003</v>
      </c>
      <c r="MM28" s="13">
        <f t="shared" si="176"/>
        <v>0.47249999999999998</v>
      </c>
      <c r="MN28" s="13">
        <f t="shared" si="176"/>
        <v>0.54</v>
      </c>
      <c r="MO28" s="13">
        <f t="shared" si="176"/>
        <v>0.60750000000000004</v>
      </c>
      <c r="MP28" s="13">
        <f t="shared" si="176"/>
        <v>0.67500000000000004</v>
      </c>
      <c r="MQ28" s="13"/>
      <c r="MT28" s="3"/>
      <c r="MW28" s="106">
        <v>0</v>
      </c>
      <c r="MX28" s="106">
        <v>0</v>
      </c>
      <c r="MY28" s="106">
        <v>0</v>
      </c>
    </row>
    <row r="29" spans="1:363" ht="16.2">
      <c r="A29" s="105">
        <v>59</v>
      </c>
      <c r="B29" s="104"/>
      <c r="C29" s="37">
        <v>3</v>
      </c>
      <c r="D29" s="37">
        <v>-1</v>
      </c>
      <c r="E29" s="37"/>
      <c r="F29" s="37">
        <v>30</v>
      </c>
      <c r="G29" s="37" t="s">
        <v>351</v>
      </c>
      <c r="H29" s="37">
        <f t="shared" si="4"/>
        <v>30</v>
      </c>
      <c r="I29" s="11"/>
      <c r="J29" s="37">
        <f t="shared" si="5"/>
        <v>30</v>
      </c>
      <c r="K29" s="11" t="s">
        <v>350</v>
      </c>
      <c r="L29" s="37">
        <f>ROUND(IF(C29=4,F29*10%,0),0)</f>
        <v>0</v>
      </c>
      <c r="M29" s="37">
        <f>ROUND(IF(C29=4,F29*2%,0),0)</f>
        <v>0</v>
      </c>
      <c r="N29" s="37">
        <v>0</v>
      </c>
      <c r="O29" s="57">
        <v>2.0833399999999998E-2</v>
      </c>
      <c r="P29" s="3">
        <v>2</v>
      </c>
      <c r="Q29" s="51">
        <v>0</v>
      </c>
      <c r="R29" s="17">
        <f t="shared" si="8"/>
        <v>0</v>
      </c>
      <c r="S29" s="47">
        <v>0</v>
      </c>
      <c r="T29" s="47" t="s">
        <v>8</v>
      </c>
      <c r="U29" s="50">
        <v>0</v>
      </c>
      <c r="V29" s="49">
        <v>8</v>
      </c>
      <c r="W29" s="48">
        <v>1</v>
      </c>
      <c r="X29" s="47" t="str">
        <f t="shared" si="178"/>
        <v>[[0,1],[0,1],[0,1],[0,1],[0,1],[0,1],[0,1],[0,1],[0,1],[0,1],[0,2],[0,4],[0,6],[0,8],[0,10],[0,20],[0,40],[0,60],[0,80],[0,100]]</v>
      </c>
      <c r="Y29" s="47">
        <v>1</v>
      </c>
      <c r="Z29" s="47">
        <v>1</v>
      </c>
      <c r="AA29" s="47" t="str">
        <f t="shared" si="10"/>
        <v>[[1,1],[1,1],[1,1],[1,1],[1,1],[1,1],[1,1],[1,1],[1,1],[1,1],[1,1],[1,1],[1,1],[1,1],[1,1],[1,1],[1,1],[1,1],[1,1],[1,1]]</v>
      </c>
      <c r="AB29" s="37">
        <v>0</v>
      </c>
      <c r="AC29" s="73">
        <v>0</v>
      </c>
      <c r="AD29" s="43">
        <f t="shared" si="11"/>
        <v>0</v>
      </c>
      <c r="AE29" s="43">
        <v>0</v>
      </c>
      <c r="AF29" s="43">
        <v>0</v>
      </c>
      <c r="AG29" s="44">
        <f>AG26</f>
        <v>0.05</v>
      </c>
      <c r="AH29" s="44">
        <f t="shared" si="169"/>
        <v>0</v>
      </c>
      <c r="AI29" s="44">
        <f t="shared" si="170"/>
        <v>0</v>
      </c>
      <c r="AJ29" s="42">
        <v>0</v>
      </c>
      <c r="AK29" s="14" t="str">
        <f t="shared" si="12"/>
        <v>[[0.05,1],[0.025,1],[0.005,1],[0.001,2],[0,0],[0.001,2],[0.001,2]]</v>
      </c>
      <c r="AL29" s="37" t="str">
        <f t="shared" si="179"/>
        <v>[[2,5],[3,2],[4,1]]</v>
      </c>
      <c r="AM29" s="40" t="str">
        <f t="shared" si="180"/>
        <v>[0.16,0.08,0.053333]</v>
      </c>
      <c r="AN29" s="40">
        <v>0</v>
      </c>
      <c r="AO29" s="40">
        <v>1</v>
      </c>
      <c r="AP29" s="40">
        <f t="shared" si="15"/>
        <v>1</v>
      </c>
      <c r="AQ29" s="40">
        <v>0</v>
      </c>
      <c r="AR29" s="40">
        <v>0.4</v>
      </c>
      <c r="AS29" s="40" t="s">
        <v>156</v>
      </c>
      <c r="AT29" s="40">
        <v>1</v>
      </c>
      <c r="AU29" s="39">
        <v>8</v>
      </c>
      <c r="AV29" s="37">
        <v>-1</v>
      </c>
      <c r="AW29" s="37">
        <v>0</v>
      </c>
      <c r="AX29" s="37">
        <f>AX15</f>
        <v>0</v>
      </c>
      <c r="AY29" s="8"/>
      <c r="AZ29" s="8" t="s">
        <v>92</v>
      </c>
      <c r="BA29" s="37">
        <v>1</v>
      </c>
      <c r="BB29" s="38">
        <f t="shared" si="177"/>
        <v>1.5</v>
      </c>
      <c r="BC29" s="103"/>
      <c r="BD29" s="103"/>
      <c r="BE29" s="37">
        <v>1</v>
      </c>
      <c r="BF29" s="37">
        <v>1</v>
      </c>
      <c r="BG29" s="75" t="s">
        <v>6</v>
      </c>
      <c r="BH29" s="36">
        <v>0.75</v>
      </c>
      <c r="BI29" s="36">
        <v>0.6</v>
      </c>
      <c r="BJ29" s="8">
        <f t="shared" si="181"/>
        <v>30</v>
      </c>
      <c r="BK29" s="8" t="s">
        <v>347</v>
      </c>
      <c r="BL29" s="8">
        <v>1</v>
      </c>
      <c r="BM29" s="8" t="s">
        <v>14</v>
      </c>
      <c r="BN29" s="8" t="s">
        <v>152</v>
      </c>
      <c r="BO29" s="83" t="s">
        <v>185</v>
      </c>
      <c r="BP29" s="83" t="s">
        <v>185</v>
      </c>
      <c r="BQ29" s="11"/>
      <c r="BR29" s="11"/>
      <c r="BS29" s="11"/>
      <c r="BT29" s="11"/>
      <c r="BU29" s="11" t="s">
        <v>1</v>
      </c>
      <c r="BV29" s="35">
        <v>0</v>
      </c>
      <c r="BW29" s="27">
        <f t="shared" si="18"/>
        <v>22.5</v>
      </c>
      <c r="BX29" s="34" t="str">
        <f t="shared" si="19"/>
        <v>[22.5,6,30,22.5]</v>
      </c>
      <c r="BY29" s="31">
        <v>0</v>
      </c>
      <c r="BZ29" s="31">
        <v>0</v>
      </c>
      <c r="CA29" s="31">
        <v>0</v>
      </c>
      <c r="CB29" s="31">
        <v>0</v>
      </c>
      <c r="CC29" s="31">
        <v>0</v>
      </c>
      <c r="CD29" s="31">
        <v>0</v>
      </c>
      <c r="CE29" s="31">
        <v>0</v>
      </c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2" t="s">
        <v>0</v>
      </c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 t="e">
        <v>#N/A</v>
      </c>
      <c r="DT29" s="31">
        <f t="shared" si="20"/>
        <v>22.5</v>
      </c>
      <c r="DU29" s="27">
        <f t="shared" si="21"/>
        <v>6</v>
      </c>
      <c r="DV29" s="27">
        <f t="shared" si="22"/>
        <v>30</v>
      </c>
      <c r="DW29" s="27">
        <f t="shared" si="23"/>
        <v>22.5</v>
      </c>
      <c r="DX29" s="27"/>
      <c r="EI29" s="26">
        <f t="shared" si="24"/>
        <v>33</v>
      </c>
      <c r="EJ29" s="25">
        <f>EJ27</f>
        <v>0.1</v>
      </c>
      <c r="EK29" s="24">
        <v>2</v>
      </c>
      <c r="EL29" s="21">
        <v>5</v>
      </c>
      <c r="EM29" s="24">
        <v>3</v>
      </c>
      <c r="EN29" s="21">
        <v>2</v>
      </c>
      <c r="EO29" s="24">
        <v>4</v>
      </c>
      <c r="EP29" s="21">
        <v>1</v>
      </c>
      <c r="EQ29" s="21">
        <f t="shared" si="25"/>
        <v>2.5</v>
      </c>
      <c r="ER29" s="21">
        <f t="shared" si="26"/>
        <v>7.5</v>
      </c>
      <c r="ES29" s="23">
        <f t="shared" si="27"/>
        <v>0.16</v>
      </c>
      <c r="ET29" s="21">
        <f t="shared" si="28"/>
        <v>15</v>
      </c>
      <c r="EU29" s="22">
        <f t="shared" si="29"/>
        <v>0.08</v>
      </c>
      <c r="EV29" s="21">
        <f t="shared" si="30"/>
        <v>22.5</v>
      </c>
      <c r="EW29" s="20">
        <f t="shared" si="31"/>
        <v>5.3332999999999998E-2</v>
      </c>
      <c r="EZ29" s="19"/>
      <c r="FA29" s="3"/>
      <c r="FE29" s="16"/>
      <c r="FF29" s="18">
        <v>0</v>
      </c>
      <c r="FG29" s="17">
        <v>1</v>
      </c>
      <c r="FH29" s="16">
        <f t="shared" si="32"/>
        <v>0</v>
      </c>
      <c r="FI29" s="18">
        <f t="shared" si="33"/>
        <v>0</v>
      </c>
      <c r="FJ29" s="17">
        <f t="shared" si="34"/>
        <v>1</v>
      </c>
      <c r="FK29" s="16">
        <f t="shared" si="35"/>
        <v>0</v>
      </c>
      <c r="FL29" s="18">
        <f t="shared" si="36"/>
        <v>0</v>
      </c>
      <c r="FM29" s="17">
        <f t="shared" si="37"/>
        <v>1</v>
      </c>
      <c r="FN29" s="16">
        <f t="shared" si="38"/>
        <v>0</v>
      </c>
      <c r="FO29" s="18">
        <f t="shared" si="39"/>
        <v>0</v>
      </c>
      <c r="FP29" s="17">
        <f t="shared" si="40"/>
        <v>1</v>
      </c>
      <c r="FQ29" s="16">
        <f t="shared" si="41"/>
        <v>0</v>
      </c>
      <c r="FR29" s="18">
        <f t="shared" si="42"/>
        <v>0</v>
      </c>
      <c r="FS29" s="17">
        <f t="shared" si="43"/>
        <v>1</v>
      </c>
      <c r="FT29" s="16">
        <f t="shared" si="44"/>
        <v>0</v>
      </c>
      <c r="FU29" s="18">
        <f t="shared" si="45"/>
        <v>0</v>
      </c>
      <c r="FV29" s="17">
        <f t="shared" si="46"/>
        <v>1</v>
      </c>
      <c r="FW29" s="16">
        <f t="shared" si="47"/>
        <v>0</v>
      </c>
      <c r="FX29" s="18">
        <f t="shared" si="48"/>
        <v>0</v>
      </c>
      <c r="FY29" s="17">
        <f t="shared" si="49"/>
        <v>1</v>
      </c>
      <c r="FZ29" s="16">
        <f t="shared" si="50"/>
        <v>0</v>
      </c>
      <c r="GA29" s="18">
        <f t="shared" si="51"/>
        <v>0</v>
      </c>
      <c r="GB29" s="17">
        <f t="shared" si="52"/>
        <v>1</v>
      </c>
      <c r="GC29" s="16">
        <f t="shared" si="53"/>
        <v>0</v>
      </c>
      <c r="GD29" s="18">
        <f t="shared" si="54"/>
        <v>0</v>
      </c>
      <c r="GE29" s="17">
        <f t="shared" si="55"/>
        <v>1</v>
      </c>
      <c r="GF29" s="16">
        <f t="shared" si="56"/>
        <v>0</v>
      </c>
      <c r="GG29" s="18">
        <f t="shared" si="57"/>
        <v>0</v>
      </c>
      <c r="GH29" s="17">
        <f t="shared" si="58"/>
        <v>1</v>
      </c>
      <c r="GI29" s="16">
        <f t="shared" si="59"/>
        <v>0</v>
      </c>
      <c r="GJ29" s="18">
        <f t="shared" si="60"/>
        <v>0</v>
      </c>
      <c r="GK29" s="17">
        <f t="shared" si="61"/>
        <v>2</v>
      </c>
      <c r="GL29" s="16">
        <f t="shared" si="62"/>
        <v>0</v>
      </c>
      <c r="GM29" s="18">
        <f t="shared" si="63"/>
        <v>0</v>
      </c>
      <c r="GN29" s="17">
        <f t="shared" si="64"/>
        <v>4</v>
      </c>
      <c r="GO29" s="16">
        <f t="shared" si="65"/>
        <v>0</v>
      </c>
      <c r="GP29" s="18">
        <f t="shared" si="66"/>
        <v>0</v>
      </c>
      <c r="GQ29" s="17">
        <f t="shared" si="67"/>
        <v>6</v>
      </c>
      <c r="GR29" s="16">
        <f t="shared" si="68"/>
        <v>0</v>
      </c>
      <c r="GS29" s="18">
        <f t="shared" si="69"/>
        <v>0</v>
      </c>
      <c r="GT29" s="17">
        <f t="shared" si="70"/>
        <v>8</v>
      </c>
      <c r="GU29" s="16">
        <f t="shared" si="71"/>
        <v>0</v>
      </c>
      <c r="GV29" s="18">
        <f t="shared" si="72"/>
        <v>0</v>
      </c>
      <c r="GW29" s="17">
        <f t="shared" si="73"/>
        <v>10</v>
      </c>
      <c r="GX29" s="16">
        <f t="shared" si="74"/>
        <v>0</v>
      </c>
      <c r="GY29" s="18">
        <f t="shared" si="75"/>
        <v>0</v>
      </c>
      <c r="GZ29" s="17">
        <f t="shared" si="76"/>
        <v>20</v>
      </c>
      <c r="HA29" s="16">
        <f t="shared" si="77"/>
        <v>0</v>
      </c>
      <c r="HB29" s="18">
        <f t="shared" si="78"/>
        <v>0</v>
      </c>
      <c r="HC29" s="17">
        <f t="shared" si="79"/>
        <v>40</v>
      </c>
      <c r="HD29" s="16">
        <f t="shared" si="80"/>
        <v>0</v>
      </c>
      <c r="HE29" s="18">
        <f t="shared" si="81"/>
        <v>0</v>
      </c>
      <c r="HF29" s="17">
        <f t="shared" si="82"/>
        <v>60</v>
      </c>
      <c r="HG29" s="16">
        <f t="shared" si="83"/>
        <v>0</v>
      </c>
      <c r="HH29" s="18">
        <f t="shared" si="84"/>
        <v>0</v>
      </c>
      <c r="HI29" s="17">
        <f t="shared" si="85"/>
        <v>80</v>
      </c>
      <c r="HJ29" s="16">
        <f t="shared" si="86"/>
        <v>0</v>
      </c>
      <c r="HK29" s="18">
        <f t="shared" si="87"/>
        <v>0</v>
      </c>
      <c r="HL29" s="17">
        <f t="shared" si="88"/>
        <v>100</v>
      </c>
      <c r="HM29" s="16">
        <f t="shared" si="89"/>
        <v>0</v>
      </c>
      <c r="HO29" s="19"/>
      <c r="HP29" s="3"/>
      <c r="HT29" s="16"/>
      <c r="HU29" s="18">
        <v>1</v>
      </c>
      <c r="HV29" s="17">
        <v>1</v>
      </c>
      <c r="HW29" s="16">
        <f t="shared" si="90"/>
        <v>3.3333333333333359E-6</v>
      </c>
      <c r="HX29" s="18">
        <f t="shared" si="91"/>
        <v>1</v>
      </c>
      <c r="HY29" s="17">
        <f t="shared" si="92"/>
        <v>1</v>
      </c>
      <c r="HZ29" s="16">
        <f t="shared" si="93"/>
        <v>6.6666666666666717E-6</v>
      </c>
      <c r="IA29" s="18">
        <f t="shared" si="94"/>
        <v>1</v>
      </c>
      <c r="IB29" s="17">
        <f t="shared" si="95"/>
        <v>1</v>
      </c>
      <c r="IC29" s="16">
        <f t="shared" si="96"/>
        <v>1.0000000000000008E-5</v>
      </c>
      <c r="ID29" s="18">
        <f t="shared" si="97"/>
        <v>1</v>
      </c>
      <c r="IE29" s="17">
        <f t="shared" si="98"/>
        <v>1</v>
      </c>
      <c r="IF29" s="16">
        <f t="shared" si="99"/>
        <v>1.3333333333333343E-5</v>
      </c>
      <c r="IG29" s="18">
        <f t="shared" si="100"/>
        <v>1</v>
      </c>
      <c r="IH29" s="17">
        <f t="shared" si="101"/>
        <v>1</v>
      </c>
      <c r="II29" s="16">
        <f t="shared" si="102"/>
        <v>1.6666666666666681E-5</v>
      </c>
      <c r="IJ29" s="18">
        <f t="shared" si="103"/>
        <v>1</v>
      </c>
      <c r="IK29" s="17">
        <f t="shared" si="104"/>
        <v>1</v>
      </c>
      <c r="IL29" s="16">
        <f t="shared" si="105"/>
        <v>3.3333333333333362E-5</v>
      </c>
      <c r="IM29" s="18">
        <f t="shared" si="106"/>
        <v>1</v>
      </c>
      <c r="IN29" s="17">
        <f t="shared" si="107"/>
        <v>1</v>
      </c>
      <c r="IO29" s="16">
        <f t="shared" si="108"/>
        <v>6.6666666666666724E-5</v>
      </c>
      <c r="IP29" s="18">
        <f t="shared" si="109"/>
        <v>1</v>
      </c>
      <c r="IQ29" s="17">
        <f t="shared" si="110"/>
        <v>1</v>
      </c>
      <c r="IR29" s="16">
        <f t="shared" si="111"/>
        <v>1.0000000000000009E-4</v>
      </c>
      <c r="IS29" s="18">
        <f t="shared" si="112"/>
        <v>1</v>
      </c>
      <c r="IT29" s="17">
        <f t="shared" si="113"/>
        <v>1</v>
      </c>
      <c r="IU29" s="16">
        <f t="shared" si="114"/>
        <v>1.3333333333333345E-4</v>
      </c>
      <c r="IV29" s="18">
        <f t="shared" si="115"/>
        <v>1</v>
      </c>
      <c r="IW29" s="17">
        <f t="shared" si="116"/>
        <v>1</v>
      </c>
      <c r="IX29" s="16">
        <f t="shared" si="117"/>
        <v>1.666666666666668E-4</v>
      </c>
      <c r="IY29" s="18">
        <f t="shared" si="118"/>
        <v>1</v>
      </c>
      <c r="IZ29" s="17">
        <f t="shared" si="119"/>
        <v>1</v>
      </c>
      <c r="JA29" s="16">
        <f t="shared" si="120"/>
        <v>3.3333333333333359E-4</v>
      </c>
      <c r="JB29" s="18">
        <f t="shared" si="121"/>
        <v>1</v>
      </c>
      <c r="JC29" s="17">
        <f t="shared" si="122"/>
        <v>1</v>
      </c>
      <c r="JD29" s="16">
        <f t="shared" si="123"/>
        <v>6.6666666666666719E-4</v>
      </c>
      <c r="JE29" s="18">
        <f t="shared" si="124"/>
        <v>1</v>
      </c>
      <c r="JF29" s="17">
        <f t="shared" si="125"/>
        <v>1</v>
      </c>
      <c r="JG29" s="16">
        <f t="shared" si="126"/>
        <v>1.0000000000000009E-3</v>
      </c>
      <c r="JH29" s="18">
        <f t="shared" si="127"/>
        <v>1</v>
      </c>
      <c r="JI29" s="17">
        <f t="shared" si="128"/>
        <v>1</v>
      </c>
      <c r="JJ29" s="16">
        <f t="shared" si="129"/>
        <v>1.3333333333333344E-3</v>
      </c>
      <c r="JK29" s="18">
        <f t="shared" si="130"/>
        <v>1</v>
      </c>
      <c r="JL29" s="17">
        <f t="shared" si="131"/>
        <v>1</v>
      </c>
      <c r="JM29" s="16">
        <f t="shared" si="132"/>
        <v>1.6666666666666681E-3</v>
      </c>
      <c r="JN29" s="18">
        <f t="shared" si="133"/>
        <v>1</v>
      </c>
      <c r="JO29" s="17">
        <f t="shared" si="134"/>
        <v>1</v>
      </c>
      <c r="JP29" s="16">
        <f t="shared" si="135"/>
        <v>3.3333333333333361E-3</v>
      </c>
      <c r="JQ29" s="18">
        <f t="shared" si="136"/>
        <v>1</v>
      </c>
      <c r="JR29" s="17">
        <f t="shared" si="137"/>
        <v>1</v>
      </c>
      <c r="JS29" s="16">
        <f t="shared" si="138"/>
        <v>6.6666666666666723E-3</v>
      </c>
      <c r="JT29" s="18">
        <f t="shared" si="139"/>
        <v>1</v>
      </c>
      <c r="JU29" s="17">
        <f t="shared" si="140"/>
        <v>1</v>
      </c>
      <c r="JV29" s="16">
        <f t="shared" si="141"/>
        <v>1.0000000000000009E-2</v>
      </c>
      <c r="JW29" s="18">
        <f t="shared" si="142"/>
        <v>1</v>
      </c>
      <c r="JX29" s="17">
        <f t="shared" si="143"/>
        <v>1</v>
      </c>
      <c r="JY29" s="16">
        <f t="shared" si="144"/>
        <v>1.3333333333333345E-2</v>
      </c>
      <c r="JZ29" s="18">
        <f t="shared" si="145"/>
        <v>1</v>
      </c>
      <c r="KA29" s="17">
        <f t="shared" si="146"/>
        <v>1</v>
      </c>
      <c r="KB29" s="16">
        <f t="shared" si="147"/>
        <v>1.666666666666668E-2</v>
      </c>
      <c r="KG29" s="15">
        <f t="shared" si="171"/>
        <v>0</v>
      </c>
      <c r="KH29" s="15">
        <f t="shared" si="171"/>
        <v>0</v>
      </c>
      <c r="KI29" s="15">
        <f t="shared" si="171"/>
        <v>0</v>
      </c>
      <c r="KJ29" s="15">
        <f t="shared" si="171"/>
        <v>1.1999999999999999E-3</v>
      </c>
      <c r="KK29" s="15">
        <f t="shared" si="171"/>
        <v>1.5E-3</v>
      </c>
      <c r="KL29" s="15">
        <f t="shared" si="171"/>
        <v>3.0000000000000001E-3</v>
      </c>
      <c r="KM29" s="15">
        <f t="shared" si="171"/>
        <v>6.0000000000000001E-3</v>
      </c>
      <c r="KN29" s="15">
        <f t="shared" si="171"/>
        <v>8.9999999999999993E-3</v>
      </c>
      <c r="KO29" s="15">
        <f t="shared" si="171"/>
        <v>1.2E-2</v>
      </c>
      <c r="KP29" s="15">
        <f t="shared" si="171"/>
        <v>1.4999999999999999E-2</v>
      </c>
      <c r="KQ29" s="15">
        <f t="shared" si="172"/>
        <v>0.03</v>
      </c>
      <c r="KR29" s="15">
        <f t="shared" si="172"/>
        <v>3.7499999999999999E-2</v>
      </c>
      <c r="KS29" s="15">
        <f t="shared" si="172"/>
        <v>3.7494E-2</v>
      </c>
      <c r="KT29" s="15">
        <f t="shared" si="172"/>
        <v>3.7488000000000007E-2</v>
      </c>
      <c r="KU29" s="15">
        <f t="shared" si="172"/>
        <v>3.7484999999999997E-2</v>
      </c>
      <c r="KV29" s="15">
        <f t="shared" si="172"/>
        <v>3.7470000000000003E-2</v>
      </c>
      <c r="KW29" s="15">
        <f t="shared" si="172"/>
        <v>3.7440000000000008E-2</v>
      </c>
      <c r="KX29" s="15">
        <f t="shared" si="172"/>
        <v>3.7440000000000008E-2</v>
      </c>
      <c r="KY29" s="15">
        <f t="shared" si="172"/>
        <v>3.7440000000000008E-2</v>
      </c>
      <c r="KZ29" s="15">
        <f t="shared" si="172"/>
        <v>3.7350000000000001E-2</v>
      </c>
      <c r="LG29" s="14">
        <f t="shared" si="150"/>
        <v>0.05</v>
      </c>
      <c r="LH29" s="3">
        <v>1</v>
      </c>
      <c r="LI29" s="14">
        <f t="shared" si="151"/>
        <v>2.5000000000000001E-2</v>
      </c>
      <c r="LJ29" s="3">
        <f t="shared" si="152"/>
        <v>1</v>
      </c>
      <c r="LK29" s="14">
        <v>5.0000000000000001E-3</v>
      </c>
      <c r="LL29" s="3">
        <v>1</v>
      </c>
      <c r="LM29" s="14">
        <v>1E-3</v>
      </c>
      <c r="LN29" s="3">
        <v>2</v>
      </c>
      <c r="LO29" s="13">
        <f t="shared" si="173"/>
        <v>1.5E-3</v>
      </c>
      <c r="LP29" s="13">
        <f t="shared" si="173"/>
        <v>3.0000000000000001E-3</v>
      </c>
      <c r="LQ29" s="13">
        <f t="shared" si="173"/>
        <v>4.4999999999999997E-3</v>
      </c>
      <c r="LR29" s="13">
        <f t="shared" si="173"/>
        <v>6.0000000000000001E-3</v>
      </c>
      <c r="LS29" s="13">
        <f t="shared" si="173"/>
        <v>7.4999999999999997E-3</v>
      </c>
      <c r="LT29" s="13">
        <f t="shared" si="174"/>
        <v>7.4999999999999997E-3</v>
      </c>
      <c r="LU29" s="13">
        <f t="shared" si="174"/>
        <v>1.4999999999999999E-2</v>
      </c>
      <c r="LV29" s="13">
        <f t="shared" si="174"/>
        <v>2.2499999999999999E-2</v>
      </c>
      <c r="LW29" s="13">
        <f t="shared" si="174"/>
        <v>0.03</v>
      </c>
      <c r="LX29" s="13">
        <f t="shared" si="174"/>
        <v>3.7499999999999999E-2</v>
      </c>
      <c r="LY29" s="13">
        <f t="shared" si="175"/>
        <v>1.4999999999999999E-2</v>
      </c>
      <c r="LZ29" s="13">
        <f t="shared" si="175"/>
        <v>0.03</v>
      </c>
      <c r="MA29" s="13">
        <f t="shared" si="175"/>
        <v>4.4999999999999998E-2</v>
      </c>
      <c r="MB29" s="13">
        <f t="shared" si="175"/>
        <v>0.06</v>
      </c>
      <c r="MC29" s="13">
        <f t="shared" si="175"/>
        <v>7.4999999999999997E-2</v>
      </c>
      <c r="MD29" s="13">
        <f t="shared" si="176"/>
        <v>1.4999999999999999E-2</v>
      </c>
      <c r="ME29" s="13">
        <f t="shared" si="176"/>
        <v>0.03</v>
      </c>
      <c r="MF29" s="13">
        <f t="shared" si="176"/>
        <v>4.4999999999999998E-2</v>
      </c>
      <c r="MG29" s="13">
        <f t="shared" si="176"/>
        <v>0.06</v>
      </c>
      <c r="MH29" s="13">
        <f t="shared" si="176"/>
        <v>7.4999999999999997E-2</v>
      </c>
      <c r="MI29" s="13">
        <f t="shared" si="176"/>
        <v>0.1125</v>
      </c>
      <c r="MJ29" s="13">
        <f t="shared" si="176"/>
        <v>0.15</v>
      </c>
      <c r="MK29" s="13">
        <f t="shared" si="176"/>
        <v>0.1875</v>
      </c>
      <c r="ML29" s="13">
        <f t="shared" si="176"/>
        <v>0.22500000000000001</v>
      </c>
      <c r="MM29" s="13">
        <f t="shared" si="176"/>
        <v>0.26250000000000001</v>
      </c>
      <c r="MN29" s="13">
        <f t="shared" si="176"/>
        <v>0.3</v>
      </c>
      <c r="MO29" s="13">
        <f t="shared" si="176"/>
        <v>0.33750000000000002</v>
      </c>
      <c r="MP29" s="13">
        <f t="shared" si="176"/>
        <v>0.375</v>
      </c>
      <c r="MQ29" s="13"/>
      <c r="MT29" s="3"/>
      <c r="MW29" s="1">
        <v>0</v>
      </c>
      <c r="MX29" s="1">
        <v>0</v>
      </c>
      <c r="MY29" s="1">
        <v>0</v>
      </c>
    </row>
    <row r="30" spans="1:363" ht="16.2">
      <c r="A30" s="105">
        <v>60</v>
      </c>
      <c r="B30" s="104"/>
      <c r="C30" s="37">
        <v>3</v>
      </c>
      <c r="D30" s="37">
        <v>-1</v>
      </c>
      <c r="E30" s="37"/>
      <c r="F30" s="37">
        <v>35</v>
      </c>
      <c r="G30" s="37" t="s">
        <v>349</v>
      </c>
      <c r="H30" s="37">
        <f t="shared" si="4"/>
        <v>35</v>
      </c>
      <c r="I30" s="11"/>
      <c r="J30" s="37">
        <f t="shared" si="5"/>
        <v>35</v>
      </c>
      <c r="K30" s="11" t="s">
        <v>348</v>
      </c>
      <c r="L30" s="37">
        <f>ROUND(IF(C30=4,F30*10%,0),0)</f>
        <v>0</v>
      </c>
      <c r="M30" s="37">
        <f>ROUND(IF(C30=4,F30*2%,0),0)</f>
        <v>0</v>
      </c>
      <c r="N30" s="37">
        <v>0</v>
      </c>
      <c r="O30" s="57">
        <v>2.4305400000000001E-2</v>
      </c>
      <c r="P30" s="3">
        <v>2</v>
      </c>
      <c r="Q30" s="51">
        <v>0</v>
      </c>
      <c r="R30" s="17">
        <f t="shared" si="8"/>
        <v>0</v>
      </c>
      <c r="S30" s="47">
        <v>0</v>
      </c>
      <c r="T30" s="47" t="s">
        <v>8</v>
      </c>
      <c r="U30" s="50">
        <v>0</v>
      </c>
      <c r="V30" s="49">
        <v>9</v>
      </c>
      <c r="W30" s="48">
        <v>1</v>
      </c>
      <c r="X30" s="47" t="str">
        <f t="shared" si="178"/>
        <v>[[0,1],[0,1],[0,1],[0,1],[0,1],[0,1],[0,1],[0,1],[0,1],[0,1],[0,2],[0,4],[0,6],[0,8],[0,10],[0,20],[0,40],[0,60],[0,80],[0,100]]</v>
      </c>
      <c r="Y30" s="47">
        <v>1</v>
      </c>
      <c r="Z30" s="47">
        <v>1</v>
      </c>
      <c r="AA30" s="47" t="str">
        <f t="shared" si="10"/>
        <v>[[1,1],[1,1],[1,1],[1,1],[1,1],[1,1],[1,1],[1,1],[1,1],[1,1],[1,1],[1,1],[1,1],[1,1],[1,1],[1,1],[1,1],[1,1],[1,1],[1,1]]</v>
      </c>
      <c r="AB30" s="37">
        <v>0</v>
      </c>
      <c r="AC30" s="73">
        <v>0</v>
      </c>
      <c r="AD30" s="43">
        <f t="shared" si="11"/>
        <v>0</v>
      </c>
      <c r="AE30" s="43">
        <v>0</v>
      </c>
      <c r="AF30" s="43">
        <v>0</v>
      </c>
      <c r="AG30" s="44">
        <f>AG27</f>
        <v>0.05</v>
      </c>
      <c r="AH30" s="44">
        <f t="shared" si="169"/>
        <v>0</v>
      </c>
      <c r="AI30" s="44">
        <f t="shared" si="170"/>
        <v>0</v>
      </c>
      <c r="AJ30" s="42">
        <v>0</v>
      </c>
      <c r="AK30" s="14" t="str">
        <f t="shared" si="12"/>
        <v>[[0.05,1],[0.025,1],[0.005,1],[0.001,2],[0,0],[0.001,2],[0.001,2]]</v>
      </c>
      <c r="AL30" s="37" t="str">
        <f t="shared" si="179"/>
        <v>[[2,5],[3,2],[4,1]]</v>
      </c>
      <c r="AM30" s="40" t="str">
        <f t="shared" si="180"/>
        <v>[0.186667,0.093333,0.062222]</v>
      </c>
      <c r="AN30" s="40">
        <v>0</v>
      </c>
      <c r="AO30" s="40">
        <v>1</v>
      </c>
      <c r="AP30" s="40">
        <f t="shared" si="15"/>
        <v>1</v>
      </c>
      <c r="AQ30" s="40">
        <v>0</v>
      </c>
      <c r="AR30" s="40">
        <v>0.4</v>
      </c>
      <c r="AS30" s="40" t="s">
        <v>156</v>
      </c>
      <c r="AT30" s="40">
        <v>1</v>
      </c>
      <c r="AU30" s="39">
        <v>8</v>
      </c>
      <c r="AV30" s="37">
        <v>-1</v>
      </c>
      <c r="AW30" s="37">
        <v>0</v>
      </c>
      <c r="AX30" s="37">
        <f>AX16</f>
        <v>0</v>
      </c>
      <c r="AY30" s="8"/>
      <c r="AZ30" s="8" t="s">
        <v>92</v>
      </c>
      <c r="BA30" s="37">
        <v>1</v>
      </c>
      <c r="BB30" s="38">
        <f t="shared" si="177"/>
        <v>1.5</v>
      </c>
      <c r="BC30" s="103"/>
      <c r="BD30" s="103"/>
      <c r="BE30" s="37">
        <v>1</v>
      </c>
      <c r="BF30" s="37">
        <v>1</v>
      </c>
      <c r="BG30" s="37" t="s">
        <v>85</v>
      </c>
      <c r="BH30" s="36">
        <v>0.75</v>
      </c>
      <c r="BI30" s="36">
        <v>0.6</v>
      </c>
      <c r="BJ30" s="8">
        <f t="shared" si="181"/>
        <v>35</v>
      </c>
      <c r="BK30" s="8" t="s">
        <v>347</v>
      </c>
      <c r="BL30" s="8">
        <v>1</v>
      </c>
      <c r="BM30" s="8" t="s">
        <v>14</v>
      </c>
      <c r="BN30" s="8" t="s">
        <v>152</v>
      </c>
      <c r="BO30" s="83" t="s">
        <v>169</v>
      </c>
      <c r="BP30" s="83" t="s">
        <v>169</v>
      </c>
      <c r="BQ30" s="11"/>
      <c r="BR30" s="11"/>
      <c r="BS30" s="11"/>
      <c r="BT30" s="11"/>
      <c r="BU30" s="11" t="s">
        <v>1</v>
      </c>
      <c r="BV30" s="35">
        <v>0</v>
      </c>
      <c r="BW30" s="27">
        <f t="shared" si="18"/>
        <v>26.25</v>
      </c>
      <c r="BX30" s="34" t="str">
        <f t="shared" si="19"/>
        <v>[26.25,6,35,26.25]</v>
      </c>
      <c r="BY30" s="31">
        <v>0</v>
      </c>
      <c r="BZ30" s="31">
        <v>0</v>
      </c>
      <c r="CA30" s="31">
        <v>0</v>
      </c>
      <c r="CB30" s="31">
        <v>0</v>
      </c>
      <c r="CC30" s="31">
        <v>0</v>
      </c>
      <c r="CD30" s="31">
        <v>0</v>
      </c>
      <c r="CE30" s="31">
        <v>0</v>
      </c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2" t="s">
        <v>0</v>
      </c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 t="e">
        <v>#N/A</v>
      </c>
      <c r="DT30" s="31">
        <f t="shared" si="20"/>
        <v>26.25</v>
      </c>
      <c r="DU30" s="27">
        <f t="shared" si="21"/>
        <v>6</v>
      </c>
      <c r="DV30" s="27">
        <f t="shared" si="22"/>
        <v>35</v>
      </c>
      <c r="DW30" s="27">
        <f t="shared" si="23"/>
        <v>26.25</v>
      </c>
      <c r="DX30" s="27"/>
      <c r="EA30" s="82"/>
      <c r="EI30" s="26">
        <f t="shared" si="24"/>
        <v>38.5</v>
      </c>
      <c r="EJ30" s="25">
        <f t="shared" ref="EJ30:EJ37" si="182">EJ29</f>
        <v>0.1</v>
      </c>
      <c r="EK30" s="24">
        <v>2</v>
      </c>
      <c r="EL30" s="21">
        <v>5</v>
      </c>
      <c r="EM30" s="24">
        <v>3</v>
      </c>
      <c r="EN30" s="21">
        <v>2</v>
      </c>
      <c r="EO30" s="24">
        <v>4</v>
      </c>
      <c r="EP30" s="21">
        <v>1</v>
      </c>
      <c r="EQ30" s="21">
        <f t="shared" si="25"/>
        <v>2.5</v>
      </c>
      <c r="ER30" s="21">
        <f t="shared" si="26"/>
        <v>7.5</v>
      </c>
      <c r="ES30" s="23">
        <f t="shared" si="27"/>
        <v>0.186667</v>
      </c>
      <c r="ET30" s="21">
        <f t="shared" si="28"/>
        <v>15</v>
      </c>
      <c r="EU30" s="22">
        <f t="shared" si="29"/>
        <v>9.3332999999999999E-2</v>
      </c>
      <c r="EV30" s="21">
        <f t="shared" si="30"/>
        <v>22.5</v>
      </c>
      <c r="EW30" s="20">
        <f t="shared" si="31"/>
        <v>6.2222E-2</v>
      </c>
      <c r="EZ30" s="19"/>
      <c r="FA30" s="3"/>
      <c r="FE30" s="16"/>
      <c r="FF30" s="18">
        <v>0</v>
      </c>
      <c r="FG30" s="17">
        <v>1</v>
      </c>
      <c r="FH30" s="16">
        <f t="shared" si="32"/>
        <v>0</v>
      </c>
      <c r="FI30" s="18">
        <f t="shared" si="33"/>
        <v>0</v>
      </c>
      <c r="FJ30" s="17">
        <f t="shared" si="34"/>
        <v>1</v>
      </c>
      <c r="FK30" s="16">
        <f t="shared" si="35"/>
        <v>0</v>
      </c>
      <c r="FL30" s="18">
        <f t="shared" si="36"/>
        <v>0</v>
      </c>
      <c r="FM30" s="17">
        <f t="shared" si="37"/>
        <v>1</v>
      </c>
      <c r="FN30" s="16">
        <f t="shared" si="38"/>
        <v>0</v>
      </c>
      <c r="FO30" s="18">
        <f t="shared" si="39"/>
        <v>0</v>
      </c>
      <c r="FP30" s="17">
        <f t="shared" si="40"/>
        <v>1</v>
      </c>
      <c r="FQ30" s="16">
        <f t="shared" si="41"/>
        <v>0</v>
      </c>
      <c r="FR30" s="18">
        <f t="shared" si="42"/>
        <v>0</v>
      </c>
      <c r="FS30" s="17">
        <f t="shared" si="43"/>
        <v>1</v>
      </c>
      <c r="FT30" s="16">
        <f t="shared" si="44"/>
        <v>0</v>
      </c>
      <c r="FU30" s="18">
        <f t="shared" si="45"/>
        <v>0</v>
      </c>
      <c r="FV30" s="17">
        <f t="shared" si="46"/>
        <v>1</v>
      </c>
      <c r="FW30" s="16">
        <f t="shared" si="47"/>
        <v>0</v>
      </c>
      <c r="FX30" s="18">
        <f t="shared" si="48"/>
        <v>0</v>
      </c>
      <c r="FY30" s="17">
        <f t="shared" si="49"/>
        <v>1</v>
      </c>
      <c r="FZ30" s="16">
        <f t="shared" si="50"/>
        <v>0</v>
      </c>
      <c r="GA30" s="18">
        <f t="shared" si="51"/>
        <v>0</v>
      </c>
      <c r="GB30" s="17">
        <f t="shared" si="52"/>
        <v>1</v>
      </c>
      <c r="GC30" s="16">
        <f t="shared" si="53"/>
        <v>0</v>
      </c>
      <c r="GD30" s="18">
        <f t="shared" si="54"/>
        <v>0</v>
      </c>
      <c r="GE30" s="17">
        <f t="shared" si="55"/>
        <v>1</v>
      </c>
      <c r="GF30" s="16">
        <f t="shared" si="56"/>
        <v>0</v>
      </c>
      <c r="GG30" s="18">
        <f t="shared" si="57"/>
        <v>0</v>
      </c>
      <c r="GH30" s="17">
        <f t="shared" si="58"/>
        <v>1</v>
      </c>
      <c r="GI30" s="16">
        <f t="shared" si="59"/>
        <v>0</v>
      </c>
      <c r="GJ30" s="18">
        <f t="shared" si="60"/>
        <v>0</v>
      </c>
      <c r="GK30" s="17">
        <f t="shared" si="61"/>
        <v>2</v>
      </c>
      <c r="GL30" s="16">
        <f t="shared" si="62"/>
        <v>0</v>
      </c>
      <c r="GM30" s="18">
        <f t="shared" si="63"/>
        <v>0</v>
      </c>
      <c r="GN30" s="17">
        <f t="shared" si="64"/>
        <v>4</v>
      </c>
      <c r="GO30" s="16">
        <f t="shared" si="65"/>
        <v>0</v>
      </c>
      <c r="GP30" s="18">
        <f t="shared" si="66"/>
        <v>0</v>
      </c>
      <c r="GQ30" s="17">
        <f t="shared" si="67"/>
        <v>6</v>
      </c>
      <c r="GR30" s="16">
        <f t="shared" si="68"/>
        <v>0</v>
      </c>
      <c r="GS30" s="18">
        <f t="shared" si="69"/>
        <v>0</v>
      </c>
      <c r="GT30" s="17">
        <f t="shared" si="70"/>
        <v>8</v>
      </c>
      <c r="GU30" s="16">
        <f t="shared" si="71"/>
        <v>0</v>
      </c>
      <c r="GV30" s="18">
        <f t="shared" si="72"/>
        <v>0</v>
      </c>
      <c r="GW30" s="17">
        <f t="shared" si="73"/>
        <v>10</v>
      </c>
      <c r="GX30" s="16">
        <f t="shared" si="74"/>
        <v>0</v>
      </c>
      <c r="GY30" s="18">
        <f t="shared" si="75"/>
        <v>0</v>
      </c>
      <c r="GZ30" s="17">
        <f t="shared" si="76"/>
        <v>20</v>
      </c>
      <c r="HA30" s="16">
        <f t="shared" si="77"/>
        <v>0</v>
      </c>
      <c r="HB30" s="18">
        <f t="shared" si="78"/>
        <v>0</v>
      </c>
      <c r="HC30" s="17">
        <f t="shared" si="79"/>
        <v>40</v>
      </c>
      <c r="HD30" s="16">
        <f t="shared" si="80"/>
        <v>0</v>
      </c>
      <c r="HE30" s="18">
        <f t="shared" si="81"/>
        <v>0</v>
      </c>
      <c r="HF30" s="17">
        <f t="shared" si="82"/>
        <v>60</v>
      </c>
      <c r="HG30" s="16">
        <f t="shared" si="83"/>
        <v>0</v>
      </c>
      <c r="HH30" s="18">
        <f t="shared" si="84"/>
        <v>0</v>
      </c>
      <c r="HI30" s="17">
        <f t="shared" si="85"/>
        <v>80</v>
      </c>
      <c r="HJ30" s="16">
        <f t="shared" si="86"/>
        <v>0</v>
      </c>
      <c r="HK30" s="18">
        <f t="shared" si="87"/>
        <v>0</v>
      </c>
      <c r="HL30" s="17">
        <f t="shared" si="88"/>
        <v>100</v>
      </c>
      <c r="HM30" s="16">
        <f t="shared" si="89"/>
        <v>0</v>
      </c>
      <c r="HO30" s="19"/>
      <c r="HP30" s="3"/>
      <c r="HT30" s="16"/>
      <c r="HU30" s="18">
        <v>1</v>
      </c>
      <c r="HV30" s="17">
        <v>1</v>
      </c>
      <c r="HW30" s="16">
        <f t="shared" si="90"/>
        <v>3.8888888888888921E-6</v>
      </c>
      <c r="HX30" s="18">
        <f t="shared" si="91"/>
        <v>1</v>
      </c>
      <c r="HY30" s="17">
        <f t="shared" si="92"/>
        <v>1</v>
      </c>
      <c r="HZ30" s="16">
        <f t="shared" si="93"/>
        <v>7.7777777777777842E-6</v>
      </c>
      <c r="IA30" s="18">
        <f t="shared" si="94"/>
        <v>1</v>
      </c>
      <c r="IB30" s="17">
        <f t="shared" si="95"/>
        <v>1</v>
      </c>
      <c r="IC30" s="16">
        <f t="shared" si="96"/>
        <v>1.1666666666666676E-5</v>
      </c>
      <c r="ID30" s="18">
        <f t="shared" si="97"/>
        <v>1</v>
      </c>
      <c r="IE30" s="17">
        <f t="shared" si="98"/>
        <v>1</v>
      </c>
      <c r="IF30" s="16">
        <f t="shared" si="99"/>
        <v>1.5555555555555568E-5</v>
      </c>
      <c r="IG30" s="18">
        <f t="shared" si="100"/>
        <v>1</v>
      </c>
      <c r="IH30" s="17">
        <f t="shared" si="101"/>
        <v>1</v>
      </c>
      <c r="II30" s="16">
        <f t="shared" si="102"/>
        <v>1.9444444444444459E-5</v>
      </c>
      <c r="IJ30" s="18">
        <f t="shared" si="103"/>
        <v>1</v>
      </c>
      <c r="IK30" s="17">
        <f t="shared" si="104"/>
        <v>1</v>
      </c>
      <c r="IL30" s="16">
        <f t="shared" si="105"/>
        <v>3.8888888888888918E-5</v>
      </c>
      <c r="IM30" s="18">
        <f t="shared" si="106"/>
        <v>1</v>
      </c>
      <c r="IN30" s="17">
        <f t="shared" si="107"/>
        <v>1</v>
      </c>
      <c r="IO30" s="16">
        <f t="shared" si="108"/>
        <v>7.7777777777777836E-5</v>
      </c>
      <c r="IP30" s="18">
        <f t="shared" si="109"/>
        <v>1</v>
      </c>
      <c r="IQ30" s="17">
        <f t="shared" si="110"/>
        <v>1</v>
      </c>
      <c r="IR30" s="16">
        <f t="shared" si="111"/>
        <v>1.1666666666666676E-4</v>
      </c>
      <c r="IS30" s="18">
        <f t="shared" si="112"/>
        <v>1</v>
      </c>
      <c r="IT30" s="17">
        <f t="shared" si="113"/>
        <v>1</v>
      </c>
      <c r="IU30" s="16">
        <f t="shared" si="114"/>
        <v>1.5555555555555567E-4</v>
      </c>
      <c r="IV30" s="18">
        <f t="shared" si="115"/>
        <v>1</v>
      </c>
      <c r="IW30" s="17">
        <f t="shared" si="116"/>
        <v>1</v>
      </c>
      <c r="IX30" s="16">
        <f t="shared" si="117"/>
        <v>1.944444444444446E-4</v>
      </c>
      <c r="IY30" s="18">
        <f t="shared" si="118"/>
        <v>1</v>
      </c>
      <c r="IZ30" s="17">
        <f t="shared" si="119"/>
        <v>1</v>
      </c>
      <c r="JA30" s="16">
        <f t="shared" si="120"/>
        <v>3.8888888888888919E-4</v>
      </c>
      <c r="JB30" s="18">
        <f t="shared" si="121"/>
        <v>1</v>
      </c>
      <c r="JC30" s="17">
        <f t="shared" si="122"/>
        <v>1</v>
      </c>
      <c r="JD30" s="16">
        <f t="shared" si="123"/>
        <v>7.7777777777777838E-4</v>
      </c>
      <c r="JE30" s="18">
        <f t="shared" si="124"/>
        <v>1</v>
      </c>
      <c r="JF30" s="17">
        <f t="shared" si="125"/>
        <v>1</v>
      </c>
      <c r="JG30" s="16">
        <f t="shared" si="126"/>
        <v>1.1666666666666676E-3</v>
      </c>
      <c r="JH30" s="18">
        <f t="shared" si="127"/>
        <v>1</v>
      </c>
      <c r="JI30" s="17">
        <f t="shared" si="128"/>
        <v>1</v>
      </c>
      <c r="JJ30" s="16">
        <f t="shared" si="129"/>
        <v>1.5555555555555568E-3</v>
      </c>
      <c r="JK30" s="18">
        <f t="shared" si="130"/>
        <v>1</v>
      </c>
      <c r="JL30" s="17">
        <f t="shared" si="131"/>
        <v>1</v>
      </c>
      <c r="JM30" s="16">
        <f t="shared" si="132"/>
        <v>1.9444444444444461E-3</v>
      </c>
      <c r="JN30" s="18">
        <f t="shared" si="133"/>
        <v>1</v>
      </c>
      <c r="JO30" s="17">
        <f t="shared" si="134"/>
        <v>1</v>
      </c>
      <c r="JP30" s="16">
        <f t="shared" si="135"/>
        <v>3.8888888888888922E-3</v>
      </c>
      <c r="JQ30" s="18">
        <f t="shared" si="136"/>
        <v>1</v>
      </c>
      <c r="JR30" s="17">
        <f t="shared" si="137"/>
        <v>1</v>
      </c>
      <c r="JS30" s="16">
        <f t="shared" si="138"/>
        <v>7.7777777777777845E-3</v>
      </c>
      <c r="JT30" s="18">
        <f t="shared" si="139"/>
        <v>1</v>
      </c>
      <c r="JU30" s="17">
        <f t="shared" si="140"/>
        <v>1</v>
      </c>
      <c r="JV30" s="16">
        <f t="shared" si="141"/>
        <v>1.1666666666666676E-2</v>
      </c>
      <c r="JW30" s="18">
        <f t="shared" si="142"/>
        <v>1</v>
      </c>
      <c r="JX30" s="17">
        <f t="shared" si="143"/>
        <v>1</v>
      </c>
      <c r="JY30" s="16">
        <f t="shared" si="144"/>
        <v>1.5555555555555569E-2</v>
      </c>
      <c r="JZ30" s="18">
        <f t="shared" si="145"/>
        <v>1</v>
      </c>
      <c r="KA30" s="17">
        <f t="shared" si="146"/>
        <v>1</v>
      </c>
      <c r="KB30" s="16">
        <f t="shared" si="147"/>
        <v>1.9444444444444459E-2</v>
      </c>
      <c r="KG30" s="15">
        <f t="shared" si="171"/>
        <v>0</v>
      </c>
      <c r="KH30" s="15">
        <f t="shared" si="171"/>
        <v>0</v>
      </c>
      <c r="KI30" s="15">
        <f t="shared" si="171"/>
        <v>0</v>
      </c>
      <c r="KJ30" s="15">
        <f t="shared" si="171"/>
        <v>1.4E-3</v>
      </c>
      <c r="KK30" s="15">
        <f t="shared" si="171"/>
        <v>1.75E-3</v>
      </c>
      <c r="KL30" s="15">
        <f t="shared" si="171"/>
        <v>3.5000000000000001E-3</v>
      </c>
      <c r="KM30" s="15">
        <f t="shared" si="171"/>
        <v>7.0000000000000001E-3</v>
      </c>
      <c r="KN30" s="15">
        <f t="shared" si="171"/>
        <v>1.0500000000000001E-2</v>
      </c>
      <c r="KO30" s="15">
        <f t="shared" si="171"/>
        <v>1.4E-2</v>
      </c>
      <c r="KP30" s="15">
        <f t="shared" si="171"/>
        <v>1.7500000000000002E-2</v>
      </c>
      <c r="KQ30" s="15">
        <f t="shared" si="172"/>
        <v>3.5000000000000003E-2</v>
      </c>
      <c r="KR30" s="15">
        <f t="shared" si="172"/>
        <v>4.3749999999999997E-2</v>
      </c>
      <c r="KS30" s="15">
        <f t="shared" si="172"/>
        <v>4.3743000000000004E-2</v>
      </c>
      <c r="KT30" s="15">
        <f t="shared" si="172"/>
        <v>4.3736000000000004E-2</v>
      </c>
      <c r="KU30" s="15">
        <f t="shared" si="172"/>
        <v>4.3732500000000001E-2</v>
      </c>
      <c r="KV30" s="15">
        <f t="shared" si="172"/>
        <v>4.3714999999999997E-2</v>
      </c>
      <c r="KW30" s="15">
        <f t="shared" si="172"/>
        <v>4.368000000000001E-2</v>
      </c>
      <c r="KX30" s="15">
        <f t="shared" si="172"/>
        <v>4.3679999999999997E-2</v>
      </c>
      <c r="KY30" s="15">
        <f t="shared" si="172"/>
        <v>4.368000000000001E-2</v>
      </c>
      <c r="KZ30" s="15">
        <f t="shared" si="172"/>
        <v>4.3575000000000003E-2</v>
      </c>
      <c r="LG30" s="14">
        <f t="shared" si="150"/>
        <v>0.05</v>
      </c>
      <c r="LH30" s="3">
        <v>1</v>
      </c>
      <c r="LI30" s="14">
        <f t="shared" si="151"/>
        <v>2.5000000000000001E-2</v>
      </c>
      <c r="LJ30" s="3">
        <f t="shared" si="152"/>
        <v>1</v>
      </c>
      <c r="LK30" s="14">
        <v>5.0000000000000001E-3</v>
      </c>
      <c r="LL30" s="3">
        <v>1</v>
      </c>
      <c r="LM30" s="14">
        <v>1E-3</v>
      </c>
      <c r="LN30" s="3">
        <v>2</v>
      </c>
      <c r="LO30" s="13">
        <f t="shared" si="173"/>
        <v>1.75E-3</v>
      </c>
      <c r="LP30" s="13">
        <f t="shared" si="173"/>
        <v>3.5000000000000001E-3</v>
      </c>
      <c r="LQ30" s="13">
        <f t="shared" si="173"/>
        <v>5.2500000000000003E-3</v>
      </c>
      <c r="LR30" s="13">
        <f t="shared" si="173"/>
        <v>7.0000000000000001E-3</v>
      </c>
      <c r="LS30" s="13">
        <f t="shared" si="173"/>
        <v>8.7500000000000008E-3</v>
      </c>
      <c r="LT30" s="13">
        <f t="shared" si="174"/>
        <v>8.7500000000000008E-3</v>
      </c>
      <c r="LU30" s="13">
        <f t="shared" si="174"/>
        <v>1.7500000000000002E-2</v>
      </c>
      <c r="LV30" s="13">
        <f t="shared" si="174"/>
        <v>2.6249999999999999E-2</v>
      </c>
      <c r="LW30" s="13">
        <f t="shared" si="174"/>
        <v>3.5000000000000003E-2</v>
      </c>
      <c r="LX30" s="13">
        <f t="shared" si="174"/>
        <v>4.3749999999999997E-2</v>
      </c>
      <c r="LY30" s="13">
        <f t="shared" si="175"/>
        <v>1.7500000000000002E-2</v>
      </c>
      <c r="LZ30" s="13">
        <f t="shared" si="175"/>
        <v>3.5000000000000003E-2</v>
      </c>
      <c r="MA30" s="13">
        <f t="shared" si="175"/>
        <v>5.2499999999999998E-2</v>
      </c>
      <c r="MB30" s="13">
        <f t="shared" si="175"/>
        <v>7.0000000000000007E-2</v>
      </c>
      <c r="MC30" s="13">
        <f t="shared" si="175"/>
        <v>8.7499999999999994E-2</v>
      </c>
      <c r="MD30" s="13">
        <f t="shared" si="176"/>
        <v>1.7500000000000002E-2</v>
      </c>
      <c r="ME30" s="13">
        <f t="shared" si="176"/>
        <v>3.5000000000000003E-2</v>
      </c>
      <c r="MF30" s="13">
        <f t="shared" si="176"/>
        <v>5.2499999999999998E-2</v>
      </c>
      <c r="MG30" s="13">
        <f t="shared" si="176"/>
        <v>7.0000000000000007E-2</v>
      </c>
      <c r="MH30" s="13">
        <f t="shared" si="176"/>
        <v>8.7499999999999994E-2</v>
      </c>
      <c r="MI30" s="13">
        <f t="shared" si="176"/>
        <v>0.13125000000000001</v>
      </c>
      <c r="MJ30" s="13">
        <f t="shared" si="176"/>
        <v>0.17499999999999999</v>
      </c>
      <c r="MK30" s="13">
        <f t="shared" si="176"/>
        <v>0.21875</v>
      </c>
      <c r="ML30" s="13">
        <f t="shared" si="176"/>
        <v>0.26250000000000001</v>
      </c>
      <c r="MM30" s="13">
        <f t="shared" si="176"/>
        <v>0.30625000000000002</v>
      </c>
      <c r="MN30" s="13">
        <f t="shared" si="176"/>
        <v>0.35</v>
      </c>
      <c r="MO30" s="13">
        <f t="shared" si="176"/>
        <v>0.39374999999999999</v>
      </c>
      <c r="MP30" s="13">
        <f t="shared" si="176"/>
        <v>0.4375</v>
      </c>
      <c r="MQ30" s="13"/>
      <c r="MT30" s="3"/>
      <c r="MW30" s="1">
        <v>0</v>
      </c>
      <c r="MX30" s="1">
        <v>0</v>
      </c>
      <c r="MY30" s="1">
        <v>0</v>
      </c>
    </row>
    <row r="31" spans="1:363" ht="16.2">
      <c r="A31" s="37">
        <v>25</v>
      </c>
      <c r="B31" s="37" t="s">
        <v>346</v>
      </c>
      <c r="C31" s="37">
        <v>3</v>
      </c>
      <c r="D31" s="37">
        <v>-1</v>
      </c>
      <c r="E31" s="37"/>
      <c r="F31" s="37">
        <v>45</v>
      </c>
      <c r="G31" s="37" t="s">
        <v>345</v>
      </c>
      <c r="H31" s="37">
        <f t="shared" si="4"/>
        <v>45</v>
      </c>
      <c r="I31" s="11"/>
      <c r="J31" s="37">
        <f t="shared" si="5"/>
        <v>45</v>
      </c>
      <c r="K31" s="11" t="s">
        <v>344</v>
      </c>
      <c r="L31" s="37">
        <f>ROUND(IF(C31=4,F31*10%,0),0)</f>
        <v>0</v>
      </c>
      <c r="M31" s="37">
        <f>ROUND(IF(C31=4,F31*2%,0),0)</f>
        <v>0</v>
      </c>
      <c r="N31" s="37">
        <v>0</v>
      </c>
      <c r="O31" s="57">
        <v>3.12494E-2</v>
      </c>
      <c r="P31" s="3">
        <v>2</v>
      </c>
      <c r="Q31" s="51">
        <v>0</v>
      </c>
      <c r="R31" s="17">
        <f t="shared" si="8"/>
        <v>0</v>
      </c>
      <c r="S31" s="47">
        <v>0</v>
      </c>
      <c r="T31" s="47" t="s">
        <v>27</v>
      </c>
      <c r="U31" s="50">
        <v>0</v>
      </c>
      <c r="V31" s="49">
        <v>11</v>
      </c>
      <c r="W31" s="48">
        <v>1</v>
      </c>
      <c r="X31" s="47" t="str">
        <f t="shared" si="178"/>
        <v>[[0,1],[0,1],[0,1],[0,1],[0,1],[0,1],[0,1],[0,1],[0,1],[0,1],[0,2],[0,4],[0,6],[0,8],[0,10],[0,20],[0,40],[0,60],[0,80],[0,100]]</v>
      </c>
      <c r="Y31" s="47">
        <v>1</v>
      </c>
      <c r="Z31" s="47">
        <v>1</v>
      </c>
      <c r="AA31" s="47" t="str">
        <f t="shared" si="10"/>
        <v>[[1,1],[1,1],[1,1],[1,1],[1,1],[1,1],[1,1],[1,1],[1,1],[1,1],[1,1],[1,1],[1,1],[1,1],[1,1],[1,1],[1,1],[1,1],[1,1],[1,1]]</v>
      </c>
      <c r="AB31" s="37">
        <v>0</v>
      </c>
      <c r="AC31" s="73">
        <v>0</v>
      </c>
      <c r="AD31" s="43">
        <f t="shared" si="11"/>
        <v>0</v>
      </c>
      <c r="AE31" s="43">
        <v>0</v>
      </c>
      <c r="AF31" s="43">
        <v>0</v>
      </c>
      <c r="AG31" s="44">
        <f>AG18</f>
        <v>0.05</v>
      </c>
      <c r="AH31" s="44">
        <f t="shared" si="169"/>
        <v>0</v>
      </c>
      <c r="AI31" s="44">
        <f t="shared" si="170"/>
        <v>0</v>
      </c>
      <c r="AJ31" s="42">
        <v>0</v>
      </c>
      <c r="AK31" s="14" t="str">
        <f t="shared" si="12"/>
        <v>[[0.05,1],[0.025,1],[0.005,1],[0.001,2],[0,0],[0.001,2],[0.001,2]]</v>
      </c>
      <c r="AL31" s="37" t="str">
        <f t="shared" si="179"/>
        <v>[[2,5],[3,2],[4,1]]</v>
      </c>
      <c r="AM31" s="40" t="str">
        <f t="shared" si="180"/>
        <v>[0.24,0.12,0.08]</v>
      </c>
      <c r="AN31" s="40">
        <v>0</v>
      </c>
      <c r="AO31" s="40">
        <v>1</v>
      </c>
      <c r="AP31" s="40">
        <f t="shared" si="15"/>
        <v>1</v>
      </c>
      <c r="AQ31" s="40">
        <v>0</v>
      </c>
      <c r="AR31" s="40">
        <v>0.4</v>
      </c>
      <c r="AS31" s="40" t="s">
        <v>156</v>
      </c>
      <c r="AT31" s="40">
        <v>1</v>
      </c>
      <c r="AU31" s="39">
        <v>9</v>
      </c>
      <c r="AV31" s="37">
        <v>13</v>
      </c>
      <c r="AW31" s="37">
        <v>0</v>
      </c>
      <c r="AX31" s="37">
        <v>1</v>
      </c>
      <c r="AY31" s="8"/>
      <c r="AZ31" s="8" t="s">
        <v>6</v>
      </c>
      <c r="BA31" s="37">
        <v>1</v>
      </c>
      <c r="BB31" s="38">
        <f t="shared" si="177"/>
        <v>1.5</v>
      </c>
      <c r="BC31" s="37"/>
      <c r="BD31" s="37"/>
      <c r="BE31" s="37">
        <v>1</v>
      </c>
      <c r="BF31" s="37">
        <v>1</v>
      </c>
      <c r="BG31" s="37" t="s">
        <v>85</v>
      </c>
      <c r="BH31" s="36">
        <v>0.75</v>
      </c>
      <c r="BI31" s="36">
        <v>0.6</v>
      </c>
      <c r="BJ31" s="8">
        <f t="shared" si="181"/>
        <v>45</v>
      </c>
      <c r="BK31" s="8" t="s">
        <v>5</v>
      </c>
      <c r="BL31" s="8">
        <v>1</v>
      </c>
      <c r="BM31" s="8" t="s">
        <v>14</v>
      </c>
      <c r="BN31" s="8" t="s">
        <v>152</v>
      </c>
      <c r="BO31" s="56" t="s">
        <v>343</v>
      </c>
      <c r="BP31" s="56" t="s">
        <v>343</v>
      </c>
      <c r="BQ31" s="27">
        <v>24</v>
      </c>
      <c r="BR31" s="27">
        <v>1</v>
      </c>
      <c r="BS31" s="11"/>
      <c r="BT31" s="11"/>
      <c r="BU31" s="11" t="s">
        <v>1</v>
      </c>
      <c r="BV31" s="35">
        <v>0</v>
      </c>
      <c r="BW31" s="27">
        <f t="shared" si="18"/>
        <v>33.75</v>
      </c>
      <c r="BX31" s="34" t="str">
        <f t="shared" si="19"/>
        <v>[33.75,6,45,33.75]</v>
      </c>
      <c r="BY31" s="31">
        <v>0</v>
      </c>
      <c r="BZ31" s="31">
        <v>0</v>
      </c>
      <c r="CA31" s="31">
        <v>1</v>
      </c>
      <c r="CB31" s="31">
        <v>1</v>
      </c>
      <c r="CC31" s="31">
        <v>1</v>
      </c>
      <c r="CD31" s="31">
        <v>1</v>
      </c>
      <c r="CE31" s="31">
        <v>1</v>
      </c>
      <c r="CF31" s="31"/>
      <c r="CG31" s="31"/>
      <c r="CH31" s="31"/>
      <c r="CI31" s="31"/>
      <c r="CJ31" s="31"/>
      <c r="CK31" s="31"/>
      <c r="CL31" s="31"/>
      <c r="CM31" s="31"/>
      <c r="CN31" s="31" t="s">
        <v>298</v>
      </c>
      <c r="CO31" s="31"/>
      <c r="CP31" s="31"/>
      <c r="CQ31" s="32" t="s">
        <v>0</v>
      </c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 t="s">
        <v>342</v>
      </c>
      <c r="DT31" s="31">
        <f t="shared" si="20"/>
        <v>33.75</v>
      </c>
      <c r="DU31" s="27">
        <f t="shared" si="21"/>
        <v>6</v>
      </c>
      <c r="DV31" s="27">
        <f t="shared" si="22"/>
        <v>45</v>
      </c>
      <c r="DW31" s="27">
        <f t="shared" si="23"/>
        <v>33.75</v>
      </c>
      <c r="DX31" s="27"/>
      <c r="DZ31" s="80"/>
      <c r="EA31" s="8"/>
      <c r="EB31" s="80"/>
      <c r="EC31" s="8"/>
      <c r="ED31" s="80"/>
      <c r="EE31" s="8"/>
      <c r="EF31" s="8"/>
      <c r="EI31" s="26">
        <f t="shared" si="24"/>
        <v>49.500000000000007</v>
      </c>
      <c r="EJ31" s="25">
        <f t="shared" si="182"/>
        <v>0.1</v>
      </c>
      <c r="EK31" s="24">
        <v>2</v>
      </c>
      <c r="EL31" s="21">
        <v>5</v>
      </c>
      <c r="EM31" s="24">
        <v>3</v>
      </c>
      <c r="EN31" s="21">
        <v>2</v>
      </c>
      <c r="EO31" s="24">
        <v>4</v>
      </c>
      <c r="EP31" s="21">
        <v>1</v>
      </c>
      <c r="EQ31" s="21">
        <f t="shared" si="25"/>
        <v>2.5</v>
      </c>
      <c r="ER31" s="21">
        <f t="shared" si="26"/>
        <v>7.5</v>
      </c>
      <c r="ES31" s="23">
        <f t="shared" si="27"/>
        <v>0.24</v>
      </c>
      <c r="ET31" s="21">
        <f t="shared" si="28"/>
        <v>15</v>
      </c>
      <c r="EU31" s="22">
        <f t="shared" si="29"/>
        <v>0.12</v>
      </c>
      <c r="EV31" s="21">
        <f t="shared" si="30"/>
        <v>22.5</v>
      </c>
      <c r="EW31" s="20">
        <f t="shared" si="31"/>
        <v>0.08</v>
      </c>
      <c r="EZ31" s="19"/>
      <c r="FA31" s="3"/>
      <c r="FE31" s="16"/>
      <c r="FF31" s="18">
        <v>0</v>
      </c>
      <c r="FG31" s="17">
        <v>1</v>
      </c>
      <c r="FH31" s="16">
        <f t="shared" si="32"/>
        <v>0</v>
      </c>
      <c r="FI31" s="18">
        <f t="shared" si="33"/>
        <v>0</v>
      </c>
      <c r="FJ31" s="17">
        <f t="shared" si="34"/>
        <v>1</v>
      </c>
      <c r="FK31" s="16">
        <f t="shared" si="35"/>
        <v>0</v>
      </c>
      <c r="FL31" s="18">
        <f t="shared" si="36"/>
        <v>0</v>
      </c>
      <c r="FM31" s="17">
        <f t="shared" si="37"/>
        <v>1</v>
      </c>
      <c r="FN31" s="16">
        <f t="shared" si="38"/>
        <v>0</v>
      </c>
      <c r="FO31" s="18">
        <f t="shared" si="39"/>
        <v>0</v>
      </c>
      <c r="FP31" s="17">
        <f t="shared" si="40"/>
        <v>1</v>
      </c>
      <c r="FQ31" s="16">
        <f t="shared" si="41"/>
        <v>0</v>
      </c>
      <c r="FR31" s="18">
        <f t="shared" si="42"/>
        <v>0</v>
      </c>
      <c r="FS31" s="17">
        <f t="shared" si="43"/>
        <v>1</v>
      </c>
      <c r="FT31" s="16">
        <f t="shared" si="44"/>
        <v>0</v>
      </c>
      <c r="FU31" s="18">
        <f t="shared" si="45"/>
        <v>0</v>
      </c>
      <c r="FV31" s="17">
        <f t="shared" si="46"/>
        <v>1</v>
      </c>
      <c r="FW31" s="16">
        <f t="shared" si="47"/>
        <v>0</v>
      </c>
      <c r="FX31" s="18">
        <f t="shared" si="48"/>
        <v>0</v>
      </c>
      <c r="FY31" s="17">
        <f t="shared" si="49"/>
        <v>1</v>
      </c>
      <c r="FZ31" s="16">
        <f t="shared" si="50"/>
        <v>0</v>
      </c>
      <c r="GA31" s="18">
        <f t="shared" si="51"/>
        <v>0</v>
      </c>
      <c r="GB31" s="17">
        <f t="shared" si="52"/>
        <v>1</v>
      </c>
      <c r="GC31" s="16">
        <f t="shared" si="53"/>
        <v>0</v>
      </c>
      <c r="GD31" s="18">
        <f t="shared" si="54"/>
        <v>0</v>
      </c>
      <c r="GE31" s="17">
        <f t="shared" si="55"/>
        <v>1</v>
      </c>
      <c r="GF31" s="16">
        <f t="shared" si="56"/>
        <v>0</v>
      </c>
      <c r="GG31" s="18">
        <f t="shared" si="57"/>
        <v>0</v>
      </c>
      <c r="GH31" s="17">
        <f t="shared" si="58"/>
        <v>1</v>
      </c>
      <c r="GI31" s="16">
        <f t="shared" si="59"/>
        <v>0</v>
      </c>
      <c r="GJ31" s="18">
        <f t="shared" si="60"/>
        <v>0</v>
      </c>
      <c r="GK31" s="17">
        <f t="shared" si="61"/>
        <v>2</v>
      </c>
      <c r="GL31" s="16">
        <f t="shared" si="62"/>
        <v>0</v>
      </c>
      <c r="GM31" s="18">
        <f t="shared" si="63"/>
        <v>0</v>
      </c>
      <c r="GN31" s="17">
        <f t="shared" si="64"/>
        <v>4</v>
      </c>
      <c r="GO31" s="16">
        <f t="shared" si="65"/>
        <v>0</v>
      </c>
      <c r="GP31" s="18">
        <f t="shared" si="66"/>
        <v>0</v>
      </c>
      <c r="GQ31" s="17">
        <f t="shared" si="67"/>
        <v>6</v>
      </c>
      <c r="GR31" s="16">
        <f t="shared" si="68"/>
        <v>0</v>
      </c>
      <c r="GS31" s="18">
        <f t="shared" si="69"/>
        <v>0</v>
      </c>
      <c r="GT31" s="17">
        <f t="shared" si="70"/>
        <v>8</v>
      </c>
      <c r="GU31" s="16">
        <f t="shared" si="71"/>
        <v>0</v>
      </c>
      <c r="GV31" s="18">
        <f t="shared" si="72"/>
        <v>0</v>
      </c>
      <c r="GW31" s="17">
        <f t="shared" si="73"/>
        <v>10</v>
      </c>
      <c r="GX31" s="16">
        <f t="shared" si="74"/>
        <v>0</v>
      </c>
      <c r="GY31" s="18">
        <f t="shared" si="75"/>
        <v>0</v>
      </c>
      <c r="GZ31" s="17">
        <f t="shared" si="76"/>
        <v>20</v>
      </c>
      <c r="HA31" s="16">
        <f t="shared" si="77"/>
        <v>0</v>
      </c>
      <c r="HB31" s="18">
        <f t="shared" si="78"/>
        <v>0</v>
      </c>
      <c r="HC31" s="17">
        <f t="shared" si="79"/>
        <v>40</v>
      </c>
      <c r="HD31" s="16">
        <f t="shared" si="80"/>
        <v>0</v>
      </c>
      <c r="HE31" s="18">
        <f t="shared" si="81"/>
        <v>0</v>
      </c>
      <c r="HF31" s="17">
        <f t="shared" si="82"/>
        <v>60</v>
      </c>
      <c r="HG31" s="16">
        <f t="shared" si="83"/>
        <v>0</v>
      </c>
      <c r="HH31" s="18">
        <f t="shared" si="84"/>
        <v>0</v>
      </c>
      <c r="HI31" s="17">
        <f t="shared" si="85"/>
        <v>80</v>
      </c>
      <c r="HJ31" s="16">
        <f t="shared" si="86"/>
        <v>0</v>
      </c>
      <c r="HK31" s="18">
        <f t="shared" si="87"/>
        <v>0</v>
      </c>
      <c r="HL31" s="17">
        <f t="shared" si="88"/>
        <v>100</v>
      </c>
      <c r="HM31" s="16">
        <f t="shared" si="89"/>
        <v>0</v>
      </c>
      <c r="HO31" s="19"/>
      <c r="HP31" s="3"/>
      <c r="HT31" s="16"/>
      <c r="HU31" s="18">
        <v>1</v>
      </c>
      <c r="HV31" s="17">
        <v>1</v>
      </c>
      <c r="HW31" s="16">
        <f t="shared" si="90"/>
        <v>5.0000000000000038E-6</v>
      </c>
      <c r="HX31" s="18">
        <f t="shared" si="91"/>
        <v>1</v>
      </c>
      <c r="HY31" s="17">
        <f t="shared" si="92"/>
        <v>1</v>
      </c>
      <c r="HZ31" s="16">
        <f t="shared" si="93"/>
        <v>1.0000000000000008E-5</v>
      </c>
      <c r="IA31" s="18">
        <f t="shared" si="94"/>
        <v>1</v>
      </c>
      <c r="IB31" s="17">
        <f t="shared" si="95"/>
        <v>1</v>
      </c>
      <c r="IC31" s="16">
        <f t="shared" si="96"/>
        <v>1.5000000000000012E-5</v>
      </c>
      <c r="ID31" s="18">
        <f t="shared" si="97"/>
        <v>1</v>
      </c>
      <c r="IE31" s="17">
        <f t="shared" si="98"/>
        <v>1</v>
      </c>
      <c r="IF31" s="16">
        <f t="shared" si="99"/>
        <v>2.0000000000000015E-5</v>
      </c>
      <c r="IG31" s="18">
        <f t="shared" si="100"/>
        <v>1</v>
      </c>
      <c r="IH31" s="17">
        <f t="shared" si="101"/>
        <v>1</v>
      </c>
      <c r="II31" s="16">
        <f t="shared" si="102"/>
        <v>2.5000000000000022E-5</v>
      </c>
      <c r="IJ31" s="18">
        <f t="shared" si="103"/>
        <v>1</v>
      </c>
      <c r="IK31" s="17">
        <f t="shared" si="104"/>
        <v>1</v>
      </c>
      <c r="IL31" s="16">
        <f t="shared" si="105"/>
        <v>5.0000000000000043E-5</v>
      </c>
      <c r="IM31" s="18">
        <f t="shared" si="106"/>
        <v>1</v>
      </c>
      <c r="IN31" s="17">
        <f t="shared" si="107"/>
        <v>1</v>
      </c>
      <c r="IO31" s="16">
        <f t="shared" si="108"/>
        <v>1.0000000000000009E-4</v>
      </c>
      <c r="IP31" s="18">
        <f t="shared" si="109"/>
        <v>1</v>
      </c>
      <c r="IQ31" s="17">
        <f t="shared" si="110"/>
        <v>1</v>
      </c>
      <c r="IR31" s="16">
        <f t="shared" si="111"/>
        <v>1.5000000000000012E-4</v>
      </c>
      <c r="IS31" s="18">
        <f t="shared" si="112"/>
        <v>1</v>
      </c>
      <c r="IT31" s="17">
        <f t="shared" si="113"/>
        <v>1</v>
      </c>
      <c r="IU31" s="16">
        <f t="shared" si="114"/>
        <v>2.0000000000000017E-4</v>
      </c>
      <c r="IV31" s="18">
        <f t="shared" si="115"/>
        <v>1</v>
      </c>
      <c r="IW31" s="17">
        <f t="shared" si="116"/>
        <v>1</v>
      </c>
      <c r="IX31" s="16">
        <f t="shared" si="117"/>
        <v>2.5000000000000022E-4</v>
      </c>
      <c r="IY31" s="18">
        <f t="shared" si="118"/>
        <v>1</v>
      </c>
      <c r="IZ31" s="17">
        <f t="shared" si="119"/>
        <v>1</v>
      </c>
      <c r="JA31" s="16">
        <f t="shared" si="120"/>
        <v>5.0000000000000044E-4</v>
      </c>
      <c r="JB31" s="18">
        <f t="shared" si="121"/>
        <v>1</v>
      </c>
      <c r="JC31" s="17">
        <f t="shared" si="122"/>
        <v>1</v>
      </c>
      <c r="JD31" s="16">
        <f t="shared" si="123"/>
        <v>1.0000000000000009E-3</v>
      </c>
      <c r="JE31" s="18">
        <f t="shared" si="124"/>
        <v>1</v>
      </c>
      <c r="JF31" s="17">
        <f t="shared" si="125"/>
        <v>1</v>
      </c>
      <c r="JG31" s="16">
        <f t="shared" si="126"/>
        <v>1.5000000000000011E-3</v>
      </c>
      <c r="JH31" s="18">
        <f t="shared" si="127"/>
        <v>1</v>
      </c>
      <c r="JI31" s="17">
        <f t="shared" si="128"/>
        <v>1</v>
      </c>
      <c r="JJ31" s="16">
        <f t="shared" si="129"/>
        <v>2.0000000000000018E-3</v>
      </c>
      <c r="JK31" s="18">
        <f t="shared" si="130"/>
        <v>1</v>
      </c>
      <c r="JL31" s="17">
        <f t="shared" si="131"/>
        <v>1</v>
      </c>
      <c r="JM31" s="16">
        <f t="shared" si="132"/>
        <v>2.5000000000000022E-3</v>
      </c>
      <c r="JN31" s="18">
        <f t="shared" si="133"/>
        <v>1</v>
      </c>
      <c r="JO31" s="17">
        <f t="shared" si="134"/>
        <v>1</v>
      </c>
      <c r="JP31" s="16">
        <f t="shared" si="135"/>
        <v>5.0000000000000044E-3</v>
      </c>
      <c r="JQ31" s="18">
        <f t="shared" si="136"/>
        <v>1</v>
      </c>
      <c r="JR31" s="17">
        <f t="shared" si="137"/>
        <v>1</v>
      </c>
      <c r="JS31" s="16">
        <f t="shared" si="138"/>
        <v>1.0000000000000009E-2</v>
      </c>
      <c r="JT31" s="18">
        <f t="shared" si="139"/>
        <v>1</v>
      </c>
      <c r="JU31" s="17">
        <f t="shared" si="140"/>
        <v>1</v>
      </c>
      <c r="JV31" s="16">
        <f t="shared" si="141"/>
        <v>1.5000000000000012E-2</v>
      </c>
      <c r="JW31" s="18">
        <f t="shared" si="142"/>
        <v>1</v>
      </c>
      <c r="JX31" s="17">
        <f t="shared" si="143"/>
        <v>1</v>
      </c>
      <c r="JY31" s="16">
        <f t="shared" si="144"/>
        <v>2.0000000000000018E-2</v>
      </c>
      <c r="JZ31" s="18">
        <f t="shared" si="145"/>
        <v>1</v>
      </c>
      <c r="KA31" s="17">
        <f t="shared" si="146"/>
        <v>1</v>
      </c>
      <c r="KB31" s="16">
        <f t="shared" si="147"/>
        <v>2.5000000000000019E-2</v>
      </c>
      <c r="KG31" s="15">
        <f t="shared" si="171"/>
        <v>0</v>
      </c>
      <c r="KH31" s="15">
        <f t="shared" si="171"/>
        <v>0</v>
      </c>
      <c r="KI31" s="15">
        <f t="shared" si="171"/>
        <v>0</v>
      </c>
      <c r="KJ31" s="15">
        <f t="shared" si="171"/>
        <v>1.8E-3</v>
      </c>
      <c r="KK31" s="15">
        <f t="shared" si="171"/>
        <v>2.2499999999999998E-3</v>
      </c>
      <c r="KL31" s="15">
        <f t="shared" si="171"/>
        <v>4.4999999999999997E-3</v>
      </c>
      <c r="KM31" s="15">
        <f t="shared" si="171"/>
        <v>8.9999999999999993E-3</v>
      </c>
      <c r="KN31" s="15">
        <f t="shared" si="171"/>
        <v>1.35E-2</v>
      </c>
      <c r="KO31" s="15">
        <f t="shared" si="171"/>
        <v>1.7999999999999999E-2</v>
      </c>
      <c r="KP31" s="15">
        <f t="shared" si="171"/>
        <v>2.2499999999999999E-2</v>
      </c>
      <c r="KQ31" s="15">
        <f t="shared" si="172"/>
        <v>4.4999999999999998E-2</v>
      </c>
      <c r="KR31" s="15">
        <f t="shared" si="172"/>
        <v>5.6250000000000001E-2</v>
      </c>
      <c r="KS31" s="15">
        <f t="shared" si="172"/>
        <v>5.6241000000000006E-2</v>
      </c>
      <c r="KT31" s="15">
        <f t="shared" si="172"/>
        <v>5.6232000000000004E-2</v>
      </c>
      <c r="KU31" s="15">
        <f t="shared" si="172"/>
        <v>5.6227500000000007E-2</v>
      </c>
      <c r="KV31" s="15">
        <f t="shared" si="172"/>
        <v>5.6205000000000012E-2</v>
      </c>
      <c r="KW31" s="15">
        <f t="shared" si="172"/>
        <v>5.6160000000000009E-2</v>
      </c>
      <c r="KX31" s="15">
        <f t="shared" si="172"/>
        <v>5.6160000000000009E-2</v>
      </c>
      <c r="KY31" s="15">
        <f t="shared" si="172"/>
        <v>5.6160000000000009E-2</v>
      </c>
      <c r="KZ31" s="15">
        <f t="shared" si="172"/>
        <v>5.6024999999999998E-2</v>
      </c>
      <c r="LG31" s="14">
        <f t="shared" si="150"/>
        <v>0.05</v>
      </c>
      <c r="LH31" s="3">
        <v>1</v>
      </c>
      <c r="LI31" s="14">
        <f t="shared" si="151"/>
        <v>2.5000000000000001E-2</v>
      </c>
      <c r="LJ31" s="3">
        <f t="shared" si="152"/>
        <v>1</v>
      </c>
      <c r="LK31" s="14">
        <v>5.0000000000000001E-3</v>
      </c>
      <c r="LL31" s="3">
        <v>1</v>
      </c>
      <c r="LM31" s="14">
        <v>1E-3</v>
      </c>
      <c r="LN31" s="3">
        <v>2</v>
      </c>
      <c r="LO31" s="13">
        <f t="shared" si="173"/>
        <v>2.2499999999999998E-3</v>
      </c>
      <c r="LP31" s="13">
        <f t="shared" si="173"/>
        <v>4.4999999999999997E-3</v>
      </c>
      <c r="LQ31" s="13">
        <f t="shared" si="173"/>
        <v>6.7499999999999999E-3</v>
      </c>
      <c r="LR31" s="13">
        <f t="shared" si="173"/>
        <v>8.9999999999999993E-3</v>
      </c>
      <c r="LS31" s="13">
        <f t="shared" si="173"/>
        <v>1.125E-2</v>
      </c>
      <c r="LT31" s="13">
        <f t="shared" si="174"/>
        <v>1.125E-2</v>
      </c>
      <c r="LU31" s="13">
        <f t="shared" si="174"/>
        <v>2.2499999999999999E-2</v>
      </c>
      <c r="LV31" s="13">
        <f t="shared" si="174"/>
        <v>3.3750000000000002E-2</v>
      </c>
      <c r="LW31" s="13">
        <f t="shared" si="174"/>
        <v>4.4999999999999998E-2</v>
      </c>
      <c r="LX31" s="13">
        <f t="shared" si="174"/>
        <v>5.6250000000000001E-2</v>
      </c>
      <c r="LY31" s="13">
        <f t="shared" si="175"/>
        <v>2.2499999999999999E-2</v>
      </c>
      <c r="LZ31" s="13">
        <f t="shared" si="175"/>
        <v>4.4999999999999998E-2</v>
      </c>
      <c r="MA31" s="13">
        <f t="shared" si="175"/>
        <v>6.7500000000000004E-2</v>
      </c>
      <c r="MB31" s="13">
        <f t="shared" si="175"/>
        <v>0.09</v>
      </c>
      <c r="MC31" s="13">
        <f t="shared" si="175"/>
        <v>0.1125</v>
      </c>
      <c r="MD31" s="13">
        <f t="shared" si="176"/>
        <v>2.2499999999999999E-2</v>
      </c>
      <c r="ME31" s="13">
        <f t="shared" si="176"/>
        <v>4.4999999999999998E-2</v>
      </c>
      <c r="MF31" s="13">
        <f t="shared" si="176"/>
        <v>6.7500000000000004E-2</v>
      </c>
      <c r="MG31" s="13">
        <f t="shared" si="176"/>
        <v>0.09</v>
      </c>
      <c r="MH31" s="13">
        <f t="shared" si="176"/>
        <v>0.1125</v>
      </c>
      <c r="MI31" s="13">
        <f t="shared" si="176"/>
        <v>0.16875000000000001</v>
      </c>
      <c r="MJ31" s="13">
        <f t="shared" si="176"/>
        <v>0.22500000000000001</v>
      </c>
      <c r="MK31" s="13">
        <f t="shared" si="176"/>
        <v>0.28125</v>
      </c>
      <c r="ML31" s="13">
        <f t="shared" si="176"/>
        <v>0.33750000000000002</v>
      </c>
      <c r="MM31" s="13">
        <f t="shared" si="176"/>
        <v>0.39374999999999999</v>
      </c>
      <c r="MN31" s="13">
        <f t="shared" si="176"/>
        <v>0.45</v>
      </c>
      <c r="MO31" s="13">
        <f t="shared" si="176"/>
        <v>0.50624999999999998</v>
      </c>
      <c r="MP31" s="13">
        <f t="shared" si="176"/>
        <v>0.5625</v>
      </c>
      <c r="MQ31" s="13"/>
      <c r="MT31" s="3"/>
      <c r="MW31" s="1">
        <v>0</v>
      </c>
      <c r="MX31" s="1">
        <v>0</v>
      </c>
      <c r="MY31" s="1">
        <v>0</v>
      </c>
    </row>
    <row r="32" spans="1:363" ht="16.2">
      <c r="A32" s="37">
        <v>26</v>
      </c>
      <c r="B32" s="37" t="s">
        <v>341</v>
      </c>
      <c r="C32" s="37">
        <v>4</v>
      </c>
      <c r="D32" s="37">
        <v>-1</v>
      </c>
      <c r="E32" s="37"/>
      <c r="F32" s="8">
        <v>70</v>
      </c>
      <c r="G32" s="37" t="s">
        <v>340</v>
      </c>
      <c r="H32" s="37">
        <f t="shared" si="4"/>
        <v>70</v>
      </c>
      <c r="I32" s="101"/>
      <c r="J32" s="37">
        <f t="shared" si="5"/>
        <v>70</v>
      </c>
      <c r="K32" s="11" t="s">
        <v>339</v>
      </c>
      <c r="L32" s="37">
        <v>0</v>
      </c>
      <c r="M32" s="37">
        <v>0</v>
      </c>
      <c r="N32" s="37">
        <v>0</v>
      </c>
      <c r="O32" s="57">
        <v>4.8610800000000003E-2</v>
      </c>
      <c r="P32" s="3">
        <v>2</v>
      </c>
      <c r="Q32" s="51">
        <v>0</v>
      </c>
      <c r="R32" s="17">
        <f t="shared" si="8"/>
        <v>1.1667E-2</v>
      </c>
      <c r="S32" s="47">
        <f t="shared" ref="S32:S52" si="183">IF(F32&lt;100,1,IF(F32&lt;300,2,IF(F32&lt;500,3,IF(F32&lt;800,4,IF(F32&lt;1500,5,6)))))</f>
        <v>1</v>
      </c>
      <c r="T32" s="47" t="s">
        <v>27</v>
      </c>
      <c r="U32" s="50">
        <v>0</v>
      </c>
      <c r="V32" s="49">
        <v>12</v>
      </c>
      <c r="W32" s="48">
        <v>1</v>
      </c>
      <c r="X32" s="47" t="str">
        <f t="shared" si="178"/>
        <v>[[0,1],[0,1],[0,1],[0,1],[0,1],[0,1],[0,1],[0,1],[0,1],[0,1],[0,2],[0,4],[0,6],[0,8],[0,10],[0,20],[0,40],[0,60],[0,80],[0,100]]</v>
      </c>
      <c r="Y32" s="47">
        <v>1</v>
      </c>
      <c r="Z32" s="47">
        <v>1</v>
      </c>
      <c r="AA32" s="47" t="str">
        <f t="shared" si="10"/>
        <v>[[1,1],[1,1],[1,1],[1,1],[1,1],[1,1],[1,1],[1,1],[1,1],[1,1],[1,1],[1,1],[1,1],[1,1],[1,1],[1,1],[1,1],[1,1],[1,1],[1,1]]</v>
      </c>
      <c r="AB32" s="37">
        <v>0</v>
      </c>
      <c r="AC32" s="81">
        <v>1</v>
      </c>
      <c r="AD32" s="43">
        <f>AD31</f>
        <v>0</v>
      </c>
      <c r="AE32" s="43">
        <v>0.05</v>
      </c>
      <c r="AF32" s="43">
        <v>0</v>
      </c>
      <c r="AG32" s="44">
        <f t="shared" ref="AG32:AG40" si="184">AG31</f>
        <v>0.05</v>
      </c>
      <c r="AH32" s="44">
        <v>0.02</v>
      </c>
      <c r="AI32" s="44">
        <v>8.0000000000000002E-3</v>
      </c>
      <c r="AJ32" s="42">
        <v>2E-3</v>
      </c>
      <c r="AK32" s="14" t="str">
        <f t="shared" si="12"/>
        <v>[[0.05,1],[0.025,1],[0.005,1],[0.0005,2],[0,0],[0.0005,2],[0.0005,2]]</v>
      </c>
      <c r="AL32" s="37" t="str">
        <f t="shared" si="179"/>
        <v>[[2,5],[3,2],[4,1]]</v>
      </c>
      <c r="AM32" s="40" t="str">
        <f t="shared" si="180"/>
        <v>[0.373333,0.186667,0.124444]</v>
      </c>
      <c r="AN32" s="40">
        <v>0</v>
      </c>
      <c r="AO32" s="40">
        <v>1</v>
      </c>
      <c r="AP32" s="40">
        <f t="shared" si="15"/>
        <v>1</v>
      </c>
      <c r="AQ32" s="40">
        <v>1</v>
      </c>
      <c r="AR32" s="40">
        <v>0.8</v>
      </c>
      <c r="AS32" s="40" t="s">
        <v>156</v>
      </c>
      <c r="AT32" s="40">
        <v>2</v>
      </c>
      <c r="AU32" s="39">
        <v>9</v>
      </c>
      <c r="AV32" s="37">
        <f t="shared" ref="AV32:AV40" si="185">IF(C32=4,1,IF(C32=6,2,-1))</f>
        <v>1</v>
      </c>
      <c r="AW32" s="37">
        <v>0</v>
      </c>
      <c r="AX32" s="8">
        <v>2</v>
      </c>
      <c r="AY32" s="8"/>
      <c r="AZ32" s="8" t="s">
        <v>92</v>
      </c>
      <c r="BA32" s="75">
        <v>1.2</v>
      </c>
      <c r="BB32" s="38">
        <f t="shared" si="177"/>
        <v>1.7999999999999998</v>
      </c>
      <c r="BC32" s="75"/>
      <c r="BD32" s="75"/>
      <c r="BE32" s="37">
        <v>1</v>
      </c>
      <c r="BF32" s="37">
        <v>1</v>
      </c>
      <c r="BG32" s="37" t="s">
        <v>338</v>
      </c>
      <c r="BH32" s="36">
        <v>1</v>
      </c>
      <c r="BI32" s="36">
        <v>0.6</v>
      </c>
      <c r="BJ32" s="8">
        <f t="shared" si="181"/>
        <v>70</v>
      </c>
      <c r="BK32" s="8" t="s">
        <v>46</v>
      </c>
      <c r="BL32" s="8">
        <v>1</v>
      </c>
      <c r="BM32" s="8" t="s">
        <v>14</v>
      </c>
      <c r="BN32" s="8" t="s">
        <v>152</v>
      </c>
      <c r="BO32" s="100" t="s">
        <v>337</v>
      </c>
      <c r="BP32" s="100" t="s">
        <v>337</v>
      </c>
      <c r="BQ32" s="27">
        <v>1</v>
      </c>
      <c r="BR32" s="27">
        <v>1</v>
      </c>
      <c r="BS32" s="11"/>
      <c r="BT32" s="11"/>
      <c r="BU32" s="11" t="s">
        <v>1</v>
      </c>
      <c r="BV32" s="35">
        <v>0</v>
      </c>
      <c r="BW32" s="27">
        <f t="shared" si="18"/>
        <v>7</v>
      </c>
      <c r="BX32" s="34" t="str">
        <f t="shared" si="19"/>
        <v>[7,6,70,7]</v>
      </c>
      <c r="BY32" s="31">
        <v>1</v>
      </c>
      <c r="BZ32" s="31">
        <v>1</v>
      </c>
      <c r="CA32" s="31">
        <v>1</v>
      </c>
      <c r="CB32" s="31">
        <v>1</v>
      </c>
      <c r="CC32" s="31">
        <v>1</v>
      </c>
      <c r="CD32" s="31">
        <v>1</v>
      </c>
      <c r="CE32" s="31">
        <v>1</v>
      </c>
      <c r="CF32" s="31"/>
      <c r="CG32" s="31"/>
      <c r="CH32" s="31"/>
      <c r="CI32" s="31"/>
      <c r="CJ32" s="31"/>
      <c r="CK32" s="31"/>
      <c r="CL32" s="31"/>
      <c r="CM32" s="31"/>
      <c r="CN32" s="31" t="s">
        <v>293</v>
      </c>
      <c r="CO32" s="31"/>
      <c r="CP32" s="31"/>
      <c r="CQ32" s="32" t="s">
        <v>0</v>
      </c>
      <c r="CR32" s="32">
        <v>1</v>
      </c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 t="s">
        <v>336</v>
      </c>
      <c r="DT32" s="31">
        <f t="shared" si="20"/>
        <v>7</v>
      </c>
      <c r="DU32" s="27">
        <f t="shared" si="21"/>
        <v>6</v>
      </c>
      <c r="DV32" s="27">
        <f t="shared" si="22"/>
        <v>70</v>
      </c>
      <c r="DW32" s="27">
        <f t="shared" si="23"/>
        <v>7</v>
      </c>
      <c r="DX32" s="27"/>
      <c r="DY32" s="46"/>
      <c r="DZ32" s="80"/>
      <c r="EA32" s="8"/>
      <c r="EB32" s="99"/>
      <c r="EC32" s="8"/>
      <c r="ED32" s="38"/>
      <c r="EE32" s="8"/>
      <c r="EF32" s="98"/>
      <c r="EG32" s="8"/>
      <c r="EH32" s="8"/>
      <c r="EI32" s="26">
        <f t="shared" si="24"/>
        <v>77</v>
      </c>
      <c r="EJ32" s="25">
        <f t="shared" si="182"/>
        <v>0.1</v>
      </c>
      <c r="EK32" s="24">
        <v>2</v>
      </c>
      <c r="EL32" s="21">
        <v>5</v>
      </c>
      <c r="EM32" s="24">
        <v>3</v>
      </c>
      <c r="EN32" s="21">
        <v>2</v>
      </c>
      <c r="EO32" s="24">
        <v>4</v>
      </c>
      <c r="EP32" s="21">
        <v>1</v>
      </c>
      <c r="EQ32" s="21">
        <f t="shared" si="25"/>
        <v>2.5</v>
      </c>
      <c r="ER32" s="21">
        <f t="shared" si="26"/>
        <v>7.5</v>
      </c>
      <c r="ES32" s="23">
        <f t="shared" si="27"/>
        <v>0.37333300000000003</v>
      </c>
      <c r="ET32" s="21">
        <f t="shared" si="28"/>
        <v>15</v>
      </c>
      <c r="EU32" s="22">
        <f t="shared" si="29"/>
        <v>0.186667</v>
      </c>
      <c r="EV32" s="21">
        <f t="shared" si="30"/>
        <v>22.5</v>
      </c>
      <c r="EW32" s="20">
        <f t="shared" si="31"/>
        <v>0.124444</v>
      </c>
      <c r="EZ32" s="19"/>
      <c r="FA32" s="3"/>
      <c r="FE32" s="16"/>
      <c r="FF32" s="18">
        <v>0</v>
      </c>
      <c r="FG32" s="17">
        <v>1</v>
      </c>
      <c r="FH32" s="16">
        <f t="shared" si="32"/>
        <v>0</v>
      </c>
      <c r="FI32" s="18">
        <f t="shared" si="33"/>
        <v>0</v>
      </c>
      <c r="FJ32" s="17">
        <f t="shared" si="34"/>
        <v>1</v>
      </c>
      <c r="FK32" s="16">
        <f t="shared" si="35"/>
        <v>0</v>
      </c>
      <c r="FL32" s="18">
        <f t="shared" si="36"/>
        <v>0</v>
      </c>
      <c r="FM32" s="17">
        <f t="shared" si="37"/>
        <v>1</v>
      </c>
      <c r="FN32" s="16">
        <f t="shared" si="38"/>
        <v>0</v>
      </c>
      <c r="FO32" s="18">
        <f t="shared" si="39"/>
        <v>0</v>
      </c>
      <c r="FP32" s="17">
        <f t="shared" si="40"/>
        <v>1</v>
      </c>
      <c r="FQ32" s="16">
        <f t="shared" si="41"/>
        <v>0</v>
      </c>
      <c r="FR32" s="18">
        <f t="shared" si="42"/>
        <v>0</v>
      </c>
      <c r="FS32" s="17">
        <f t="shared" si="43"/>
        <v>1</v>
      </c>
      <c r="FT32" s="16">
        <f t="shared" si="44"/>
        <v>0</v>
      </c>
      <c r="FU32" s="18">
        <f t="shared" si="45"/>
        <v>0</v>
      </c>
      <c r="FV32" s="17">
        <f t="shared" si="46"/>
        <v>1</v>
      </c>
      <c r="FW32" s="16">
        <f t="shared" si="47"/>
        <v>0</v>
      </c>
      <c r="FX32" s="18">
        <f t="shared" si="48"/>
        <v>0</v>
      </c>
      <c r="FY32" s="17">
        <f t="shared" si="49"/>
        <v>1</v>
      </c>
      <c r="FZ32" s="16">
        <f t="shared" si="50"/>
        <v>0</v>
      </c>
      <c r="GA32" s="18">
        <f t="shared" si="51"/>
        <v>0</v>
      </c>
      <c r="GB32" s="17">
        <f t="shared" si="52"/>
        <v>1</v>
      </c>
      <c r="GC32" s="16">
        <f t="shared" si="53"/>
        <v>0</v>
      </c>
      <c r="GD32" s="18">
        <f t="shared" si="54"/>
        <v>0</v>
      </c>
      <c r="GE32" s="17">
        <f t="shared" si="55"/>
        <v>1</v>
      </c>
      <c r="GF32" s="16">
        <f t="shared" si="56"/>
        <v>0</v>
      </c>
      <c r="GG32" s="18">
        <f t="shared" si="57"/>
        <v>0</v>
      </c>
      <c r="GH32" s="17">
        <f t="shared" si="58"/>
        <v>1</v>
      </c>
      <c r="GI32" s="16">
        <f t="shared" si="59"/>
        <v>0</v>
      </c>
      <c r="GJ32" s="18">
        <f t="shared" si="60"/>
        <v>0</v>
      </c>
      <c r="GK32" s="17">
        <f t="shared" si="61"/>
        <v>2</v>
      </c>
      <c r="GL32" s="16">
        <f t="shared" si="62"/>
        <v>0</v>
      </c>
      <c r="GM32" s="18">
        <f t="shared" si="63"/>
        <v>0</v>
      </c>
      <c r="GN32" s="17">
        <f t="shared" si="64"/>
        <v>4</v>
      </c>
      <c r="GO32" s="16">
        <f t="shared" si="65"/>
        <v>0</v>
      </c>
      <c r="GP32" s="18">
        <f t="shared" si="66"/>
        <v>0</v>
      </c>
      <c r="GQ32" s="17">
        <f t="shared" si="67"/>
        <v>6</v>
      </c>
      <c r="GR32" s="16">
        <f t="shared" si="68"/>
        <v>0</v>
      </c>
      <c r="GS32" s="18">
        <f t="shared" si="69"/>
        <v>0</v>
      </c>
      <c r="GT32" s="17">
        <f t="shared" si="70"/>
        <v>8</v>
      </c>
      <c r="GU32" s="16">
        <f t="shared" si="71"/>
        <v>0</v>
      </c>
      <c r="GV32" s="18">
        <f t="shared" si="72"/>
        <v>0</v>
      </c>
      <c r="GW32" s="17">
        <f t="shared" si="73"/>
        <v>10</v>
      </c>
      <c r="GX32" s="16">
        <f t="shared" si="74"/>
        <v>0</v>
      </c>
      <c r="GY32" s="18">
        <f t="shared" si="75"/>
        <v>0</v>
      </c>
      <c r="GZ32" s="17">
        <f t="shared" si="76"/>
        <v>20</v>
      </c>
      <c r="HA32" s="16">
        <f t="shared" si="77"/>
        <v>0</v>
      </c>
      <c r="HB32" s="18">
        <f t="shared" si="78"/>
        <v>0</v>
      </c>
      <c r="HC32" s="17">
        <f t="shared" si="79"/>
        <v>40</v>
      </c>
      <c r="HD32" s="16">
        <f t="shared" si="80"/>
        <v>0</v>
      </c>
      <c r="HE32" s="18">
        <f t="shared" si="81"/>
        <v>0</v>
      </c>
      <c r="HF32" s="17">
        <f t="shared" si="82"/>
        <v>60</v>
      </c>
      <c r="HG32" s="16">
        <f t="shared" si="83"/>
        <v>0</v>
      </c>
      <c r="HH32" s="18">
        <f t="shared" si="84"/>
        <v>0</v>
      </c>
      <c r="HI32" s="17">
        <f t="shared" si="85"/>
        <v>80</v>
      </c>
      <c r="HJ32" s="16">
        <f t="shared" si="86"/>
        <v>0</v>
      </c>
      <c r="HK32" s="18">
        <f t="shared" si="87"/>
        <v>0</v>
      </c>
      <c r="HL32" s="17">
        <f t="shared" si="88"/>
        <v>100</v>
      </c>
      <c r="HM32" s="16">
        <f t="shared" si="89"/>
        <v>0</v>
      </c>
      <c r="HO32" s="19"/>
      <c r="HP32" s="3"/>
      <c r="HT32" s="16"/>
      <c r="HU32" s="18">
        <v>1</v>
      </c>
      <c r="HV32" s="17">
        <v>1</v>
      </c>
      <c r="HW32" s="16">
        <f t="shared" si="90"/>
        <v>7.7777777777777842E-6</v>
      </c>
      <c r="HX32" s="18">
        <f t="shared" si="91"/>
        <v>1</v>
      </c>
      <c r="HY32" s="17">
        <f t="shared" si="92"/>
        <v>1</v>
      </c>
      <c r="HZ32" s="16">
        <f t="shared" si="93"/>
        <v>1.5555555555555568E-5</v>
      </c>
      <c r="IA32" s="18">
        <f t="shared" si="94"/>
        <v>1</v>
      </c>
      <c r="IB32" s="17">
        <f t="shared" si="95"/>
        <v>1</v>
      </c>
      <c r="IC32" s="16">
        <f t="shared" si="96"/>
        <v>2.3333333333333353E-5</v>
      </c>
      <c r="ID32" s="18">
        <f t="shared" si="97"/>
        <v>1</v>
      </c>
      <c r="IE32" s="17">
        <f t="shared" si="98"/>
        <v>1</v>
      </c>
      <c r="IF32" s="16">
        <f t="shared" si="99"/>
        <v>3.1111111111111137E-5</v>
      </c>
      <c r="IG32" s="18">
        <f t="shared" si="100"/>
        <v>1</v>
      </c>
      <c r="IH32" s="17">
        <f t="shared" si="101"/>
        <v>1</v>
      </c>
      <c r="II32" s="16">
        <f t="shared" si="102"/>
        <v>3.8888888888888918E-5</v>
      </c>
      <c r="IJ32" s="18">
        <f t="shared" si="103"/>
        <v>1</v>
      </c>
      <c r="IK32" s="17">
        <f t="shared" si="104"/>
        <v>1</v>
      </c>
      <c r="IL32" s="16">
        <f t="shared" si="105"/>
        <v>7.7777777777777836E-5</v>
      </c>
      <c r="IM32" s="18">
        <f t="shared" si="106"/>
        <v>1</v>
      </c>
      <c r="IN32" s="17">
        <f t="shared" si="107"/>
        <v>1</v>
      </c>
      <c r="IO32" s="16">
        <f t="shared" si="108"/>
        <v>1.5555555555555567E-4</v>
      </c>
      <c r="IP32" s="18">
        <f t="shared" si="109"/>
        <v>1</v>
      </c>
      <c r="IQ32" s="17">
        <f t="shared" si="110"/>
        <v>1</v>
      </c>
      <c r="IR32" s="16">
        <f t="shared" si="111"/>
        <v>2.3333333333333352E-4</v>
      </c>
      <c r="IS32" s="18">
        <f t="shared" si="112"/>
        <v>1</v>
      </c>
      <c r="IT32" s="17">
        <f t="shared" si="113"/>
        <v>1</v>
      </c>
      <c r="IU32" s="16">
        <f t="shared" si="114"/>
        <v>3.1111111111111134E-4</v>
      </c>
      <c r="IV32" s="18">
        <f t="shared" si="115"/>
        <v>1</v>
      </c>
      <c r="IW32" s="17">
        <f t="shared" si="116"/>
        <v>1</v>
      </c>
      <c r="IX32" s="16">
        <f t="shared" si="117"/>
        <v>3.8888888888888919E-4</v>
      </c>
      <c r="IY32" s="18">
        <f t="shared" si="118"/>
        <v>1</v>
      </c>
      <c r="IZ32" s="17">
        <f t="shared" si="119"/>
        <v>1</v>
      </c>
      <c r="JA32" s="16">
        <f t="shared" si="120"/>
        <v>7.7777777777777838E-4</v>
      </c>
      <c r="JB32" s="18">
        <f t="shared" si="121"/>
        <v>1</v>
      </c>
      <c r="JC32" s="17">
        <f t="shared" si="122"/>
        <v>1</v>
      </c>
      <c r="JD32" s="16">
        <f t="shared" si="123"/>
        <v>1.5555555555555568E-3</v>
      </c>
      <c r="JE32" s="18">
        <f t="shared" si="124"/>
        <v>1</v>
      </c>
      <c r="JF32" s="17">
        <f t="shared" si="125"/>
        <v>1</v>
      </c>
      <c r="JG32" s="16">
        <f t="shared" si="126"/>
        <v>2.3333333333333353E-3</v>
      </c>
      <c r="JH32" s="18">
        <f t="shared" si="127"/>
        <v>1</v>
      </c>
      <c r="JI32" s="17">
        <f t="shared" si="128"/>
        <v>1</v>
      </c>
      <c r="JJ32" s="16">
        <f t="shared" si="129"/>
        <v>3.1111111111111135E-3</v>
      </c>
      <c r="JK32" s="18">
        <f t="shared" si="130"/>
        <v>1</v>
      </c>
      <c r="JL32" s="17">
        <f t="shared" si="131"/>
        <v>1</v>
      </c>
      <c r="JM32" s="16">
        <f t="shared" si="132"/>
        <v>3.8888888888888922E-3</v>
      </c>
      <c r="JN32" s="18">
        <f t="shared" si="133"/>
        <v>1</v>
      </c>
      <c r="JO32" s="17">
        <f t="shared" si="134"/>
        <v>1</v>
      </c>
      <c r="JP32" s="16">
        <f t="shared" si="135"/>
        <v>7.7777777777777845E-3</v>
      </c>
      <c r="JQ32" s="18">
        <f t="shared" si="136"/>
        <v>1</v>
      </c>
      <c r="JR32" s="17">
        <f t="shared" si="137"/>
        <v>1</v>
      </c>
      <c r="JS32" s="16">
        <f t="shared" si="138"/>
        <v>1.5555555555555569E-2</v>
      </c>
      <c r="JT32" s="18">
        <f t="shared" si="139"/>
        <v>1</v>
      </c>
      <c r="JU32" s="17">
        <f t="shared" si="140"/>
        <v>1</v>
      </c>
      <c r="JV32" s="16">
        <f t="shared" si="141"/>
        <v>2.3333333333333352E-2</v>
      </c>
      <c r="JW32" s="18">
        <f t="shared" si="142"/>
        <v>1</v>
      </c>
      <c r="JX32" s="17">
        <f t="shared" si="143"/>
        <v>1</v>
      </c>
      <c r="JY32" s="16">
        <f t="shared" si="144"/>
        <v>3.1111111111111138E-2</v>
      </c>
      <c r="JZ32" s="18">
        <f t="shared" si="145"/>
        <v>1</v>
      </c>
      <c r="KA32" s="17">
        <f t="shared" si="146"/>
        <v>1</v>
      </c>
      <c r="KB32" s="16">
        <f t="shared" si="147"/>
        <v>3.8888888888888917E-2</v>
      </c>
      <c r="KG32" s="15">
        <f t="shared" si="171"/>
        <v>0</v>
      </c>
      <c r="KH32" s="15">
        <f t="shared" si="171"/>
        <v>0</v>
      </c>
      <c r="KI32" s="15">
        <f t="shared" si="171"/>
        <v>0</v>
      </c>
      <c r="KJ32" s="15">
        <f t="shared" si="171"/>
        <v>2.8E-3</v>
      </c>
      <c r="KK32" s="15">
        <f t="shared" si="171"/>
        <v>3.5000000000000001E-3</v>
      </c>
      <c r="KL32" s="15">
        <f t="shared" si="171"/>
        <v>7.0000000000000001E-3</v>
      </c>
      <c r="KM32" s="15">
        <f t="shared" si="171"/>
        <v>1.4E-2</v>
      </c>
      <c r="KN32" s="15">
        <f t="shared" si="171"/>
        <v>2.1000000000000001E-2</v>
      </c>
      <c r="KO32" s="15">
        <f t="shared" si="171"/>
        <v>2.8000000000000001E-2</v>
      </c>
      <c r="KP32" s="15">
        <f t="shared" si="171"/>
        <v>3.5000000000000003E-2</v>
      </c>
      <c r="KQ32" s="15">
        <f t="shared" si="172"/>
        <v>7.0000000000000007E-2</v>
      </c>
      <c r="KR32" s="15">
        <f t="shared" si="172"/>
        <v>8.7499999999999994E-2</v>
      </c>
      <c r="KS32" s="15">
        <f t="shared" si="172"/>
        <v>8.7486000000000008E-2</v>
      </c>
      <c r="KT32" s="15">
        <f t="shared" si="172"/>
        <v>8.7472000000000008E-2</v>
      </c>
      <c r="KU32" s="15">
        <f t="shared" si="172"/>
        <v>8.7465000000000001E-2</v>
      </c>
      <c r="KV32" s="15">
        <f t="shared" si="172"/>
        <v>8.7429999999999994E-2</v>
      </c>
      <c r="KW32" s="15">
        <f t="shared" si="172"/>
        <v>8.7360000000000021E-2</v>
      </c>
      <c r="KX32" s="15">
        <f t="shared" si="172"/>
        <v>8.7359999999999993E-2</v>
      </c>
      <c r="KY32" s="15">
        <f t="shared" si="172"/>
        <v>8.7360000000000021E-2</v>
      </c>
      <c r="KZ32" s="15">
        <f t="shared" si="172"/>
        <v>8.7150000000000005E-2</v>
      </c>
      <c r="LG32" s="14">
        <f t="shared" si="150"/>
        <v>0.05</v>
      </c>
      <c r="LH32" s="3">
        <v>1</v>
      </c>
      <c r="LI32" s="14">
        <f t="shared" si="151"/>
        <v>2.5000000000000001E-2</v>
      </c>
      <c r="LJ32" s="3">
        <f t="shared" si="152"/>
        <v>1</v>
      </c>
      <c r="LK32" s="14">
        <v>5.0000000000000001E-3</v>
      </c>
      <c r="LL32" s="3">
        <v>1</v>
      </c>
      <c r="LM32" s="14">
        <v>5.0000000000000001E-4</v>
      </c>
      <c r="LN32" s="3">
        <v>2</v>
      </c>
      <c r="LO32" s="13">
        <f t="shared" si="173"/>
        <v>3.5000000000000001E-3</v>
      </c>
      <c r="LP32" s="13">
        <f t="shared" si="173"/>
        <v>7.0000000000000001E-3</v>
      </c>
      <c r="LQ32" s="13">
        <f t="shared" si="173"/>
        <v>1.0500000000000001E-2</v>
      </c>
      <c r="LR32" s="13">
        <f t="shared" si="173"/>
        <v>1.4E-2</v>
      </c>
      <c r="LS32" s="13">
        <f t="shared" si="173"/>
        <v>1.7500000000000002E-2</v>
      </c>
      <c r="LT32" s="13">
        <f t="shared" si="174"/>
        <v>1.7500000000000002E-2</v>
      </c>
      <c r="LU32" s="13">
        <f t="shared" si="174"/>
        <v>3.5000000000000003E-2</v>
      </c>
      <c r="LV32" s="13">
        <f t="shared" si="174"/>
        <v>5.2499999999999998E-2</v>
      </c>
      <c r="LW32" s="13">
        <f t="shared" si="174"/>
        <v>7.0000000000000007E-2</v>
      </c>
      <c r="LX32" s="13">
        <f t="shared" si="174"/>
        <v>8.7499999999999994E-2</v>
      </c>
      <c r="LY32" s="13">
        <f t="shared" si="175"/>
        <v>3.5000000000000003E-2</v>
      </c>
      <c r="LZ32" s="13">
        <f t="shared" si="175"/>
        <v>7.0000000000000007E-2</v>
      </c>
      <c r="MA32" s="13">
        <f t="shared" si="175"/>
        <v>0.105</v>
      </c>
      <c r="MB32" s="13">
        <f t="shared" si="175"/>
        <v>0.14000000000000001</v>
      </c>
      <c r="MC32" s="13">
        <f t="shared" si="175"/>
        <v>0.17499999999999999</v>
      </c>
      <c r="MD32" s="13">
        <f t="shared" si="176"/>
        <v>1.7500000000000002E-2</v>
      </c>
      <c r="ME32" s="13">
        <f t="shared" si="176"/>
        <v>3.5000000000000003E-2</v>
      </c>
      <c r="MF32" s="13">
        <f t="shared" si="176"/>
        <v>5.2499999999999998E-2</v>
      </c>
      <c r="MG32" s="13">
        <f t="shared" si="176"/>
        <v>7.0000000000000007E-2</v>
      </c>
      <c r="MH32" s="13">
        <f t="shared" si="176"/>
        <v>8.7499999999999994E-2</v>
      </c>
      <c r="MI32" s="13">
        <f t="shared" si="176"/>
        <v>0.13125000000000001</v>
      </c>
      <c r="MJ32" s="13">
        <f t="shared" si="176"/>
        <v>0.17499999999999999</v>
      </c>
      <c r="MK32" s="13">
        <f t="shared" si="176"/>
        <v>0.21875</v>
      </c>
      <c r="ML32" s="13">
        <f t="shared" si="176"/>
        <v>0.26250000000000001</v>
      </c>
      <c r="MM32" s="13">
        <f t="shared" si="176"/>
        <v>0.30625000000000002</v>
      </c>
      <c r="MN32" s="13">
        <f t="shared" si="176"/>
        <v>0.35</v>
      </c>
      <c r="MO32" s="13">
        <f t="shared" si="176"/>
        <v>0.39374999999999999</v>
      </c>
      <c r="MP32" s="13">
        <f t="shared" si="176"/>
        <v>0.4375</v>
      </c>
      <c r="MQ32" s="13"/>
      <c r="MT32" s="3"/>
      <c r="MW32" s="1">
        <v>1.4E-2</v>
      </c>
      <c r="MX32" s="1">
        <v>5.6000000000000001E-2</v>
      </c>
      <c r="MY32" s="1">
        <v>0.7</v>
      </c>
    </row>
    <row r="33" spans="1:363" ht="16.2">
      <c r="A33" s="37">
        <v>27</v>
      </c>
      <c r="B33" s="37" t="s">
        <v>335</v>
      </c>
      <c r="C33" s="37">
        <v>4</v>
      </c>
      <c r="D33" s="37">
        <v>-1</v>
      </c>
      <c r="E33" s="37"/>
      <c r="F33" s="8">
        <v>80</v>
      </c>
      <c r="G33" s="37" t="s">
        <v>334</v>
      </c>
      <c r="H33" s="37">
        <f t="shared" si="4"/>
        <v>80</v>
      </c>
      <c r="I33" s="101"/>
      <c r="J33" s="37">
        <f t="shared" si="5"/>
        <v>80</v>
      </c>
      <c r="K33" s="11" t="s">
        <v>333</v>
      </c>
      <c r="L33" s="37">
        <f t="shared" ref="L33:M40" si="186">L32</f>
        <v>0</v>
      </c>
      <c r="M33" s="37">
        <f t="shared" si="186"/>
        <v>0</v>
      </c>
      <c r="N33" s="37">
        <v>0</v>
      </c>
      <c r="O33" s="57">
        <v>5.55562E-2</v>
      </c>
      <c r="P33" s="3">
        <v>2</v>
      </c>
      <c r="Q33" s="51">
        <v>0</v>
      </c>
      <c r="R33" s="17">
        <f t="shared" si="8"/>
        <v>1.3332999999999999E-2</v>
      </c>
      <c r="S33" s="47">
        <f t="shared" si="183"/>
        <v>1</v>
      </c>
      <c r="T33" s="47" t="s">
        <v>27</v>
      </c>
      <c r="U33" s="50">
        <v>0</v>
      </c>
      <c r="V33" s="49">
        <v>12</v>
      </c>
      <c r="W33" s="48">
        <v>1</v>
      </c>
      <c r="X33" s="47" t="str">
        <f t="shared" si="178"/>
        <v>[[0,1],[0,1],[0,1],[0,1],[0,1],[0,1],[0,1],[0,1],[0,1],[0,1],[0,2],[0,4],[0,6],[0,8],[0,10],[0,20],[0,40],[0,60],[0,80],[0,100]]</v>
      </c>
      <c r="Y33" s="47">
        <v>1</v>
      </c>
      <c r="Z33" s="47">
        <v>1</v>
      </c>
      <c r="AA33" s="47" t="str">
        <f t="shared" si="10"/>
        <v>[[1,1],[1,1],[1,1],[1,1],[1,1],[1,1],[1,1],[1,1],[1,1],[1,1],[1,1],[1,1],[1,1],[1,1],[1,1],[1,1],[1,1],[1,1],[1,1],[1,1]]</v>
      </c>
      <c r="AB33" s="37">
        <v>0</v>
      </c>
      <c r="AC33" s="81">
        <v>1</v>
      </c>
      <c r="AD33" s="43">
        <f t="shared" ref="AD33:AD64" si="187">(L33+M33)/100</f>
        <v>0</v>
      </c>
      <c r="AE33" s="43">
        <v>0.05</v>
      </c>
      <c r="AF33" s="43">
        <v>0</v>
      </c>
      <c r="AG33" s="44">
        <f t="shared" si="184"/>
        <v>0.05</v>
      </c>
      <c r="AH33" s="44">
        <f t="shared" ref="AH33:AI40" si="188">AH32</f>
        <v>0.02</v>
      </c>
      <c r="AI33" s="44">
        <f t="shared" si="188"/>
        <v>8.0000000000000002E-3</v>
      </c>
      <c r="AJ33" s="42">
        <v>2E-3</v>
      </c>
      <c r="AK33" s="14" t="str">
        <f t="shared" si="12"/>
        <v>[[0.05,1],[0.025,1],[0.005,1],[0.0005,2],[0,0],[0.0005,2],[0.0005,2]]</v>
      </c>
      <c r="AL33" s="37" t="str">
        <f t="shared" si="179"/>
        <v>[[2,5],[3,2],[4,1]]</v>
      </c>
      <c r="AM33" s="40" t="str">
        <f t="shared" si="180"/>
        <v>[0.426667,0.213333,0.142222]</v>
      </c>
      <c r="AN33" s="40">
        <v>0</v>
      </c>
      <c r="AO33" s="40">
        <v>1</v>
      </c>
      <c r="AP33" s="40">
        <f t="shared" si="15"/>
        <v>1</v>
      </c>
      <c r="AQ33" s="40">
        <v>1</v>
      </c>
      <c r="AR33" s="40">
        <v>0.8</v>
      </c>
      <c r="AS33" s="40" t="s">
        <v>156</v>
      </c>
      <c r="AT33" s="40">
        <v>2</v>
      </c>
      <c r="AU33" s="39">
        <v>9</v>
      </c>
      <c r="AV33" s="37">
        <f t="shared" si="185"/>
        <v>1</v>
      </c>
      <c r="AW33" s="37">
        <v>0</v>
      </c>
      <c r="AX33" s="8">
        <v>2</v>
      </c>
      <c r="AY33" s="8"/>
      <c r="AZ33" s="8" t="s">
        <v>92</v>
      </c>
      <c r="BA33" s="75">
        <v>1</v>
      </c>
      <c r="BB33" s="38">
        <f t="shared" si="177"/>
        <v>1.5</v>
      </c>
      <c r="BC33" s="75"/>
      <c r="BD33" s="75"/>
      <c r="BE33" s="37">
        <v>1</v>
      </c>
      <c r="BF33" s="37">
        <v>1</v>
      </c>
      <c r="BG33" s="37" t="s">
        <v>332</v>
      </c>
      <c r="BH33" s="36">
        <v>1</v>
      </c>
      <c r="BI33" s="36">
        <v>0.6</v>
      </c>
      <c r="BJ33" s="8">
        <f t="shared" si="181"/>
        <v>80</v>
      </c>
      <c r="BK33" s="8" t="s">
        <v>46</v>
      </c>
      <c r="BL33" s="8">
        <v>1</v>
      </c>
      <c r="BM33" s="8" t="s">
        <v>14</v>
      </c>
      <c r="BN33" s="8" t="s">
        <v>152</v>
      </c>
      <c r="BO33" s="56" t="s">
        <v>331</v>
      </c>
      <c r="BP33" s="56" t="s">
        <v>331</v>
      </c>
      <c r="BQ33" s="27">
        <v>2</v>
      </c>
      <c r="BR33" s="27">
        <v>1</v>
      </c>
      <c r="BS33" s="11"/>
      <c r="BT33" s="11"/>
      <c r="BU33" s="11" t="s">
        <v>1</v>
      </c>
      <c r="BV33" s="35">
        <v>0</v>
      </c>
      <c r="BW33" s="27">
        <f t="shared" si="18"/>
        <v>8</v>
      </c>
      <c r="BX33" s="34" t="str">
        <f t="shared" si="19"/>
        <v>[8,6,80,8]</v>
      </c>
      <c r="BY33" s="31">
        <v>0</v>
      </c>
      <c r="BZ33" s="31">
        <v>0</v>
      </c>
      <c r="CA33" s="31">
        <v>1</v>
      </c>
      <c r="CB33" s="31">
        <v>1</v>
      </c>
      <c r="CC33" s="31">
        <v>1</v>
      </c>
      <c r="CD33" s="31">
        <v>1</v>
      </c>
      <c r="CE33" s="31">
        <v>1</v>
      </c>
      <c r="CF33" s="31"/>
      <c r="CG33" s="31"/>
      <c r="CH33" s="31"/>
      <c r="CI33" s="31"/>
      <c r="CJ33" s="31"/>
      <c r="CK33" s="31"/>
      <c r="CL33" s="31"/>
      <c r="CM33" s="31"/>
      <c r="CN33" s="31" t="s">
        <v>298</v>
      </c>
      <c r="CO33" s="31"/>
      <c r="CP33" s="31"/>
      <c r="CQ33" s="32" t="s">
        <v>0</v>
      </c>
      <c r="CR33" s="32">
        <v>1</v>
      </c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 t="s">
        <v>330</v>
      </c>
      <c r="DT33" s="31">
        <f t="shared" si="20"/>
        <v>8</v>
      </c>
      <c r="DU33" s="27">
        <f t="shared" si="21"/>
        <v>6</v>
      </c>
      <c r="DV33" s="27">
        <f t="shared" si="22"/>
        <v>80</v>
      </c>
      <c r="DW33" s="27">
        <f t="shared" si="23"/>
        <v>8</v>
      </c>
      <c r="DX33" s="27"/>
      <c r="DY33" s="46"/>
      <c r="DZ33" s="99"/>
      <c r="EA33" s="8"/>
      <c r="EB33" s="102"/>
      <c r="EC33" s="8"/>
      <c r="ED33" s="38"/>
      <c r="EE33" s="8"/>
      <c r="EF33" s="98"/>
      <c r="EG33" s="8"/>
      <c r="EH33" s="8"/>
      <c r="EI33" s="26">
        <f t="shared" si="24"/>
        <v>88</v>
      </c>
      <c r="EJ33" s="25">
        <f t="shared" si="182"/>
        <v>0.1</v>
      </c>
      <c r="EK33" s="24">
        <v>2</v>
      </c>
      <c r="EL33" s="21">
        <v>5</v>
      </c>
      <c r="EM33" s="24">
        <v>3</v>
      </c>
      <c r="EN33" s="21">
        <v>2</v>
      </c>
      <c r="EO33" s="24">
        <v>4</v>
      </c>
      <c r="EP33" s="21">
        <v>1</v>
      </c>
      <c r="EQ33" s="21">
        <f t="shared" si="25"/>
        <v>2.5</v>
      </c>
      <c r="ER33" s="21">
        <f t="shared" si="26"/>
        <v>7.5</v>
      </c>
      <c r="ES33" s="23">
        <f t="shared" si="27"/>
        <v>0.42666700000000002</v>
      </c>
      <c r="ET33" s="21">
        <f t="shared" si="28"/>
        <v>15</v>
      </c>
      <c r="EU33" s="22">
        <f t="shared" si="29"/>
        <v>0.21333299999999999</v>
      </c>
      <c r="EV33" s="21">
        <f t="shared" si="30"/>
        <v>22.5</v>
      </c>
      <c r="EW33" s="20">
        <f t="shared" si="31"/>
        <v>0.14222199999999999</v>
      </c>
      <c r="EZ33" s="19"/>
      <c r="FA33" s="3"/>
      <c r="FE33" s="16"/>
      <c r="FF33" s="18">
        <v>0</v>
      </c>
      <c r="FG33" s="17">
        <v>1</v>
      </c>
      <c r="FH33" s="16">
        <f t="shared" si="32"/>
        <v>0</v>
      </c>
      <c r="FI33" s="18">
        <f t="shared" si="33"/>
        <v>0</v>
      </c>
      <c r="FJ33" s="17">
        <f t="shared" si="34"/>
        <v>1</v>
      </c>
      <c r="FK33" s="16">
        <f t="shared" si="35"/>
        <v>0</v>
      </c>
      <c r="FL33" s="18">
        <f t="shared" si="36"/>
        <v>0</v>
      </c>
      <c r="FM33" s="17">
        <f t="shared" si="37"/>
        <v>1</v>
      </c>
      <c r="FN33" s="16">
        <f t="shared" si="38"/>
        <v>0</v>
      </c>
      <c r="FO33" s="18">
        <f t="shared" si="39"/>
        <v>0</v>
      </c>
      <c r="FP33" s="17">
        <f t="shared" si="40"/>
        <v>1</v>
      </c>
      <c r="FQ33" s="16">
        <f t="shared" si="41"/>
        <v>0</v>
      </c>
      <c r="FR33" s="18">
        <f t="shared" si="42"/>
        <v>0</v>
      </c>
      <c r="FS33" s="17">
        <f t="shared" si="43"/>
        <v>1</v>
      </c>
      <c r="FT33" s="16">
        <f t="shared" si="44"/>
        <v>0</v>
      </c>
      <c r="FU33" s="18">
        <f t="shared" si="45"/>
        <v>0</v>
      </c>
      <c r="FV33" s="17">
        <f t="shared" si="46"/>
        <v>1</v>
      </c>
      <c r="FW33" s="16">
        <f t="shared" si="47"/>
        <v>0</v>
      </c>
      <c r="FX33" s="18">
        <f t="shared" si="48"/>
        <v>0</v>
      </c>
      <c r="FY33" s="17">
        <f t="shared" si="49"/>
        <v>1</v>
      </c>
      <c r="FZ33" s="16">
        <f t="shared" si="50"/>
        <v>0</v>
      </c>
      <c r="GA33" s="18">
        <f t="shared" si="51"/>
        <v>0</v>
      </c>
      <c r="GB33" s="17">
        <f t="shared" si="52"/>
        <v>1</v>
      </c>
      <c r="GC33" s="16">
        <f t="shared" si="53"/>
        <v>0</v>
      </c>
      <c r="GD33" s="18">
        <f t="shared" si="54"/>
        <v>0</v>
      </c>
      <c r="GE33" s="17">
        <f t="shared" si="55"/>
        <v>1</v>
      </c>
      <c r="GF33" s="16">
        <f t="shared" si="56"/>
        <v>0</v>
      </c>
      <c r="GG33" s="18">
        <f t="shared" si="57"/>
        <v>0</v>
      </c>
      <c r="GH33" s="17">
        <f t="shared" si="58"/>
        <v>1</v>
      </c>
      <c r="GI33" s="16">
        <f t="shared" si="59"/>
        <v>0</v>
      </c>
      <c r="GJ33" s="18">
        <f t="shared" si="60"/>
        <v>0</v>
      </c>
      <c r="GK33" s="17">
        <f t="shared" si="61"/>
        <v>2</v>
      </c>
      <c r="GL33" s="16">
        <f t="shared" si="62"/>
        <v>0</v>
      </c>
      <c r="GM33" s="18">
        <f t="shared" si="63"/>
        <v>0</v>
      </c>
      <c r="GN33" s="17">
        <f t="shared" si="64"/>
        <v>4</v>
      </c>
      <c r="GO33" s="16">
        <f t="shared" si="65"/>
        <v>0</v>
      </c>
      <c r="GP33" s="18">
        <f t="shared" si="66"/>
        <v>0</v>
      </c>
      <c r="GQ33" s="17">
        <f t="shared" si="67"/>
        <v>6</v>
      </c>
      <c r="GR33" s="16">
        <f t="shared" si="68"/>
        <v>0</v>
      </c>
      <c r="GS33" s="18">
        <f t="shared" si="69"/>
        <v>0</v>
      </c>
      <c r="GT33" s="17">
        <f t="shared" si="70"/>
        <v>8</v>
      </c>
      <c r="GU33" s="16">
        <f t="shared" si="71"/>
        <v>0</v>
      </c>
      <c r="GV33" s="18">
        <f t="shared" si="72"/>
        <v>0</v>
      </c>
      <c r="GW33" s="17">
        <f t="shared" si="73"/>
        <v>10</v>
      </c>
      <c r="GX33" s="16">
        <f t="shared" si="74"/>
        <v>0</v>
      </c>
      <c r="GY33" s="18">
        <f t="shared" si="75"/>
        <v>0</v>
      </c>
      <c r="GZ33" s="17">
        <f t="shared" si="76"/>
        <v>20</v>
      </c>
      <c r="HA33" s="16">
        <f t="shared" si="77"/>
        <v>0</v>
      </c>
      <c r="HB33" s="18">
        <f t="shared" si="78"/>
        <v>0</v>
      </c>
      <c r="HC33" s="17">
        <f t="shared" si="79"/>
        <v>40</v>
      </c>
      <c r="HD33" s="16">
        <f t="shared" si="80"/>
        <v>0</v>
      </c>
      <c r="HE33" s="18">
        <f t="shared" si="81"/>
        <v>0</v>
      </c>
      <c r="HF33" s="17">
        <f t="shared" si="82"/>
        <v>60</v>
      </c>
      <c r="HG33" s="16">
        <f t="shared" si="83"/>
        <v>0</v>
      </c>
      <c r="HH33" s="18">
        <f t="shared" si="84"/>
        <v>0</v>
      </c>
      <c r="HI33" s="17">
        <f t="shared" si="85"/>
        <v>80</v>
      </c>
      <c r="HJ33" s="16">
        <f t="shared" si="86"/>
        <v>0</v>
      </c>
      <c r="HK33" s="18">
        <f t="shared" si="87"/>
        <v>0</v>
      </c>
      <c r="HL33" s="17">
        <f t="shared" si="88"/>
        <v>100</v>
      </c>
      <c r="HM33" s="16">
        <f t="shared" si="89"/>
        <v>0</v>
      </c>
      <c r="HO33" s="19"/>
      <c r="HP33" s="3"/>
      <c r="HT33" s="16"/>
      <c r="HU33" s="18">
        <v>1</v>
      </c>
      <c r="HV33" s="17">
        <v>1</v>
      </c>
      <c r="HW33" s="16">
        <f t="shared" si="90"/>
        <v>8.8888888888888968E-6</v>
      </c>
      <c r="HX33" s="18">
        <f t="shared" si="91"/>
        <v>1</v>
      </c>
      <c r="HY33" s="17">
        <f t="shared" si="92"/>
        <v>1</v>
      </c>
      <c r="HZ33" s="16">
        <f t="shared" si="93"/>
        <v>1.7777777777777794E-5</v>
      </c>
      <c r="IA33" s="18">
        <f t="shared" si="94"/>
        <v>1</v>
      </c>
      <c r="IB33" s="17">
        <f t="shared" si="95"/>
        <v>1</v>
      </c>
      <c r="IC33" s="16">
        <f t="shared" si="96"/>
        <v>2.6666666666666687E-5</v>
      </c>
      <c r="ID33" s="18">
        <f t="shared" si="97"/>
        <v>1</v>
      </c>
      <c r="IE33" s="17">
        <f t="shared" si="98"/>
        <v>1</v>
      </c>
      <c r="IF33" s="16">
        <f t="shared" si="99"/>
        <v>3.5555555555555587E-5</v>
      </c>
      <c r="IG33" s="18">
        <f t="shared" si="100"/>
        <v>1</v>
      </c>
      <c r="IH33" s="17">
        <f t="shared" si="101"/>
        <v>1</v>
      </c>
      <c r="II33" s="16">
        <f t="shared" si="102"/>
        <v>4.444444444444448E-5</v>
      </c>
      <c r="IJ33" s="18">
        <f t="shared" si="103"/>
        <v>1</v>
      </c>
      <c r="IK33" s="17">
        <f t="shared" si="104"/>
        <v>1</v>
      </c>
      <c r="IL33" s="16">
        <f t="shared" si="105"/>
        <v>8.8888888888888961E-5</v>
      </c>
      <c r="IM33" s="18">
        <f t="shared" si="106"/>
        <v>1</v>
      </c>
      <c r="IN33" s="17">
        <f t="shared" si="107"/>
        <v>1</v>
      </c>
      <c r="IO33" s="16">
        <f t="shared" si="108"/>
        <v>1.7777777777777792E-4</v>
      </c>
      <c r="IP33" s="18">
        <f t="shared" si="109"/>
        <v>1</v>
      </c>
      <c r="IQ33" s="17">
        <f t="shared" si="110"/>
        <v>1</v>
      </c>
      <c r="IR33" s="16">
        <f t="shared" si="111"/>
        <v>2.666666666666669E-4</v>
      </c>
      <c r="IS33" s="18">
        <f t="shared" si="112"/>
        <v>1</v>
      </c>
      <c r="IT33" s="17">
        <f t="shared" si="113"/>
        <v>1</v>
      </c>
      <c r="IU33" s="16">
        <f t="shared" si="114"/>
        <v>3.5555555555555584E-4</v>
      </c>
      <c r="IV33" s="18">
        <f t="shared" si="115"/>
        <v>1</v>
      </c>
      <c r="IW33" s="17">
        <f t="shared" si="116"/>
        <v>1</v>
      </c>
      <c r="IX33" s="16">
        <f t="shared" si="117"/>
        <v>4.4444444444444479E-4</v>
      </c>
      <c r="IY33" s="18">
        <f t="shared" si="118"/>
        <v>1</v>
      </c>
      <c r="IZ33" s="17">
        <f t="shared" si="119"/>
        <v>1</v>
      </c>
      <c r="JA33" s="16">
        <f t="shared" si="120"/>
        <v>8.8888888888888958E-4</v>
      </c>
      <c r="JB33" s="18">
        <f t="shared" si="121"/>
        <v>1</v>
      </c>
      <c r="JC33" s="17">
        <f t="shared" si="122"/>
        <v>1</v>
      </c>
      <c r="JD33" s="16">
        <f t="shared" si="123"/>
        <v>1.7777777777777792E-3</v>
      </c>
      <c r="JE33" s="18">
        <f t="shared" si="124"/>
        <v>1</v>
      </c>
      <c r="JF33" s="17">
        <f t="shared" si="125"/>
        <v>1</v>
      </c>
      <c r="JG33" s="16">
        <f t="shared" si="126"/>
        <v>2.6666666666666687E-3</v>
      </c>
      <c r="JH33" s="18">
        <f t="shared" si="127"/>
        <v>1</v>
      </c>
      <c r="JI33" s="17">
        <f t="shared" si="128"/>
        <v>1</v>
      </c>
      <c r="JJ33" s="16">
        <f t="shared" si="129"/>
        <v>3.5555555555555583E-3</v>
      </c>
      <c r="JK33" s="18">
        <f t="shared" si="130"/>
        <v>1</v>
      </c>
      <c r="JL33" s="17">
        <f t="shared" si="131"/>
        <v>1</v>
      </c>
      <c r="JM33" s="16">
        <f t="shared" si="132"/>
        <v>4.4444444444444479E-3</v>
      </c>
      <c r="JN33" s="18">
        <f t="shared" si="133"/>
        <v>1</v>
      </c>
      <c r="JO33" s="17">
        <f t="shared" si="134"/>
        <v>1</v>
      </c>
      <c r="JP33" s="16">
        <f t="shared" si="135"/>
        <v>8.8888888888888958E-3</v>
      </c>
      <c r="JQ33" s="18">
        <f t="shared" si="136"/>
        <v>1</v>
      </c>
      <c r="JR33" s="17">
        <f t="shared" si="137"/>
        <v>1</v>
      </c>
      <c r="JS33" s="16">
        <f t="shared" si="138"/>
        <v>1.7777777777777792E-2</v>
      </c>
      <c r="JT33" s="18">
        <f t="shared" si="139"/>
        <v>1</v>
      </c>
      <c r="JU33" s="17">
        <f t="shared" si="140"/>
        <v>1</v>
      </c>
      <c r="JV33" s="16">
        <f t="shared" si="141"/>
        <v>2.6666666666666689E-2</v>
      </c>
      <c r="JW33" s="18">
        <f t="shared" si="142"/>
        <v>1</v>
      </c>
      <c r="JX33" s="17">
        <f t="shared" si="143"/>
        <v>1</v>
      </c>
      <c r="JY33" s="16">
        <f t="shared" si="144"/>
        <v>3.5555555555555583E-2</v>
      </c>
      <c r="JZ33" s="18">
        <f t="shared" si="145"/>
        <v>1</v>
      </c>
      <c r="KA33" s="17">
        <f t="shared" si="146"/>
        <v>1</v>
      </c>
      <c r="KB33" s="16">
        <f t="shared" si="147"/>
        <v>4.4444444444444481E-2</v>
      </c>
      <c r="KG33" s="15">
        <f t="shared" si="171"/>
        <v>0</v>
      </c>
      <c r="KH33" s="15">
        <f t="shared" si="171"/>
        <v>0</v>
      </c>
      <c r="KI33" s="15">
        <f t="shared" si="171"/>
        <v>0</v>
      </c>
      <c r="KJ33" s="15">
        <f t="shared" si="171"/>
        <v>3.2000000000000002E-3</v>
      </c>
      <c r="KK33" s="15">
        <f t="shared" si="171"/>
        <v>4.0000000000000001E-3</v>
      </c>
      <c r="KL33" s="15">
        <f t="shared" si="171"/>
        <v>8.0000000000000002E-3</v>
      </c>
      <c r="KM33" s="15">
        <f t="shared" si="171"/>
        <v>1.6E-2</v>
      </c>
      <c r="KN33" s="15">
        <f t="shared" si="171"/>
        <v>2.4E-2</v>
      </c>
      <c r="KO33" s="15">
        <f t="shared" si="171"/>
        <v>3.2000000000000001E-2</v>
      </c>
      <c r="KP33" s="15">
        <f t="shared" si="171"/>
        <v>0.04</v>
      </c>
      <c r="KQ33" s="15">
        <f t="shared" si="172"/>
        <v>0.08</v>
      </c>
      <c r="KR33" s="15">
        <f t="shared" si="172"/>
        <v>0.1</v>
      </c>
      <c r="KS33" s="15">
        <f t="shared" si="172"/>
        <v>9.9984000000000017E-2</v>
      </c>
      <c r="KT33" s="15">
        <f t="shared" si="172"/>
        <v>9.9968000000000015E-2</v>
      </c>
      <c r="KU33" s="15">
        <f t="shared" si="172"/>
        <v>9.9959999999999993E-2</v>
      </c>
      <c r="KV33" s="15">
        <f t="shared" si="172"/>
        <v>9.9919999999999995E-2</v>
      </c>
      <c r="KW33" s="15">
        <f t="shared" si="172"/>
        <v>9.9840000000000012E-2</v>
      </c>
      <c r="KX33" s="15">
        <f t="shared" si="172"/>
        <v>9.9840000000000012E-2</v>
      </c>
      <c r="KY33" s="15">
        <f t="shared" si="172"/>
        <v>9.9840000000000012E-2</v>
      </c>
      <c r="KZ33" s="15">
        <f t="shared" si="172"/>
        <v>9.9599999999999994E-2</v>
      </c>
      <c r="LG33" s="14">
        <f t="shared" si="150"/>
        <v>0.05</v>
      </c>
      <c r="LH33" s="3">
        <v>1</v>
      </c>
      <c r="LI33" s="14">
        <f t="shared" si="151"/>
        <v>2.5000000000000001E-2</v>
      </c>
      <c r="LJ33" s="3">
        <f t="shared" si="152"/>
        <v>1</v>
      </c>
      <c r="LK33" s="14">
        <v>5.0000000000000001E-3</v>
      </c>
      <c r="LL33" s="3">
        <v>1</v>
      </c>
      <c r="LM33" s="14">
        <v>5.0000000000000001E-4</v>
      </c>
      <c r="LN33" s="3">
        <v>2</v>
      </c>
      <c r="LO33" s="13">
        <f t="shared" si="173"/>
        <v>4.0000000000000001E-3</v>
      </c>
      <c r="LP33" s="13">
        <f t="shared" si="173"/>
        <v>8.0000000000000002E-3</v>
      </c>
      <c r="LQ33" s="13">
        <f t="shared" si="173"/>
        <v>1.2E-2</v>
      </c>
      <c r="LR33" s="13">
        <f t="shared" si="173"/>
        <v>1.6E-2</v>
      </c>
      <c r="LS33" s="13">
        <f t="shared" si="173"/>
        <v>0.02</v>
      </c>
      <c r="LT33" s="13">
        <f t="shared" si="174"/>
        <v>0.02</v>
      </c>
      <c r="LU33" s="13">
        <f t="shared" si="174"/>
        <v>0.04</v>
      </c>
      <c r="LV33" s="13">
        <f t="shared" si="174"/>
        <v>0.06</v>
      </c>
      <c r="LW33" s="13">
        <f t="shared" si="174"/>
        <v>0.08</v>
      </c>
      <c r="LX33" s="13">
        <f t="shared" si="174"/>
        <v>0.1</v>
      </c>
      <c r="LY33" s="13">
        <f t="shared" si="175"/>
        <v>0.04</v>
      </c>
      <c r="LZ33" s="13">
        <f t="shared" si="175"/>
        <v>0.08</v>
      </c>
      <c r="MA33" s="13">
        <f t="shared" si="175"/>
        <v>0.12</v>
      </c>
      <c r="MB33" s="13">
        <f t="shared" si="175"/>
        <v>0.16</v>
      </c>
      <c r="MC33" s="13">
        <f t="shared" si="175"/>
        <v>0.2</v>
      </c>
      <c r="MD33" s="13">
        <f t="shared" si="176"/>
        <v>0.02</v>
      </c>
      <c r="ME33" s="13">
        <f t="shared" si="176"/>
        <v>0.04</v>
      </c>
      <c r="MF33" s="13">
        <f t="shared" si="176"/>
        <v>0.06</v>
      </c>
      <c r="MG33" s="13">
        <f t="shared" si="176"/>
        <v>0.08</v>
      </c>
      <c r="MH33" s="13">
        <f t="shared" si="176"/>
        <v>0.1</v>
      </c>
      <c r="MI33" s="13">
        <f t="shared" si="176"/>
        <v>0.15</v>
      </c>
      <c r="MJ33" s="13">
        <f t="shared" si="176"/>
        <v>0.2</v>
      </c>
      <c r="MK33" s="13">
        <f t="shared" si="176"/>
        <v>0.25</v>
      </c>
      <c r="ML33" s="13">
        <f t="shared" si="176"/>
        <v>0.3</v>
      </c>
      <c r="MM33" s="13">
        <f t="shared" si="176"/>
        <v>0.35</v>
      </c>
      <c r="MN33" s="13">
        <f t="shared" si="176"/>
        <v>0.4</v>
      </c>
      <c r="MO33" s="13">
        <f t="shared" si="176"/>
        <v>0.45</v>
      </c>
      <c r="MP33" s="13">
        <f t="shared" si="176"/>
        <v>0.5</v>
      </c>
      <c r="MQ33" s="13"/>
      <c r="MT33" s="3"/>
      <c r="MW33" s="1">
        <v>1.6E-2</v>
      </c>
      <c r="MX33" s="1">
        <v>6.4000000000000001E-2</v>
      </c>
      <c r="MY33" s="1">
        <v>0.8</v>
      </c>
    </row>
    <row r="34" spans="1:363" ht="16.2">
      <c r="A34" s="37">
        <v>28</v>
      </c>
      <c r="B34" s="37" t="s">
        <v>329</v>
      </c>
      <c r="C34" s="37">
        <v>4</v>
      </c>
      <c r="D34" s="37">
        <v>-1</v>
      </c>
      <c r="E34" s="37"/>
      <c r="F34" s="8">
        <v>90</v>
      </c>
      <c r="G34" s="37" t="s">
        <v>328</v>
      </c>
      <c r="H34" s="37">
        <f t="shared" si="4"/>
        <v>90</v>
      </c>
      <c r="I34" s="101"/>
      <c r="J34" s="37">
        <f t="shared" si="5"/>
        <v>90</v>
      </c>
      <c r="K34" s="11" t="s">
        <v>327</v>
      </c>
      <c r="L34" s="37">
        <f t="shared" si="186"/>
        <v>0</v>
      </c>
      <c r="M34" s="37">
        <f t="shared" si="186"/>
        <v>0</v>
      </c>
      <c r="N34" s="37">
        <v>0</v>
      </c>
      <c r="O34" s="57">
        <v>6.2500200000000006E-2</v>
      </c>
      <c r="P34" s="3">
        <v>2</v>
      </c>
      <c r="Q34" s="51">
        <v>0</v>
      </c>
      <c r="R34" s="17">
        <f t="shared" si="8"/>
        <v>1.4999999999999999E-2</v>
      </c>
      <c r="S34" s="47">
        <f t="shared" si="183"/>
        <v>1</v>
      </c>
      <c r="T34" s="47" t="s">
        <v>27</v>
      </c>
      <c r="U34" s="50">
        <v>0</v>
      </c>
      <c r="V34" s="49">
        <v>12</v>
      </c>
      <c r="W34" s="48">
        <v>1</v>
      </c>
      <c r="X34" s="47" t="str">
        <f t="shared" si="178"/>
        <v>[[0,1],[0,1],[0,1],[0,1],[0,1],[0,1],[0,1],[0,1],[0,1],[0,1],[0,2],[0,4],[0,6],[0,8],[0,10],[0,20],[0,40],[0,60],[0,80],[0,100]]</v>
      </c>
      <c r="Y34" s="47">
        <v>1</v>
      </c>
      <c r="Z34" s="47">
        <v>1</v>
      </c>
      <c r="AA34" s="47" t="str">
        <f t="shared" si="10"/>
        <v>[[1,1],[1,1],[1,1],[1,1],[1,1],[1,1],[1,1],[1,1],[1,1],[1,1],[1,1],[1,1],[1,1],[1,1],[1,1],[1,1],[1,1],[1,1],[1,1],[1,1]]</v>
      </c>
      <c r="AB34" s="37">
        <v>0</v>
      </c>
      <c r="AC34" s="81">
        <v>1</v>
      </c>
      <c r="AD34" s="43">
        <f t="shared" si="187"/>
        <v>0</v>
      </c>
      <c r="AE34" s="43">
        <v>0.05</v>
      </c>
      <c r="AF34" s="43">
        <v>0</v>
      </c>
      <c r="AG34" s="44">
        <f t="shared" si="184"/>
        <v>0.05</v>
      </c>
      <c r="AH34" s="44">
        <f t="shared" si="188"/>
        <v>0.02</v>
      </c>
      <c r="AI34" s="44">
        <f t="shared" si="188"/>
        <v>8.0000000000000002E-3</v>
      </c>
      <c r="AJ34" s="42">
        <v>2E-3</v>
      </c>
      <c r="AK34" s="14" t="str">
        <f t="shared" si="12"/>
        <v>[[0.05,1],[0.025,1],[0.005,1],[0.0005,2],[0,0],[0.0005,2],[0.0005,2]]</v>
      </c>
      <c r="AL34" s="37" t="str">
        <f t="shared" si="179"/>
        <v>[[2,5],[3,2],[4,1]]</v>
      </c>
      <c r="AM34" s="40" t="str">
        <f t="shared" si="180"/>
        <v>[0.48,0.24,0.16]</v>
      </c>
      <c r="AN34" s="40">
        <v>0</v>
      </c>
      <c r="AO34" s="40">
        <v>1</v>
      </c>
      <c r="AP34" s="40">
        <f t="shared" si="15"/>
        <v>1</v>
      </c>
      <c r="AQ34" s="40">
        <v>1</v>
      </c>
      <c r="AR34" s="40">
        <v>0.8</v>
      </c>
      <c r="AS34" s="40" t="s">
        <v>156</v>
      </c>
      <c r="AT34" s="40">
        <v>2</v>
      </c>
      <c r="AU34" s="39">
        <v>9</v>
      </c>
      <c r="AV34" s="37">
        <f t="shared" si="185"/>
        <v>1</v>
      </c>
      <c r="AW34" s="37">
        <v>0</v>
      </c>
      <c r="AX34" s="8">
        <v>2</v>
      </c>
      <c r="AY34" s="8"/>
      <c r="AZ34" s="8" t="s">
        <v>6</v>
      </c>
      <c r="BA34" s="75">
        <v>1.3</v>
      </c>
      <c r="BB34" s="38">
        <f t="shared" si="177"/>
        <v>1.9500000000000002</v>
      </c>
      <c r="BC34" s="75"/>
      <c r="BD34" s="75"/>
      <c r="BE34" s="37">
        <v>1</v>
      </c>
      <c r="BF34" s="37">
        <v>1</v>
      </c>
      <c r="BG34" s="37" t="s">
        <v>6</v>
      </c>
      <c r="BH34" s="36">
        <v>1</v>
      </c>
      <c r="BI34" s="36">
        <v>0.6</v>
      </c>
      <c r="BJ34" s="8">
        <f t="shared" si="181"/>
        <v>90</v>
      </c>
      <c r="BK34" s="8" t="s">
        <v>46</v>
      </c>
      <c r="BL34" s="8">
        <v>1</v>
      </c>
      <c r="BM34" s="8" t="s">
        <v>14</v>
      </c>
      <c r="BN34" s="8" t="s">
        <v>152</v>
      </c>
      <c r="BO34" s="56" t="s">
        <v>326</v>
      </c>
      <c r="BP34" s="56" t="s">
        <v>325</v>
      </c>
      <c r="BQ34" s="27">
        <v>3</v>
      </c>
      <c r="BR34" s="27">
        <v>1</v>
      </c>
      <c r="BS34" s="11"/>
      <c r="BT34" s="11"/>
      <c r="BU34" s="11" t="s">
        <v>1</v>
      </c>
      <c r="BV34" s="35">
        <v>0</v>
      </c>
      <c r="BW34" s="27">
        <f t="shared" si="18"/>
        <v>9</v>
      </c>
      <c r="BX34" s="34" t="str">
        <f t="shared" si="19"/>
        <v>[9,6,90,9]</v>
      </c>
      <c r="BY34" s="31">
        <v>1</v>
      </c>
      <c r="BZ34" s="31">
        <v>1</v>
      </c>
      <c r="CA34" s="31">
        <v>1</v>
      </c>
      <c r="CB34" s="31">
        <v>1</v>
      </c>
      <c r="CC34" s="31">
        <v>1</v>
      </c>
      <c r="CD34" s="31">
        <v>1</v>
      </c>
      <c r="CE34" s="31">
        <v>1</v>
      </c>
      <c r="CF34" s="31"/>
      <c r="CG34" s="31"/>
      <c r="CH34" s="31"/>
      <c r="CI34" s="31"/>
      <c r="CJ34" s="31"/>
      <c r="CK34" s="31"/>
      <c r="CL34" s="31"/>
      <c r="CM34" s="31"/>
      <c r="CN34" s="31" t="s">
        <v>293</v>
      </c>
      <c r="CO34" s="31"/>
      <c r="CP34" s="31"/>
      <c r="CQ34" s="32" t="s">
        <v>0</v>
      </c>
      <c r="CR34" s="32">
        <v>1</v>
      </c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 t="s">
        <v>324</v>
      </c>
      <c r="DT34" s="31">
        <f t="shared" si="20"/>
        <v>9</v>
      </c>
      <c r="DU34" s="27">
        <f t="shared" si="21"/>
        <v>6</v>
      </c>
      <c r="DV34" s="27">
        <f t="shared" si="22"/>
        <v>90</v>
      </c>
      <c r="DW34" s="27">
        <f t="shared" si="23"/>
        <v>9</v>
      </c>
      <c r="DX34" s="27"/>
      <c r="DY34" s="46"/>
      <c r="DZ34" s="99"/>
      <c r="EA34" s="8"/>
      <c r="EB34" s="102"/>
      <c r="EC34" s="8"/>
      <c r="ED34" s="38"/>
      <c r="EE34" s="8"/>
      <c r="EF34" s="98"/>
      <c r="EG34" s="8"/>
      <c r="EH34" s="8"/>
      <c r="EI34" s="26">
        <f t="shared" si="24"/>
        <v>99.000000000000014</v>
      </c>
      <c r="EJ34" s="25">
        <f t="shared" si="182"/>
        <v>0.1</v>
      </c>
      <c r="EK34" s="24">
        <v>2</v>
      </c>
      <c r="EL34" s="21">
        <v>5</v>
      </c>
      <c r="EM34" s="24">
        <v>3</v>
      </c>
      <c r="EN34" s="21">
        <v>2</v>
      </c>
      <c r="EO34" s="24">
        <v>4</v>
      </c>
      <c r="EP34" s="21">
        <v>1</v>
      </c>
      <c r="EQ34" s="21">
        <f t="shared" si="25"/>
        <v>2.5</v>
      </c>
      <c r="ER34" s="21">
        <f t="shared" si="26"/>
        <v>7.5</v>
      </c>
      <c r="ES34" s="23">
        <f t="shared" si="27"/>
        <v>0.48</v>
      </c>
      <c r="ET34" s="21">
        <f t="shared" si="28"/>
        <v>15</v>
      </c>
      <c r="EU34" s="22">
        <f t="shared" si="29"/>
        <v>0.24</v>
      </c>
      <c r="EV34" s="21">
        <f t="shared" si="30"/>
        <v>22.5</v>
      </c>
      <c r="EW34" s="20">
        <f t="shared" si="31"/>
        <v>0.16</v>
      </c>
      <c r="EZ34" s="19"/>
      <c r="FA34" s="3"/>
      <c r="FE34" s="16"/>
      <c r="FF34" s="18">
        <v>0</v>
      </c>
      <c r="FG34" s="17">
        <v>1</v>
      </c>
      <c r="FH34" s="16">
        <f t="shared" si="32"/>
        <v>0</v>
      </c>
      <c r="FI34" s="18">
        <f t="shared" si="33"/>
        <v>0</v>
      </c>
      <c r="FJ34" s="17">
        <f t="shared" si="34"/>
        <v>1</v>
      </c>
      <c r="FK34" s="16">
        <f t="shared" si="35"/>
        <v>0</v>
      </c>
      <c r="FL34" s="18">
        <f t="shared" si="36"/>
        <v>0</v>
      </c>
      <c r="FM34" s="17">
        <f t="shared" si="37"/>
        <v>1</v>
      </c>
      <c r="FN34" s="16">
        <f t="shared" si="38"/>
        <v>0</v>
      </c>
      <c r="FO34" s="18">
        <f t="shared" si="39"/>
        <v>0</v>
      </c>
      <c r="FP34" s="17">
        <f t="shared" si="40"/>
        <v>1</v>
      </c>
      <c r="FQ34" s="16">
        <f t="shared" si="41"/>
        <v>0</v>
      </c>
      <c r="FR34" s="18">
        <f t="shared" si="42"/>
        <v>0</v>
      </c>
      <c r="FS34" s="17">
        <f t="shared" si="43"/>
        <v>1</v>
      </c>
      <c r="FT34" s="16">
        <f t="shared" si="44"/>
        <v>0</v>
      </c>
      <c r="FU34" s="18">
        <f t="shared" si="45"/>
        <v>0</v>
      </c>
      <c r="FV34" s="17">
        <f t="shared" si="46"/>
        <v>1</v>
      </c>
      <c r="FW34" s="16">
        <f t="shared" si="47"/>
        <v>0</v>
      </c>
      <c r="FX34" s="18">
        <f t="shared" si="48"/>
        <v>0</v>
      </c>
      <c r="FY34" s="17">
        <f t="shared" si="49"/>
        <v>1</v>
      </c>
      <c r="FZ34" s="16">
        <f t="shared" si="50"/>
        <v>0</v>
      </c>
      <c r="GA34" s="18">
        <f t="shared" si="51"/>
        <v>0</v>
      </c>
      <c r="GB34" s="17">
        <f t="shared" si="52"/>
        <v>1</v>
      </c>
      <c r="GC34" s="16">
        <f t="shared" si="53"/>
        <v>0</v>
      </c>
      <c r="GD34" s="18">
        <f t="shared" si="54"/>
        <v>0</v>
      </c>
      <c r="GE34" s="17">
        <f t="shared" si="55"/>
        <v>1</v>
      </c>
      <c r="GF34" s="16">
        <f t="shared" si="56"/>
        <v>0</v>
      </c>
      <c r="GG34" s="18">
        <f t="shared" si="57"/>
        <v>0</v>
      </c>
      <c r="GH34" s="17">
        <f t="shared" si="58"/>
        <v>1</v>
      </c>
      <c r="GI34" s="16">
        <f t="shared" si="59"/>
        <v>0</v>
      </c>
      <c r="GJ34" s="18">
        <f t="shared" si="60"/>
        <v>0</v>
      </c>
      <c r="GK34" s="17">
        <f t="shared" si="61"/>
        <v>2</v>
      </c>
      <c r="GL34" s="16">
        <f t="shared" si="62"/>
        <v>0</v>
      </c>
      <c r="GM34" s="18">
        <f t="shared" si="63"/>
        <v>0</v>
      </c>
      <c r="GN34" s="17">
        <f t="shared" si="64"/>
        <v>4</v>
      </c>
      <c r="GO34" s="16">
        <f t="shared" si="65"/>
        <v>0</v>
      </c>
      <c r="GP34" s="18">
        <f t="shared" si="66"/>
        <v>0</v>
      </c>
      <c r="GQ34" s="17">
        <f t="shared" si="67"/>
        <v>6</v>
      </c>
      <c r="GR34" s="16">
        <f t="shared" si="68"/>
        <v>0</v>
      </c>
      <c r="GS34" s="18">
        <f t="shared" si="69"/>
        <v>0</v>
      </c>
      <c r="GT34" s="17">
        <f t="shared" si="70"/>
        <v>8</v>
      </c>
      <c r="GU34" s="16">
        <f t="shared" si="71"/>
        <v>0</v>
      </c>
      <c r="GV34" s="18">
        <f t="shared" si="72"/>
        <v>0</v>
      </c>
      <c r="GW34" s="17">
        <f t="shared" si="73"/>
        <v>10</v>
      </c>
      <c r="GX34" s="16">
        <f t="shared" si="74"/>
        <v>0</v>
      </c>
      <c r="GY34" s="18">
        <f t="shared" si="75"/>
        <v>0</v>
      </c>
      <c r="GZ34" s="17">
        <f t="shared" si="76"/>
        <v>20</v>
      </c>
      <c r="HA34" s="16">
        <f t="shared" si="77"/>
        <v>0</v>
      </c>
      <c r="HB34" s="18">
        <f t="shared" si="78"/>
        <v>0</v>
      </c>
      <c r="HC34" s="17">
        <f t="shared" si="79"/>
        <v>40</v>
      </c>
      <c r="HD34" s="16">
        <f t="shared" si="80"/>
        <v>0</v>
      </c>
      <c r="HE34" s="18">
        <f t="shared" si="81"/>
        <v>0</v>
      </c>
      <c r="HF34" s="17">
        <f t="shared" si="82"/>
        <v>60</v>
      </c>
      <c r="HG34" s="16">
        <f t="shared" si="83"/>
        <v>0</v>
      </c>
      <c r="HH34" s="18">
        <f t="shared" si="84"/>
        <v>0</v>
      </c>
      <c r="HI34" s="17">
        <f t="shared" si="85"/>
        <v>80</v>
      </c>
      <c r="HJ34" s="16">
        <f t="shared" si="86"/>
        <v>0</v>
      </c>
      <c r="HK34" s="18">
        <f t="shared" si="87"/>
        <v>0</v>
      </c>
      <c r="HL34" s="17">
        <f t="shared" si="88"/>
        <v>100</v>
      </c>
      <c r="HM34" s="16">
        <f t="shared" si="89"/>
        <v>0</v>
      </c>
      <c r="HO34" s="19"/>
      <c r="HP34" s="3"/>
      <c r="HT34" s="16"/>
      <c r="HU34" s="18">
        <v>1</v>
      </c>
      <c r="HV34" s="17">
        <v>1</v>
      </c>
      <c r="HW34" s="16">
        <f t="shared" si="90"/>
        <v>1.0000000000000008E-5</v>
      </c>
      <c r="HX34" s="18">
        <f t="shared" si="91"/>
        <v>1</v>
      </c>
      <c r="HY34" s="17">
        <f t="shared" si="92"/>
        <v>1</v>
      </c>
      <c r="HZ34" s="16">
        <f t="shared" si="93"/>
        <v>2.0000000000000015E-5</v>
      </c>
      <c r="IA34" s="18">
        <f t="shared" si="94"/>
        <v>1</v>
      </c>
      <c r="IB34" s="17">
        <f t="shared" si="95"/>
        <v>1</v>
      </c>
      <c r="IC34" s="16">
        <f t="shared" si="96"/>
        <v>3.0000000000000024E-5</v>
      </c>
      <c r="ID34" s="18">
        <f t="shared" si="97"/>
        <v>1</v>
      </c>
      <c r="IE34" s="17">
        <f t="shared" si="98"/>
        <v>1</v>
      </c>
      <c r="IF34" s="16">
        <f t="shared" si="99"/>
        <v>4.000000000000003E-5</v>
      </c>
      <c r="IG34" s="18">
        <f t="shared" si="100"/>
        <v>1</v>
      </c>
      <c r="IH34" s="17">
        <f t="shared" si="101"/>
        <v>1</v>
      </c>
      <c r="II34" s="16">
        <f t="shared" si="102"/>
        <v>5.0000000000000043E-5</v>
      </c>
      <c r="IJ34" s="18">
        <f t="shared" si="103"/>
        <v>1</v>
      </c>
      <c r="IK34" s="17">
        <f t="shared" si="104"/>
        <v>1</v>
      </c>
      <c r="IL34" s="16">
        <f t="shared" si="105"/>
        <v>1.0000000000000009E-4</v>
      </c>
      <c r="IM34" s="18">
        <f t="shared" si="106"/>
        <v>1</v>
      </c>
      <c r="IN34" s="17">
        <f t="shared" si="107"/>
        <v>1</v>
      </c>
      <c r="IO34" s="16">
        <f t="shared" si="108"/>
        <v>2.0000000000000017E-4</v>
      </c>
      <c r="IP34" s="18">
        <f t="shared" si="109"/>
        <v>1</v>
      </c>
      <c r="IQ34" s="17">
        <f t="shared" si="110"/>
        <v>1</v>
      </c>
      <c r="IR34" s="16">
        <f t="shared" si="111"/>
        <v>3.0000000000000024E-4</v>
      </c>
      <c r="IS34" s="18">
        <f t="shared" si="112"/>
        <v>1</v>
      </c>
      <c r="IT34" s="17">
        <f t="shared" si="113"/>
        <v>1</v>
      </c>
      <c r="IU34" s="16">
        <f t="shared" si="114"/>
        <v>4.0000000000000034E-4</v>
      </c>
      <c r="IV34" s="18">
        <f t="shared" si="115"/>
        <v>1</v>
      </c>
      <c r="IW34" s="17">
        <f t="shared" si="116"/>
        <v>1</v>
      </c>
      <c r="IX34" s="16">
        <f t="shared" si="117"/>
        <v>5.0000000000000044E-4</v>
      </c>
      <c r="IY34" s="18">
        <f t="shared" si="118"/>
        <v>1</v>
      </c>
      <c r="IZ34" s="17">
        <f t="shared" si="119"/>
        <v>1</v>
      </c>
      <c r="JA34" s="16">
        <f t="shared" si="120"/>
        <v>1.0000000000000009E-3</v>
      </c>
      <c r="JB34" s="18">
        <f t="shared" si="121"/>
        <v>1</v>
      </c>
      <c r="JC34" s="17">
        <f t="shared" si="122"/>
        <v>1</v>
      </c>
      <c r="JD34" s="16">
        <f t="shared" si="123"/>
        <v>2.0000000000000018E-3</v>
      </c>
      <c r="JE34" s="18">
        <f t="shared" si="124"/>
        <v>1</v>
      </c>
      <c r="JF34" s="17">
        <f t="shared" si="125"/>
        <v>1</v>
      </c>
      <c r="JG34" s="16">
        <f t="shared" si="126"/>
        <v>3.0000000000000022E-3</v>
      </c>
      <c r="JH34" s="18">
        <f t="shared" si="127"/>
        <v>1</v>
      </c>
      <c r="JI34" s="17">
        <f t="shared" si="128"/>
        <v>1</v>
      </c>
      <c r="JJ34" s="16">
        <f t="shared" si="129"/>
        <v>4.0000000000000036E-3</v>
      </c>
      <c r="JK34" s="18">
        <f t="shared" si="130"/>
        <v>1</v>
      </c>
      <c r="JL34" s="17">
        <f t="shared" si="131"/>
        <v>1</v>
      </c>
      <c r="JM34" s="16">
        <f t="shared" si="132"/>
        <v>5.0000000000000044E-3</v>
      </c>
      <c r="JN34" s="18">
        <f t="shared" si="133"/>
        <v>1</v>
      </c>
      <c r="JO34" s="17">
        <f t="shared" si="134"/>
        <v>1</v>
      </c>
      <c r="JP34" s="16">
        <f t="shared" si="135"/>
        <v>1.0000000000000009E-2</v>
      </c>
      <c r="JQ34" s="18">
        <f t="shared" si="136"/>
        <v>1</v>
      </c>
      <c r="JR34" s="17">
        <f t="shared" si="137"/>
        <v>1</v>
      </c>
      <c r="JS34" s="16">
        <f t="shared" si="138"/>
        <v>2.0000000000000018E-2</v>
      </c>
      <c r="JT34" s="18">
        <f t="shared" si="139"/>
        <v>1</v>
      </c>
      <c r="JU34" s="17">
        <f t="shared" si="140"/>
        <v>1</v>
      </c>
      <c r="JV34" s="16">
        <f t="shared" si="141"/>
        <v>3.0000000000000023E-2</v>
      </c>
      <c r="JW34" s="18">
        <f t="shared" si="142"/>
        <v>1</v>
      </c>
      <c r="JX34" s="17">
        <f t="shared" si="143"/>
        <v>1</v>
      </c>
      <c r="JY34" s="16">
        <f t="shared" si="144"/>
        <v>4.0000000000000036E-2</v>
      </c>
      <c r="JZ34" s="18">
        <f t="shared" si="145"/>
        <v>1</v>
      </c>
      <c r="KA34" s="17">
        <f t="shared" si="146"/>
        <v>1</v>
      </c>
      <c r="KB34" s="16">
        <f t="shared" si="147"/>
        <v>5.0000000000000037E-2</v>
      </c>
      <c r="KG34" s="15">
        <f t="shared" si="171"/>
        <v>0</v>
      </c>
      <c r="KH34" s="15">
        <f t="shared" si="171"/>
        <v>0</v>
      </c>
      <c r="KI34" s="15">
        <f t="shared" si="171"/>
        <v>0</v>
      </c>
      <c r="KJ34" s="15">
        <f t="shared" si="171"/>
        <v>3.5999999999999999E-3</v>
      </c>
      <c r="KK34" s="15">
        <f t="shared" si="171"/>
        <v>4.4999999999999997E-3</v>
      </c>
      <c r="KL34" s="15">
        <f t="shared" si="171"/>
        <v>8.9999999999999993E-3</v>
      </c>
      <c r="KM34" s="15">
        <f t="shared" si="171"/>
        <v>1.7999999999999999E-2</v>
      </c>
      <c r="KN34" s="15">
        <f t="shared" si="171"/>
        <v>2.7E-2</v>
      </c>
      <c r="KO34" s="15">
        <f t="shared" si="171"/>
        <v>3.5999999999999997E-2</v>
      </c>
      <c r="KP34" s="15">
        <f t="shared" si="171"/>
        <v>4.4999999999999998E-2</v>
      </c>
      <c r="KQ34" s="15">
        <f t="shared" si="172"/>
        <v>0.09</v>
      </c>
      <c r="KR34" s="15">
        <f t="shared" si="172"/>
        <v>0.1125</v>
      </c>
      <c r="KS34" s="15">
        <f t="shared" si="172"/>
        <v>0.11248200000000001</v>
      </c>
      <c r="KT34" s="15">
        <f t="shared" si="172"/>
        <v>0.11246400000000001</v>
      </c>
      <c r="KU34" s="15">
        <f t="shared" si="172"/>
        <v>0.11245500000000001</v>
      </c>
      <c r="KV34" s="15">
        <f t="shared" si="172"/>
        <v>0.11241000000000002</v>
      </c>
      <c r="KW34" s="15">
        <f t="shared" si="172"/>
        <v>0.11232000000000002</v>
      </c>
      <c r="KX34" s="15">
        <f t="shared" si="172"/>
        <v>0.11232000000000002</v>
      </c>
      <c r="KY34" s="15">
        <f t="shared" si="172"/>
        <v>0.11232000000000002</v>
      </c>
      <c r="KZ34" s="15">
        <f t="shared" si="172"/>
        <v>0.11205</v>
      </c>
      <c r="LG34" s="14">
        <f t="shared" si="150"/>
        <v>0.05</v>
      </c>
      <c r="LH34" s="3">
        <v>1</v>
      </c>
      <c r="LI34" s="14">
        <f t="shared" si="151"/>
        <v>2.5000000000000001E-2</v>
      </c>
      <c r="LJ34" s="3">
        <f t="shared" si="152"/>
        <v>1</v>
      </c>
      <c r="LK34" s="14">
        <v>5.0000000000000001E-3</v>
      </c>
      <c r="LL34" s="3">
        <v>1</v>
      </c>
      <c r="LM34" s="14">
        <v>5.0000000000000001E-4</v>
      </c>
      <c r="LN34" s="3">
        <v>2</v>
      </c>
      <c r="LO34" s="13">
        <f t="shared" si="173"/>
        <v>4.4999999999999997E-3</v>
      </c>
      <c r="LP34" s="13">
        <f t="shared" si="173"/>
        <v>8.9999999999999993E-3</v>
      </c>
      <c r="LQ34" s="13">
        <f t="shared" si="173"/>
        <v>1.35E-2</v>
      </c>
      <c r="LR34" s="13">
        <f t="shared" si="173"/>
        <v>1.7999999999999999E-2</v>
      </c>
      <c r="LS34" s="13">
        <f t="shared" si="173"/>
        <v>2.2499999999999999E-2</v>
      </c>
      <c r="LT34" s="13">
        <f t="shared" si="174"/>
        <v>2.2499999999999999E-2</v>
      </c>
      <c r="LU34" s="13">
        <f t="shared" si="174"/>
        <v>4.4999999999999998E-2</v>
      </c>
      <c r="LV34" s="13">
        <f t="shared" si="174"/>
        <v>6.7500000000000004E-2</v>
      </c>
      <c r="LW34" s="13">
        <f t="shared" si="174"/>
        <v>0.09</v>
      </c>
      <c r="LX34" s="13">
        <f t="shared" si="174"/>
        <v>0.1125</v>
      </c>
      <c r="LY34" s="13">
        <f t="shared" si="175"/>
        <v>4.4999999999999998E-2</v>
      </c>
      <c r="LZ34" s="13">
        <f t="shared" si="175"/>
        <v>0.09</v>
      </c>
      <c r="MA34" s="13">
        <f t="shared" si="175"/>
        <v>0.13500000000000001</v>
      </c>
      <c r="MB34" s="13">
        <f t="shared" si="175"/>
        <v>0.18</v>
      </c>
      <c r="MC34" s="13">
        <f t="shared" si="175"/>
        <v>0.22500000000000001</v>
      </c>
      <c r="MD34" s="13">
        <f t="shared" si="176"/>
        <v>2.2499999999999999E-2</v>
      </c>
      <c r="ME34" s="13">
        <f t="shared" si="176"/>
        <v>4.4999999999999998E-2</v>
      </c>
      <c r="MF34" s="13">
        <f t="shared" si="176"/>
        <v>6.7500000000000004E-2</v>
      </c>
      <c r="MG34" s="13">
        <f t="shared" si="176"/>
        <v>0.09</v>
      </c>
      <c r="MH34" s="13">
        <f t="shared" si="176"/>
        <v>0.1125</v>
      </c>
      <c r="MI34" s="13">
        <f t="shared" si="176"/>
        <v>0.16875000000000001</v>
      </c>
      <c r="MJ34" s="13">
        <f t="shared" si="176"/>
        <v>0.22500000000000001</v>
      </c>
      <c r="MK34" s="13">
        <f t="shared" si="176"/>
        <v>0.28125</v>
      </c>
      <c r="ML34" s="13">
        <f t="shared" si="176"/>
        <v>0.33750000000000002</v>
      </c>
      <c r="MM34" s="13">
        <f t="shared" si="176"/>
        <v>0.39374999999999999</v>
      </c>
      <c r="MN34" s="13">
        <f t="shared" si="176"/>
        <v>0.45</v>
      </c>
      <c r="MO34" s="13">
        <f t="shared" si="176"/>
        <v>0.50624999999999998</v>
      </c>
      <c r="MP34" s="13">
        <f t="shared" si="176"/>
        <v>0.5625</v>
      </c>
      <c r="MQ34" s="13"/>
      <c r="MT34" s="3"/>
      <c r="MW34" s="1">
        <v>1.7999999999999999E-2</v>
      </c>
      <c r="MX34" s="1">
        <v>7.1999999999999995E-2</v>
      </c>
      <c r="MY34" s="1">
        <v>0.9</v>
      </c>
    </row>
    <row r="35" spans="1:363" ht="16.2">
      <c r="A35" s="37">
        <v>29</v>
      </c>
      <c r="B35" s="37" t="s">
        <v>323</v>
      </c>
      <c r="C35" s="37">
        <v>4</v>
      </c>
      <c r="D35" s="37">
        <v>-1</v>
      </c>
      <c r="E35" s="37"/>
      <c r="F35" s="8">
        <v>90</v>
      </c>
      <c r="G35" s="37" t="s">
        <v>322</v>
      </c>
      <c r="H35" s="37">
        <f t="shared" si="4"/>
        <v>90</v>
      </c>
      <c r="I35" s="101"/>
      <c r="J35" s="37">
        <f t="shared" si="5"/>
        <v>90</v>
      </c>
      <c r="K35" s="11" t="s">
        <v>321</v>
      </c>
      <c r="L35" s="37">
        <f t="shared" si="186"/>
        <v>0</v>
      </c>
      <c r="M35" s="37">
        <f t="shared" si="186"/>
        <v>0</v>
      </c>
      <c r="N35" s="37">
        <v>0</v>
      </c>
      <c r="O35" s="57">
        <v>6.2500200000000006E-2</v>
      </c>
      <c r="P35" s="3">
        <v>2</v>
      </c>
      <c r="Q35" s="51">
        <v>0</v>
      </c>
      <c r="R35" s="17">
        <f t="shared" si="8"/>
        <v>1.4999999999999999E-2</v>
      </c>
      <c r="S35" s="47">
        <f t="shared" si="183"/>
        <v>1</v>
      </c>
      <c r="T35" s="47" t="s">
        <v>27</v>
      </c>
      <c r="U35" s="50">
        <v>0</v>
      </c>
      <c r="V35" s="49">
        <v>13</v>
      </c>
      <c r="W35" s="48">
        <v>1</v>
      </c>
      <c r="X35" s="47" t="str">
        <f t="shared" si="178"/>
        <v>[[0,1],[0,1],[0,1],[0,1],[0,1],[0,1],[0,1],[0,1],[0,1],[0,1],[0,2],[0,4],[0,6],[0,8],[0,10],[0,20],[0,40],[0,60],[0,80],[0,100]]</v>
      </c>
      <c r="Y35" s="47">
        <v>1</v>
      </c>
      <c r="Z35" s="47">
        <v>1</v>
      </c>
      <c r="AA35" s="47" t="str">
        <f t="shared" si="10"/>
        <v>[[1,1],[1,1],[1,1],[1,1],[1,1],[1,1],[1,1],[1,1],[1,1],[1,1],[1,1],[1,1],[1,1],[1,1],[1,1],[1,1],[1,1],[1,1],[1,1],[1,1]]</v>
      </c>
      <c r="AB35" s="37">
        <v>0</v>
      </c>
      <c r="AC35" s="81">
        <v>1</v>
      </c>
      <c r="AD35" s="43">
        <f t="shared" si="187"/>
        <v>0</v>
      </c>
      <c r="AE35" s="43">
        <v>0.05</v>
      </c>
      <c r="AF35" s="43">
        <v>0</v>
      </c>
      <c r="AG35" s="44">
        <f t="shared" si="184"/>
        <v>0.05</v>
      </c>
      <c r="AH35" s="44">
        <f t="shared" si="188"/>
        <v>0.02</v>
      </c>
      <c r="AI35" s="44">
        <f t="shared" si="188"/>
        <v>8.0000000000000002E-3</v>
      </c>
      <c r="AJ35" s="42">
        <v>2E-3</v>
      </c>
      <c r="AK35" s="14" t="str">
        <f t="shared" si="12"/>
        <v>[[0.05,1],[0.025,1],[0.005,1],[0.0005,2],[0,0],[0.0005,2],[0.0005,2]]</v>
      </c>
      <c r="AL35" s="37" t="str">
        <f t="shared" si="179"/>
        <v>[[2,5],[3,2],[4,1]]</v>
      </c>
      <c r="AM35" s="40" t="str">
        <f t="shared" si="180"/>
        <v>[0.48,0.24,0.16]</v>
      </c>
      <c r="AN35" s="40">
        <v>0</v>
      </c>
      <c r="AO35" s="40">
        <v>1</v>
      </c>
      <c r="AP35" s="40">
        <f t="shared" si="15"/>
        <v>1</v>
      </c>
      <c r="AQ35" s="40">
        <v>1</v>
      </c>
      <c r="AR35" s="40">
        <v>0.8</v>
      </c>
      <c r="AS35" s="40" t="s">
        <v>156</v>
      </c>
      <c r="AT35" s="40">
        <v>2</v>
      </c>
      <c r="AU35" s="39">
        <v>9</v>
      </c>
      <c r="AV35" s="37">
        <f t="shared" si="185"/>
        <v>1</v>
      </c>
      <c r="AW35" s="37">
        <v>0</v>
      </c>
      <c r="AX35" s="8">
        <v>2</v>
      </c>
      <c r="AY35" s="8"/>
      <c r="AZ35" s="8" t="s">
        <v>92</v>
      </c>
      <c r="BA35" s="75">
        <v>1</v>
      </c>
      <c r="BB35" s="38">
        <f t="shared" si="177"/>
        <v>1.5</v>
      </c>
      <c r="BC35" s="37"/>
      <c r="BD35" s="37"/>
      <c r="BE35" s="37">
        <v>1</v>
      </c>
      <c r="BF35" s="37">
        <v>1</v>
      </c>
      <c r="BG35" s="37" t="s">
        <v>6</v>
      </c>
      <c r="BH35" s="36">
        <v>1</v>
      </c>
      <c r="BI35" s="36">
        <v>0.6</v>
      </c>
      <c r="BJ35" s="8">
        <f t="shared" si="181"/>
        <v>90</v>
      </c>
      <c r="BK35" s="8" t="s">
        <v>46</v>
      </c>
      <c r="BL35" s="8">
        <v>1</v>
      </c>
      <c r="BM35" s="8" t="s">
        <v>14</v>
      </c>
      <c r="BN35" s="8" t="s">
        <v>152</v>
      </c>
      <c r="BO35" s="56" t="s">
        <v>320</v>
      </c>
      <c r="BP35" s="56" t="s">
        <v>320</v>
      </c>
      <c r="BQ35" s="27">
        <v>4</v>
      </c>
      <c r="BR35" s="27">
        <v>1</v>
      </c>
      <c r="BS35" s="11"/>
      <c r="BT35" s="11"/>
      <c r="BU35" s="11" t="s">
        <v>1</v>
      </c>
      <c r="BV35" s="35">
        <v>0</v>
      </c>
      <c r="BW35" s="27">
        <f t="shared" si="18"/>
        <v>9</v>
      </c>
      <c r="BX35" s="34" t="str">
        <f t="shared" si="19"/>
        <v>[9,6,90,9]</v>
      </c>
      <c r="BY35" s="31">
        <v>0</v>
      </c>
      <c r="BZ35" s="31">
        <v>1</v>
      </c>
      <c r="CA35" s="31">
        <v>1</v>
      </c>
      <c r="CB35" s="31">
        <v>1</v>
      </c>
      <c r="CC35" s="31">
        <v>1</v>
      </c>
      <c r="CD35" s="31">
        <v>0</v>
      </c>
      <c r="CE35" s="31">
        <v>1</v>
      </c>
      <c r="CF35" s="31"/>
      <c r="CG35" s="31"/>
      <c r="CH35" s="31"/>
      <c r="CI35" s="31"/>
      <c r="CJ35" s="31"/>
      <c r="CK35" s="31"/>
      <c r="CL35" s="31"/>
      <c r="CM35" s="31"/>
      <c r="CN35" s="31" t="s">
        <v>298</v>
      </c>
      <c r="CO35" s="31"/>
      <c r="CP35" s="31"/>
      <c r="CQ35" s="32" t="s">
        <v>0</v>
      </c>
      <c r="CR35" s="32">
        <v>1</v>
      </c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 t="s">
        <v>319</v>
      </c>
      <c r="DT35" s="31">
        <f t="shared" si="20"/>
        <v>9</v>
      </c>
      <c r="DU35" s="27">
        <f t="shared" si="21"/>
        <v>6</v>
      </c>
      <c r="DV35" s="27">
        <f t="shared" si="22"/>
        <v>90</v>
      </c>
      <c r="DW35" s="27">
        <f t="shared" si="23"/>
        <v>9</v>
      </c>
      <c r="DX35" s="27"/>
      <c r="DY35" s="46"/>
      <c r="DZ35" s="80"/>
      <c r="EA35" s="8"/>
      <c r="EB35" s="102"/>
      <c r="EC35" s="8"/>
      <c r="ED35" s="99"/>
      <c r="EE35" s="8"/>
      <c r="EF35" s="98"/>
      <c r="EG35" s="8"/>
      <c r="EH35" s="8"/>
      <c r="EI35" s="26">
        <f t="shared" si="24"/>
        <v>99.000000000000014</v>
      </c>
      <c r="EJ35" s="25">
        <f t="shared" si="182"/>
        <v>0.1</v>
      </c>
      <c r="EK35" s="24">
        <v>2</v>
      </c>
      <c r="EL35" s="21">
        <v>5</v>
      </c>
      <c r="EM35" s="24">
        <v>3</v>
      </c>
      <c r="EN35" s="21">
        <v>2</v>
      </c>
      <c r="EO35" s="24">
        <v>4</v>
      </c>
      <c r="EP35" s="21">
        <v>1</v>
      </c>
      <c r="EQ35" s="21">
        <f t="shared" si="25"/>
        <v>2.5</v>
      </c>
      <c r="ER35" s="21">
        <f t="shared" si="26"/>
        <v>7.5</v>
      </c>
      <c r="ES35" s="23">
        <f t="shared" si="27"/>
        <v>0.48</v>
      </c>
      <c r="ET35" s="21">
        <f t="shared" si="28"/>
        <v>15</v>
      </c>
      <c r="EU35" s="22">
        <f t="shared" si="29"/>
        <v>0.24</v>
      </c>
      <c r="EV35" s="21">
        <f t="shared" si="30"/>
        <v>22.5</v>
      </c>
      <c r="EW35" s="20">
        <f t="shared" si="31"/>
        <v>0.16</v>
      </c>
      <c r="EZ35" s="19"/>
      <c r="FA35" s="3"/>
      <c r="FE35" s="16"/>
      <c r="FF35" s="18">
        <v>0</v>
      </c>
      <c r="FG35" s="17">
        <v>1</v>
      </c>
      <c r="FH35" s="16">
        <f t="shared" si="32"/>
        <v>0</v>
      </c>
      <c r="FI35" s="18">
        <f t="shared" si="33"/>
        <v>0</v>
      </c>
      <c r="FJ35" s="17">
        <f t="shared" si="34"/>
        <v>1</v>
      </c>
      <c r="FK35" s="16">
        <f t="shared" si="35"/>
        <v>0</v>
      </c>
      <c r="FL35" s="18">
        <f t="shared" si="36"/>
        <v>0</v>
      </c>
      <c r="FM35" s="17">
        <f t="shared" si="37"/>
        <v>1</v>
      </c>
      <c r="FN35" s="16">
        <f t="shared" si="38"/>
        <v>0</v>
      </c>
      <c r="FO35" s="18">
        <f t="shared" si="39"/>
        <v>0</v>
      </c>
      <c r="FP35" s="17">
        <f t="shared" si="40"/>
        <v>1</v>
      </c>
      <c r="FQ35" s="16">
        <f t="shared" si="41"/>
        <v>0</v>
      </c>
      <c r="FR35" s="18">
        <f t="shared" si="42"/>
        <v>0</v>
      </c>
      <c r="FS35" s="17">
        <f t="shared" si="43"/>
        <v>1</v>
      </c>
      <c r="FT35" s="16">
        <f t="shared" si="44"/>
        <v>0</v>
      </c>
      <c r="FU35" s="18">
        <f t="shared" si="45"/>
        <v>0</v>
      </c>
      <c r="FV35" s="17">
        <f t="shared" si="46"/>
        <v>1</v>
      </c>
      <c r="FW35" s="16">
        <f t="shared" si="47"/>
        <v>0</v>
      </c>
      <c r="FX35" s="18">
        <f t="shared" si="48"/>
        <v>0</v>
      </c>
      <c r="FY35" s="17">
        <f t="shared" si="49"/>
        <v>1</v>
      </c>
      <c r="FZ35" s="16">
        <f t="shared" si="50"/>
        <v>0</v>
      </c>
      <c r="GA35" s="18">
        <f t="shared" si="51"/>
        <v>0</v>
      </c>
      <c r="GB35" s="17">
        <f t="shared" si="52"/>
        <v>1</v>
      </c>
      <c r="GC35" s="16">
        <f t="shared" si="53"/>
        <v>0</v>
      </c>
      <c r="GD35" s="18">
        <f t="shared" si="54"/>
        <v>0</v>
      </c>
      <c r="GE35" s="17">
        <f t="shared" si="55"/>
        <v>1</v>
      </c>
      <c r="GF35" s="16">
        <f t="shared" si="56"/>
        <v>0</v>
      </c>
      <c r="GG35" s="18">
        <f t="shared" si="57"/>
        <v>0</v>
      </c>
      <c r="GH35" s="17">
        <f t="shared" si="58"/>
        <v>1</v>
      </c>
      <c r="GI35" s="16">
        <f t="shared" si="59"/>
        <v>0</v>
      </c>
      <c r="GJ35" s="18">
        <f t="shared" si="60"/>
        <v>0</v>
      </c>
      <c r="GK35" s="17">
        <f t="shared" si="61"/>
        <v>2</v>
      </c>
      <c r="GL35" s="16">
        <f t="shared" si="62"/>
        <v>0</v>
      </c>
      <c r="GM35" s="18">
        <f t="shared" si="63"/>
        <v>0</v>
      </c>
      <c r="GN35" s="17">
        <f t="shared" si="64"/>
        <v>4</v>
      </c>
      <c r="GO35" s="16">
        <f t="shared" si="65"/>
        <v>0</v>
      </c>
      <c r="GP35" s="18">
        <f t="shared" si="66"/>
        <v>0</v>
      </c>
      <c r="GQ35" s="17">
        <f t="shared" si="67"/>
        <v>6</v>
      </c>
      <c r="GR35" s="16">
        <f t="shared" si="68"/>
        <v>0</v>
      </c>
      <c r="GS35" s="18">
        <f t="shared" si="69"/>
        <v>0</v>
      </c>
      <c r="GT35" s="17">
        <f t="shared" si="70"/>
        <v>8</v>
      </c>
      <c r="GU35" s="16">
        <f t="shared" si="71"/>
        <v>0</v>
      </c>
      <c r="GV35" s="18">
        <f t="shared" si="72"/>
        <v>0</v>
      </c>
      <c r="GW35" s="17">
        <f t="shared" si="73"/>
        <v>10</v>
      </c>
      <c r="GX35" s="16">
        <f t="shared" si="74"/>
        <v>0</v>
      </c>
      <c r="GY35" s="18">
        <f t="shared" si="75"/>
        <v>0</v>
      </c>
      <c r="GZ35" s="17">
        <f t="shared" si="76"/>
        <v>20</v>
      </c>
      <c r="HA35" s="16">
        <f t="shared" si="77"/>
        <v>0</v>
      </c>
      <c r="HB35" s="18">
        <f t="shared" si="78"/>
        <v>0</v>
      </c>
      <c r="HC35" s="17">
        <f t="shared" si="79"/>
        <v>40</v>
      </c>
      <c r="HD35" s="16">
        <f t="shared" si="80"/>
        <v>0</v>
      </c>
      <c r="HE35" s="18">
        <f t="shared" si="81"/>
        <v>0</v>
      </c>
      <c r="HF35" s="17">
        <f t="shared" si="82"/>
        <v>60</v>
      </c>
      <c r="HG35" s="16">
        <f t="shared" si="83"/>
        <v>0</v>
      </c>
      <c r="HH35" s="18">
        <f t="shared" si="84"/>
        <v>0</v>
      </c>
      <c r="HI35" s="17">
        <f t="shared" si="85"/>
        <v>80</v>
      </c>
      <c r="HJ35" s="16">
        <f t="shared" si="86"/>
        <v>0</v>
      </c>
      <c r="HK35" s="18">
        <f t="shared" si="87"/>
        <v>0</v>
      </c>
      <c r="HL35" s="17">
        <f t="shared" si="88"/>
        <v>100</v>
      </c>
      <c r="HM35" s="16">
        <f t="shared" si="89"/>
        <v>0</v>
      </c>
      <c r="HO35" s="19"/>
      <c r="HP35" s="3"/>
      <c r="HT35" s="16"/>
      <c r="HU35" s="18">
        <v>1</v>
      </c>
      <c r="HV35" s="17">
        <v>1</v>
      </c>
      <c r="HW35" s="16">
        <f t="shared" si="90"/>
        <v>1.0000000000000008E-5</v>
      </c>
      <c r="HX35" s="18">
        <f t="shared" si="91"/>
        <v>1</v>
      </c>
      <c r="HY35" s="17">
        <f t="shared" si="92"/>
        <v>1</v>
      </c>
      <c r="HZ35" s="16">
        <f t="shared" si="93"/>
        <v>2.0000000000000015E-5</v>
      </c>
      <c r="IA35" s="18">
        <f t="shared" si="94"/>
        <v>1</v>
      </c>
      <c r="IB35" s="17">
        <f t="shared" si="95"/>
        <v>1</v>
      </c>
      <c r="IC35" s="16">
        <f t="shared" si="96"/>
        <v>3.0000000000000024E-5</v>
      </c>
      <c r="ID35" s="18">
        <f t="shared" si="97"/>
        <v>1</v>
      </c>
      <c r="IE35" s="17">
        <f t="shared" si="98"/>
        <v>1</v>
      </c>
      <c r="IF35" s="16">
        <f t="shared" si="99"/>
        <v>4.000000000000003E-5</v>
      </c>
      <c r="IG35" s="18">
        <f t="shared" si="100"/>
        <v>1</v>
      </c>
      <c r="IH35" s="17">
        <f t="shared" si="101"/>
        <v>1</v>
      </c>
      <c r="II35" s="16">
        <f t="shared" si="102"/>
        <v>5.0000000000000043E-5</v>
      </c>
      <c r="IJ35" s="18">
        <f t="shared" si="103"/>
        <v>1</v>
      </c>
      <c r="IK35" s="17">
        <f t="shared" si="104"/>
        <v>1</v>
      </c>
      <c r="IL35" s="16">
        <f t="shared" si="105"/>
        <v>1.0000000000000009E-4</v>
      </c>
      <c r="IM35" s="18">
        <f t="shared" si="106"/>
        <v>1</v>
      </c>
      <c r="IN35" s="17">
        <f t="shared" si="107"/>
        <v>1</v>
      </c>
      <c r="IO35" s="16">
        <f t="shared" si="108"/>
        <v>2.0000000000000017E-4</v>
      </c>
      <c r="IP35" s="18">
        <f t="shared" si="109"/>
        <v>1</v>
      </c>
      <c r="IQ35" s="17">
        <f t="shared" si="110"/>
        <v>1</v>
      </c>
      <c r="IR35" s="16">
        <f t="shared" si="111"/>
        <v>3.0000000000000024E-4</v>
      </c>
      <c r="IS35" s="18">
        <f t="shared" si="112"/>
        <v>1</v>
      </c>
      <c r="IT35" s="17">
        <f t="shared" si="113"/>
        <v>1</v>
      </c>
      <c r="IU35" s="16">
        <f t="shared" si="114"/>
        <v>4.0000000000000034E-4</v>
      </c>
      <c r="IV35" s="18">
        <f t="shared" si="115"/>
        <v>1</v>
      </c>
      <c r="IW35" s="17">
        <f t="shared" si="116"/>
        <v>1</v>
      </c>
      <c r="IX35" s="16">
        <f t="shared" si="117"/>
        <v>5.0000000000000044E-4</v>
      </c>
      <c r="IY35" s="18">
        <f t="shared" si="118"/>
        <v>1</v>
      </c>
      <c r="IZ35" s="17">
        <f t="shared" si="119"/>
        <v>1</v>
      </c>
      <c r="JA35" s="16">
        <f t="shared" si="120"/>
        <v>1.0000000000000009E-3</v>
      </c>
      <c r="JB35" s="18">
        <f t="shared" si="121"/>
        <v>1</v>
      </c>
      <c r="JC35" s="17">
        <f t="shared" si="122"/>
        <v>1</v>
      </c>
      <c r="JD35" s="16">
        <f t="shared" si="123"/>
        <v>2.0000000000000018E-3</v>
      </c>
      <c r="JE35" s="18">
        <f t="shared" si="124"/>
        <v>1</v>
      </c>
      <c r="JF35" s="17">
        <f t="shared" si="125"/>
        <v>1</v>
      </c>
      <c r="JG35" s="16">
        <f t="shared" si="126"/>
        <v>3.0000000000000022E-3</v>
      </c>
      <c r="JH35" s="18">
        <f t="shared" si="127"/>
        <v>1</v>
      </c>
      <c r="JI35" s="17">
        <f t="shared" si="128"/>
        <v>1</v>
      </c>
      <c r="JJ35" s="16">
        <f t="shared" si="129"/>
        <v>4.0000000000000036E-3</v>
      </c>
      <c r="JK35" s="18">
        <f t="shared" si="130"/>
        <v>1</v>
      </c>
      <c r="JL35" s="17">
        <f t="shared" si="131"/>
        <v>1</v>
      </c>
      <c r="JM35" s="16">
        <f t="shared" si="132"/>
        <v>5.0000000000000044E-3</v>
      </c>
      <c r="JN35" s="18">
        <f t="shared" si="133"/>
        <v>1</v>
      </c>
      <c r="JO35" s="17">
        <f t="shared" si="134"/>
        <v>1</v>
      </c>
      <c r="JP35" s="16">
        <f t="shared" si="135"/>
        <v>1.0000000000000009E-2</v>
      </c>
      <c r="JQ35" s="18">
        <f t="shared" si="136"/>
        <v>1</v>
      </c>
      <c r="JR35" s="17">
        <f t="shared" si="137"/>
        <v>1</v>
      </c>
      <c r="JS35" s="16">
        <f t="shared" si="138"/>
        <v>2.0000000000000018E-2</v>
      </c>
      <c r="JT35" s="18">
        <f t="shared" si="139"/>
        <v>1</v>
      </c>
      <c r="JU35" s="17">
        <f t="shared" si="140"/>
        <v>1</v>
      </c>
      <c r="JV35" s="16">
        <f t="shared" si="141"/>
        <v>3.0000000000000023E-2</v>
      </c>
      <c r="JW35" s="18">
        <f t="shared" si="142"/>
        <v>1</v>
      </c>
      <c r="JX35" s="17">
        <f t="shared" si="143"/>
        <v>1</v>
      </c>
      <c r="JY35" s="16">
        <f t="shared" si="144"/>
        <v>4.0000000000000036E-2</v>
      </c>
      <c r="JZ35" s="18">
        <f t="shared" si="145"/>
        <v>1</v>
      </c>
      <c r="KA35" s="17">
        <f t="shared" si="146"/>
        <v>1</v>
      </c>
      <c r="KB35" s="16">
        <f t="shared" si="147"/>
        <v>5.0000000000000037E-2</v>
      </c>
      <c r="KG35" s="15">
        <f t="shared" ref="KG35:KP44" si="189">$AG35*KG$4/10000*$F35*KG$3/$KO$1</f>
        <v>0</v>
      </c>
      <c r="KH35" s="15">
        <f t="shared" si="189"/>
        <v>0</v>
      </c>
      <c r="KI35" s="15">
        <f t="shared" si="189"/>
        <v>0</v>
      </c>
      <c r="KJ35" s="15">
        <f t="shared" si="189"/>
        <v>3.5999999999999999E-3</v>
      </c>
      <c r="KK35" s="15">
        <f t="shared" si="189"/>
        <v>4.4999999999999997E-3</v>
      </c>
      <c r="KL35" s="15">
        <f t="shared" si="189"/>
        <v>8.9999999999999993E-3</v>
      </c>
      <c r="KM35" s="15">
        <f t="shared" si="189"/>
        <v>1.7999999999999999E-2</v>
      </c>
      <c r="KN35" s="15">
        <f t="shared" si="189"/>
        <v>2.7E-2</v>
      </c>
      <c r="KO35" s="15">
        <f t="shared" si="189"/>
        <v>3.5999999999999997E-2</v>
      </c>
      <c r="KP35" s="15">
        <f t="shared" si="189"/>
        <v>4.4999999999999998E-2</v>
      </c>
      <c r="KQ35" s="15">
        <f t="shared" ref="KQ35:KZ44" si="190">$AG35*KQ$4/10000*$F35*KQ$3/$KO$1</f>
        <v>0.09</v>
      </c>
      <c r="KR35" s="15">
        <f t="shared" si="190"/>
        <v>0.1125</v>
      </c>
      <c r="KS35" s="15">
        <f t="shared" si="190"/>
        <v>0.11248200000000001</v>
      </c>
      <c r="KT35" s="15">
        <f t="shared" si="190"/>
        <v>0.11246400000000001</v>
      </c>
      <c r="KU35" s="15">
        <f t="shared" si="190"/>
        <v>0.11245500000000001</v>
      </c>
      <c r="KV35" s="15">
        <f t="shared" si="190"/>
        <v>0.11241000000000002</v>
      </c>
      <c r="KW35" s="15">
        <f t="shared" si="190"/>
        <v>0.11232000000000002</v>
      </c>
      <c r="KX35" s="15">
        <f t="shared" si="190"/>
        <v>0.11232000000000002</v>
      </c>
      <c r="KY35" s="15">
        <f t="shared" si="190"/>
        <v>0.11232000000000002</v>
      </c>
      <c r="KZ35" s="15">
        <f t="shared" si="190"/>
        <v>0.11205</v>
      </c>
      <c r="LG35" s="14">
        <f t="shared" si="150"/>
        <v>0.05</v>
      </c>
      <c r="LH35" s="3">
        <v>1</v>
      </c>
      <c r="LI35" s="14">
        <f t="shared" si="151"/>
        <v>2.5000000000000001E-2</v>
      </c>
      <c r="LJ35" s="3">
        <f t="shared" si="152"/>
        <v>1</v>
      </c>
      <c r="LK35" s="14">
        <v>5.0000000000000001E-3</v>
      </c>
      <c r="LL35" s="3">
        <v>1</v>
      </c>
      <c r="LM35" s="14">
        <v>5.0000000000000001E-4</v>
      </c>
      <c r="LN35" s="3">
        <v>2</v>
      </c>
      <c r="LO35" s="13">
        <f t="shared" ref="LO35:LS44" si="191">LO$4*$LG35*$F35/$LH35/20000</f>
        <v>4.4999999999999997E-3</v>
      </c>
      <c r="LP35" s="13">
        <f t="shared" si="191"/>
        <v>8.9999999999999993E-3</v>
      </c>
      <c r="LQ35" s="13">
        <f t="shared" si="191"/>
        <v>1.35E-2</v>
      </c>
      <c r="LR35" s="13">
        <f t="shared" si="191"/>
        <v>1.7999999999999999E-2</v>
      </c>
      <c r="LS35" s="13">
        <f t="shared" si="191"/>
        <v>2.2499999999999999E-2</v>
      </c>
      <c r="LT35" s="13">
        <f t="shared" ref="LT35:LX44" si="192">LT$4*$LI35*$F35/$LJ35/20000</f>
        <v>2.2499999999999999E-2</v>
      </c>
      <c r="LU35" s="13">
        <f t="shared" si="192"/>
        <v>4.4999999999999998E-2</v>
      </c>
      <c r="LV35" s="13">
        <f t="shared" si="192"/>
        <v>6.7500000000000004E-2</v>
      </c>
      <c r="LW35" s="13">
        <f t="shared" si="192"/>
        <v>0.09</v>
      </c>
      <c r="LX35" s="13">
        <f t="shared" si="192"/>
        <v>0.1125</v>
      </c>
      <c r="LY35" s="13">
        <f t="shared" ref="LY35:MC44" si="193">LY$4*$LK35*$F35/$LL35/20000</f>
        <v>4.4999999999999998E-2</v>
      </c>
      <c r="LZ35" s="13">
        <f t="shared" si="193"/>
        <v>0.09</v>
      </c>
      <c r="MA35" s="13">
        <f t="shared" si="193"/>
        <v>0.13500000000000001</v>
      </c>
      <c r="MB35" s="13">
        <f t="shared" si="193"/>
        <v>0.18</v>
      </c>
      <c r="MC35" s="13">
        <f t="shared" si="193"/>
        <v>0.22500000000000001</v>
      </c>
      <c r="MD35" s="13">
        <f t="shared" ref="MD35:MP44" si="194">MD$4*$LM35*$F35/$LN35/20000</f>
        <v>2.2499999999999999E-2</v>
      </c>
      <c r="ME35" s="13">
        <f t="shared" si="194"/>
        <v>4.4999999999999998E-2</v>
      </c>
      <c r="MF35" s="13">
        <f t="shared" si="194"/>
        <v>6.7500000000000004E-2</v>
      </c>
      <c r="MG35" s="13">
        <f t="shared" si="194"/>
        <v>0.09</v>
      </c>
      <c r="MH35" s="13">
        <f t="shared" si="194"/>
        <v>0.1125</v>
      </c>
      <c r="MI35" s="13">
        <f t="shared" si="194"/>
        <v>0.16875000000000001</v>
      </c>
      <c r="MJ35" s="13">
        <f t="shared" si="194"/>
        <v>0.22500000000000001</v>
      </c>
      <c r="MK35" s="13">
        <f t="shared" si="194"/>
        <v>0.28125</v>
      </c>
      <c r="ML35" s="13">
        <f t="shared" si="194"/>
        <v>0.33750000000000002</v>
      </c>
      <c r="MM35" s="13">
        <f t="shared" si="194"/>
        <v>0.39374999999999999</v>
      </c>
      <c r="MN35" s="13">
        <f t="shared" si="194"/>
        <v>0.45</v>
      </c>
      <c r="MO35" s="13">
        <f t="shared" si="194"/>
        <v>0.50624999999999998</v>
      </c>
      <c r="MP35" s="13">
        <f t="shared" si="194"/>
        <v>0.5625</v>
      </c>
      <c r="MQ35" s="13"/>
      <c r="MT35" s="3"/>
      <c r="MW35" s="1">
        <v>1.7999999999999999E-2</v>
      </c>
      <c r="MX35" s="1">
        <v>7.1999999999999995E-2</v>
      </c>
      <c r="MY35" s="1">
        <v>0.9</v>
      </c>
    </row>
    <row r="36" spans="1:363" ht="16.2">
      <c r="A36" s="37">
        <v>30</v>
      </c>
      <c r="B36" s="37" t="s">
        <v>318</v>
      </c>
      <c r="C36" s="37">
        <v>4</v>
      </c>
      <c r="D36" s="37">
        <v>-1</v>
      </c>
      <c r="E36" s="37"/>
      <c r="F36" s="8">
        <v>110</v>
      </c>
      <c r="G36" s="37" t="s">
        <v>317</v>
      </c>
      <c r="H36" s="37">
        <f t="shared" si="4"/>
        <v>110</v>
      </c>
      <c r="I36" s="101"/>
      <c r="J36" s="37">
        <f t="shared" si="5"/>
        <v>110</v>
      </c>
      <c r="K36" s="11" t="s">
        <v>316</v>
      </c>
      <c r="L36" s="37">
        <f t="shared" si="186"/>
        <v>0</v>
      </c>
      <c r="M36" s="37">
        <f t="shared" si="186"/>
        <v>0</v>
      </c>
      <c r="N36" s="37">
        <v>0</v>
      </c>
      <c r="O36" s="57">
        <v>7.6388199999999989E-2</v>
      </c>
      <c r="P36" s="3">
        <v>2</v>
      </c>
      <c r="Q36" s="51">
        <v>0</v>
      </c>
      <c r="R36" s="17">
        <f t="shared" si="8"/>
        <v>1.8332999999999999E-2</v>
      </c>
      <c r="S36" s="47">
        <f t="shared" si="183"/>
        <v>2</v>
      </c>
      <c r="T36" s="47" t="s">
        <v>27</v>
      </c>
      <c r="U36" s="50">
        <v>0</v>
      </c>
      <c r="V36" s="49">
        <v>13</v>
      </c>
      <c r="W36" s="48">
        <v>1</v>
      </c>
      <c r="X36" s="47" t="str">
        <f t="shared" si="178"/>
        <v>[[0,1],[0,1],[0,1],[0,1],[0,1],[0,1],[0,1],[0,1],[0,1],[0,1],[0,2],[0,4],[0,6],[0,8],[0,10],[0,20],[0,40],[0,60],[0,80],[0,100]]</v>
      </c>
      <c r="Y36" s="47">
        <v>1</v>
      </c>
      <c r="Z36" s="47">
        <v>1</v>
      </c>
      <c r="AA36" s="47" t="str">
        <f t="shared" si="10"/>
        <v>[[1,1],[1,1],[1,1],[1,1],[1,1],[1,1],[1,1],[1,1],[1,1],[1,1],[1,1],[1,1],[1,1],[1,1],[1,1],[1,1],[1,1],[1,1],[1,1],[1,1]]</v>
      </c>
      <c r="AB36" s="37">
        <v>0</v>
      </c>
      <c r="AC36" s="81">
        <v>1</v>
      </c>
      <c r="AD36" s="43">
        <f t="shared" si="187"/>
        <v>0</v>
      </c>
      <c r="AE36" s="43">
        <v>0.05</v>
      </c>
      <c r="AF36" s="43">
        <v>0</v>
      </c>
      <c r="AG36" s="44">
        <f t="shared" si="184"/>
        <v>0.05</v>
      </c>
      <c r="AH36" s="44">
        <f t="shared" si="188"/>
        <v>0.02</v>
      </c>
      <c r="AI36" s="44">
        <f t="shared" si="188"/>
        <v>8.0000000000000002E-3</v>
      </c>
      <c r="AJ36" s="42">
        <v>1E-3</v>
      </c>
      <c r="AK36" s="14" t="str">
        <f t="shared" si="12"/>
        <v>[[0.05,1],[0.025,1],[0.005,1],[0.0005,2],[0,0],[0.0005,2],[0.0005,2]]</v>
      </c>
      <c r="AL36" s="37" t="str">
        <f t="shared" si="179"/>
        <v>[[2,5],[3,2],[4,1]]</v>
      </c>
      <c r="AM36" s="40" t="str">
        <f t="shared" si="180"/>
        <v>[0.586667,0.293333,0.195556]</v>
      </c>
      <c r="AN36" s="40">
        <v>0</v>
      </c>
      <c r="AO36" s="40">
        <v>1</v>
      </c>
      <c r="AP36" s="40">
        <f t="shared" si="15"/>
        <v>1</v>
      </c>
      <c r="AQ36" s="40">
        <v>1</v>
      </c>
      <c r="AR36" s="40">
        <v>0.8</v>
      </c>
      <c r="AS36" s="40" t="s">
        <v>156</v>
      </c>
      <c r="AT36" s="40">
        <v>2</v>
      </c>
      <c r="AU36" s="39">
        <v>12</v>
      </c>
      <c r="AV36" s="37">
        <f t="shared" si="185"/>
        <v>1</v>
      </c>
      <c r="AW36" s="37">
        <v>0</v>
      </c>
      <c r="AX36" s="8">
        <v>2</v>
      </c>
      <c r="AY36" s="8"/>
      <c r="AZ36" s="8" t="s">
        <v>92</v>
      </c>
      <c r="BA36" s="37">
        <v>1</v>
      </c>
      <c r="BB36" s="38">
        <f t="shared" si="177"/>
        <v>1.5</v>
      </c>
      <c r="BC36" s="37"/>
      <c r="BD36" s="37"/>
      <c r="BE36" s="37">
        <v>1</v>
      </c>
      <c r="BF36" s="37">
        <v>1</v>
      </c>
      <c r="BG36" s="37" t="s">
        <v>186</v>
      </c>
      <c r="BH36" s="36">
        <v>1</v>
      </c>
      <c r="BI36" s="36">
        <v>0.6</v>
      </c>
      <c r="BJ36" s="8">
        <f t="shared" si="181"/>
        <v>110</v>
      </c>
      <c r="BK36" s="8" t="s">
        <v>46</v>
      </c>
      <c r="BL36" s="8">
        <v>1</v>
      </c>
      <c r="BM36" s="8" t="s">
        <v>14</v>
      </c>
      <c r="BN36" s="8" t="s">
        <v>152</v>
      </c>
      <c r="BO36" s="91" t="s">
        <v>315</v>
      </c>
      <c r="BP36" s="91" t="s">
        <v>315</v>
      </c>
      <c r="BQ36" s="27">
        <v>5</v>
      </c>
      <c r="BR36" s="27">
        <v>1</v>
      </c>
      <c r="BS36" s="11"/>
      <c r="BT36" s="11"/>
      <c r="BU36" s="11" t="s">
        <v>1</v>
      </c>
      <c r="BV36" s="35">
        <v>0</v>
      </c>
      <c r="BW36" s="27">
        <f t="shared" si="18"/>
        <v>11</v>
      </c>
      <c r="BX36" s="34" t="str">
        <f t="shared" si="19"/>
        <v>[11,6,110,11]</v>
      </c>
      <c r="BY36" s="31">
        <v>1</v>
      </c>
      <c r="BZ36" s="31">
        <v>1</v>
      </c>
      <c r="CA36" s="31">
        <v>1</v>
      </c>
      <c r="CB36" s="31">
        <v>1</v>
      </c>
      <c r="CC36" s="31">
        <v>1</v>
      </c>
      <c r="CD36" s="31">
        <v>0</v>
      </c>
      <c r="CE36" s="31">
        <v>1</v>
      </c>
      <c r="CF36" s="31"/>
      <c r="CG36" s="31"/>
      <c r="CH36" s="31"/>
      <c r="CI36" s="31"/>
      <c r="CJ36" s="31"/>
      <c r="CK36" s="31"/>
      <c r="CL36" s="31"/>
      <c r="CM36" s="31"/>
      <c r="CN36" s="31" t="s">
        <v>298</v>
      </c>
      <c r="CO36" s="31"/>
      <c r="CP36" s="31"/>
      <c r="CQ36" s="32" t="s">
        <v>0</v>
      </c>
      <c r="CR36" s="32">
        <v>1</v>
      </c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 t="s">
        <v>314</v>
      </c>
      <c r="DT36" s="31">
        <f t="shared" si="20"/>
        <v>11</v>
      </c>
      <c r="DU36" s="27">
        <f t="shared" si="21"/>
        <v>6</v>
      </c>
      <c r="DV36" s="27">
        <f t="shared" si="22"/>
        <v>110</v>
      </c>
      <c r="DW36" s="27">
        <f t="shared" si="23"/>
        <v>11</v>
      </c>
      <c r="DX36" s="27"/>
      <c r="DY36" s="46"/>
      <c r="DZ36" s="80"/>
      <c r="EA36" s="8"/>
      <c r="EB36" s="102"/>
      <c r="EC36" s="8"/>
      <c r="ED36" s="99"/>
      <c r="EE36" s="8"/>
      <c r="EF36" s="98"/>
      <c r="EG36" s="8"/>
      <c r="EH36" s="8"/>
      <c r="EI36" s="26">
        <f t="shared" si="24"/>
        <v>121.00000000000001</v>
      </c>
      <c r="EJ36" s="25">
        <f t="shared" si="182"/>
        <v>0.1</v>
      </c>
      <c r="EK36" s="24">
        <v>2</v>
      </c>
      <c r="EL36" s="21">
        <v>5</v>
      </c>
      <c r="EM36" s="24">
        <v>3</v>
      </c>
      <c r="EN36" s="21">
        <v>2</v>
      </c>
      <c r="EO36" s="24">
        <v>4</v>
      </c>
      <c r="EP36" s="21">
        <v>1</v>
      </c>
      <c r="EQ36" s="21">
        <f t="shared" si="25"/>
        <v>2.5</v>
      </c>
      <c r="ER36" s="21">
        <f t="shared" si="26"/>
        <v>7.5</v>
      </c>
      <c r="ES36" s="23">
        <f t="shared" si="27"/>
        <v>0.58666700000000005</v>
      </c>
      <c r="ET36" s="21">
        <f t="shared" si="28"/>
        <v>15</v>
      </c>
      <c r="EU36" s="22">
        <f t="shared" si="29"/>
        <v>0.29333300000000001</v>
      </c>
      <c r="EV36" s="21">
        <f t="shared" si="30"/>
        <v>22.5</v>
      </c>
      <c r="EW36" s="20">
        <f t="shared" si="31"/>
        <v>0.19555600000000001</v>
      </c>
      <c r="EZ36" s="19"/>
      <c r="FA36" s="3"/>
      <c r="FE36" s="16"/>
      <c r="FF36" s="18">
        <v>0</v>
      </c>
      <c r="FG36" s="17">
        <v>1</v>
      </c>
      <c r="FH36" s="16">
        <f t="shared" si="32"/>
        <v>0</v>
      </c>
      <c r="FI36" s="18">
        <f t="shared" si="33"/>
        <v>0</v>
      </c>
      <c r="FJ36" s="17">
        <f t="shared" si="34"/>
        <v>1</v>
      </c>
      <c r="FK36" s="16">
        <f t="shared" si="35"/>
        <v>0</v>
      </c>
      <c r="FL36" s="18">
        <f t="shared" si="36"/>
        <v>0</v>
      </c>
      <c r="FM36" s="17">
        <f t="shared" si="37"/>
        <v>1</v>
      </c>
      <c r="FN36" s="16">
        <f t="shared" si="38"/>
        <v>0</v>
      </c>
      <c r="FO36" s="18">
        <f t="shared" si="39"/>
        <v>0</v>
      </c>
      <c r="FP36" s="17">
        <f t="shared" si="40"/>
        <v>1</v>
      </c>
      <c r="FQ36" s="16">
        <f t="shared" si="41"/>
        <v>0</v>
      </c>
      <c r="FR36" s="18">
        <f t="shared" si="42"/>
        <v>0</v>
      </c>
      <c r="FS36" s="17">
        <f t="shared" si="43"/>
        <v>1</v>
      </c>
      <c r="FT36" s="16">
        <f t="shared" si="44"/>
        <v>0</v>
      </c>
      <c r="FU36" s="18">
        <f t="shared" si="45"/>
        <v>0</v>
      </c>
      <c r="FV36" s="17">
        <f t="shared" si="46"/>
        <v>1</v>
      </c>
      <c r="FW36" s="16">
        <f t="shared" si="47"/>
        <v>0</v>
      </c>
      <c r="FX36" s="18">
        <f t="shared" si="48"/>
        <v>0</v>
      </c>
      <c r="FY36" s="17">
        <f t="shared" si="49"/>
        <v>1</v>
      </c>
      <c r="FZ36" s="16">
        <f t="shared" si="50"/>
        <v>0</v>
      </c>
      <c r="GA36" s="18">
        <f t="shared" si="51"/>
        <v>0</v>
      </c>
      <c r="GB36" s="17">
        <f t="shared" si="52"/>
        <v>1</v>
      </c>
      <c r="GC36" s="16">
        <f t="shared" si="53"/>
        <v>0</v>
      </c>
      <c r="GD36" s="18">
        <f t="shared" si="54"/>
        <v>0</v>
      </c>
      <c r="GE36" s="17">
        <f t="shared" si="55"/>
        <v>1</v>
      </c>
      <c r="GF36" s="16">
        <f t="shared" si="56"/>
        <v>0</v>
      </c>
      <c r="GG36" s="18">
        <f t="shared" si="57"/>
        <v>0</v>
      </c>
      <c r="GH36" s="17">
        <f t="shared" si="58"/>
        <v>1</v>
      </c>
      <c r="GI36" s="16">
        <f t="shared" si="59"/>
        <v>0</v>
      </c>
      <c r="GJ36" s="18">
        <f t="shared" si="60"/>
        <v>0</v>
      </c>
      <c r="GK36" s="17">
        <f t="shared" si="61"/>
        <v>2</v>
      </c>
      <c r="GL36" s="16">
        <f t="shared" si="62"/>
        <v>0</v>
      </c>
      <c r="GM36" s="18">
        <f t="shared" si="63"/>
        <v>0</v>
      </c>
      <c r="GN36" s="17">
        <f t="shared" si="64"/>
        <v>4</v>
      </c>
      <c r="GO36" s="16">
        <f t="shared" si="65"/>
        <v>0</v>
      </c>
      <c r="GP36" s="18">
        <f t="shared" si="66"/>
        <v>0</v>
      </c>
      <c r="GQ36" s="17">
        <f t="shared" si="67"/>
        <v>6</v>
      </c>
      <c r="GR36" s="16">
        <f t="shared" si="68"/>
        <v>0</v>
      </c>
      <c r="GS36" s="18">
        <f t="shared" si="69"/>
        <v>0</v>
      </c>
      <c r="GT36" s="17">
        <f t="shared" si="70"/>
        <v>8</v>
      </c>
      <c r="GU36" s="16">
        <f t="shared" si="71"/>
        <v>0</v>
      </c>
      <c r="GV36" s="18">
        <f t="shared" si="72"/>
        <v>0</v>
      </c>
      <c r="GW36" s="17">
        <f t="shared" si="73"/>
        <v>10</v>
      </c>
      <c r="GX36" s="16">
        <f t="shared" si="74"/>
        <v>0</v>
      </c>
      <c r="GY36" s="18">
        <f t="shared" si="75"/>
        <v>0</v>
      </c>
      <c r="GZ36" s="17">
        <f t="shared" si="76"/>
        <v>20</v>
      </c>
      <c r="HA36" s="16">
        <f t="shared" si="77"/>
        <v>0</v>
      </c>
      <c r="HB36" s="18">
        <f t="shared" si="78"/>
        <v>0</v>
      </c>
      <c r="HC36" s="17">
        <f t="shared" si="79"/>
        <v>40</v>
      </c>
      <c r="HD36" s="16">
        <f t="shared" si="80"/>
        <v>0</v>
      </c>
      <c r="HE36" s="18">
        <f t="shared" si="81"/>
        <v>0</v>
      </c>
      <c r="HF36" s="17">
        <f t="shared" si="82"/>
        <v>60</v>
      </c>
      <c r="HG36" s="16">
        <f t="shared" si="83"/>
        <v>0</v>
      </c>
      <c r="HH36" s="18">
        <f t="shared" si="84"/>
        <v>0</v>
      </c>
      <c r="HI36" s="17">
        <f t="shared" si="85"/>
        <v>80</v>
      </c>
      <c r="HJ36" s="16">
        <f t="shared" si="86"/>
        <v>0</v>
      </c>
      <c r="HK36" s="18">
        <f t="shared" si="87"/>
        <v>0</v>
      </c>
      <c r="HL36" s="17">
        <f t="shared" si="88"/>
        <v>100</v>
      </c>
      <c r="HM36" s="16">
        <f t="shared" si="89"/>
        <v>0</v>
      </c>
      <c r="HO36" s="19"/>
      <c r="HP36" s="3"/>
      <c r="HT36" s="16"/>
      <c r="HU36" s="18">
        <v>1</v>
      </c>
      <c r="HV36" s="17">
        <v>1</v>
      </c>
      <c r="HW36" s="16">
        <f t="shared" si="90"/>
        <v>1.2222222222222233E-5</v>
      </c>
      <c r="HX36" s="18">
        <f t="shared" si="91"/>
        <v>1</v>
      </c>
      <c r="HY36" s="17">
        <f t="shared" si="92"/>
        <v>1</v>
      </c>
      <c r="HZ36" s="16">
        <f t="shared" si="93"/>
        <v>2.4444444444444465E-5</v>
      </c>
      <c r="IA36" s="18">
        <f t="shared" si="94"/>
        <v>1</v>
      </c>
      <c r="IB36" s="17">
        <f t="shared" si="95"/>
        <v>1</v>
      </c>
      <c r="IC36" s="16">
        <f t="shared" si="96"/>
        <v>3.66666666666667E-5</v>
      </c>
      <c r="ID36" s="18">
        <f t="shared" si="97"/>
        <v>1</v>
      </c>
      <c r="IE36" s="17">
        <f t="shared" si="98"/>
        <v>1</v>
      </c>
      <c r="IF36" s="16">
        <f t="shared" si="99"/>
        <v>4.8888888888888931E-5</v>
      </c>
      <c r="IG36" s="18">
        <f t="shared" si="100"/>
        <v>1</v>
      </c>
      <c r="IH36" s="17">
        <f t="shared" si="101"/>
        <v>1</v>
      </c>
      <c r="II36" s="16">
        <f t="shared" si="102"/>
        <v>6.1111111111111161E-5</v>
      </c>
      <c r="IJ36" s="18">
        <f t="shared" si="103"/>
        <v>1</v>
      </c>
      <c r="IK36" s="17">
        <f t="shared" si="104"/>
        <v>1</v>
      </c>
      <c r="IL36" s="16">
        <f t="shared" si="105"/>
        <v>1.2222222222222232E-4</v>
      </c>
      <c r="IM36" s="18">
        <f t="shared" si="106"/>
        <v>1</v>
      </c>
      <c r="IN36" s="17">
        <f t="shared" si="107"/>
        <v>1</v>
      </c>
      <c r="IO36" s="16">
        <f t="shared" si="108"/>
        <v>2.4444444444444465E-4</v>
      </c>
      <c r="IP36" s="18">
        <f t="shared" si="109"/>
        <v>1</v>
      </c>
      <c r="IQ36" s="17">
        <f t="shared" si="110"/>
        <v>1</v>
      </c>
      <c r="IR36" s="16">
        <f t="shared" si="111"/>
        <v>3.6666666666666694E-4</v>
      </c>
      <c r="IS36" s="18">
        <f t="shared" si="112"/>
        <v>1</v>
      </c>
      <c r="IT36" s="17">
        <f t="shared" si="113"/>
        <v>1</v>
      </c>
      <c r="IU36" s="16">
        <f t="shared" si="114"/>
        <v>4.8888888888888929E-4</v>
      </c>
      <c r="IV36" s="18">
        <f t="shared" si="115"/>
        <v>1</v>
      </c>
      <c r="IW36" s="17">
        <f t="shared" si="116"/>
        <v>1</v>
      </c>
      <c r="IX36" s="16">
        <f t="shared" si="117"/>
        <v>6.1111111111111164E-4</v>
      </c>
      <c r="IY36" s="18">
        <f t="shared" si="118"/>
        <v>1</v>
      </c>
      <c r="IZ36" s="17">
        <f t="shared" si="119"/>
        <v>1</v>
      </c>
      <c r="JA36" s="16">
        <f t="shared" si="120"/>
        <v>1.2222222222222233E-3</v>
      </c>
      <c r="JB36" s="18">
        <f t="shared" si="121"/>
        <v>1</v>
      </c>
      <c r="JC36" s="17">
        <f t="shared" si="122"/>
        <v>1</v>
      </c>
      <c r="JD36" s="16">
        <f t="shared" si="123"/>
        <v>2.4444444444444466E-3</v>
      </c>
      <c r="JE36" s="18">
        <f t="shared" si="124"/>
        <v>1</v>
      </c>
      <c r="JF36" s="17">
        <f t="shared" si="125"/>
        <v>1</v>
      </c>
      <c r="JG36" s="16">
        <f t="shared" si="126"/>
        <v>3.6666666666666696E-3</v>
      </c>
      <c r="JH36" s="18">
        <f t="shared" si="127"/>
        <v>1</v>
      </c>
      <c r="JI36" s="17">
        <f t="shared" si="128"/>
        <v>1</v>
      </c>
      <c r="JJ36" s="16">
        <f t="shared" si="129"/>
        <v>4.8888888888888931E-3</v>
      </c>
      <c r="JK36" s="18">
        <f t="shared" si="130"/>
        <v>1</v>
      </c>
      <c r="JL36" s="17">
        <f t="shared" si="131"/>
        <v>1</v>
      </c>
      <c r="JM36" s="16">
        <f t="shared" si="132"/>
        <v>6.1111111111111158E-3</v>
      </c>
      <c r="JN36" s="18">
        <f t="shared" si="133"/>
        <v>1</v>
      </c>
      <c r="JO36" s="17">
        <f t="shared" si="134"/>
        <v>1</v>
      </c>
      <c r="JP36" s="16">
        <f t="shared" si="135"/>
        <v>1.2222222222222232E-2</v>
      </c>
      <c r="JQ36" s="18">
        <f t="shared" si="136"/>
        <v>1</v>
      </c>
      <c r="JR36" s="17">
        <f t="shared" si="137"/>
        <v>1</v>
      </c>
      <c r="JS36" s="16">
        <f t="shared" si="138"/>
        <v>2.4444444444444463E-2</v>
      </c>
      <c r="JT36" s="18">
        <f t="shared" si="139"/>
        <v>1</v>
      </c>
      <c r="JU36" s="17">
        <f t="shared" si="140"/>
        <v>1</v>
      </c>
      <c r="JV36" s="16">
        <f t="shared" si="141"/>
        <v>3.6666666666666695E-2</v>
      </c>
      <c r="JW36" s="18">
        <f t="shared" si="142"/>
        <v>1</v>
      </c>
      <c r="JX36" s="17">
        <f t="shared" si="143"/>
        <v>1</v>
      </c>
      <c r="JY36" s="16">
        <f t="shared" si="144"/>
        <v>4.8888888888888926E-2</v>
      </c>
      <c r="JZ36" s="18">
        <f t="shared" si="145"/>
        <v>1</v>
      </c>
      <c r="KA36" s="17">
        <f t="shared" si="146"/>
        <v>1</v>
      </c>
      <c r="KB36" s="16">
        <f t="shared" si="147"/>
        <v>6.1111111111111158E-2</v>
      </c>
      <c r="KG36" s="15">
        <f t="shared" si="189"/>
        <v>0</v>
      </c>
      <c r="KH36" s="15">
        <f t="shared" si="189"/>
        <v>0</v>
      </c>
      <c r="KI36" s="15">
        <f t="shared" si="189"/>
        <v>0</v>
      </c>
      <c r="KJ36" s="15">
        <f t="shared" si="189"/>
        <v>4.4000000000000003E-3</v>
      </c>
      <c r="KK36" s="15">
        <f t="shared" si="189"/>
        <v>5.4999999999999997E-3</v>
      </c>
      <c r="KL36" s="15">
        <f t="shared" si="189"/>
        <v>1.0999999999999999E-2</v>
      </c>
      <c r="KM36" s="15">
        <f t="shared" si="189"/>
        <v>2.1999999999999999E-2</v>
      </c>
      <c r="KN36" s="15">
        <f t="shared" si="189"/>
        <v>3.3000000000000002E-2</v>
      </c>
      <c r="KO36" s="15">
        <f t="shared" si="189"/>
        <v>4.3999999999999997E-2</v>
      </c>
      <c r="KP36" s="15">
        <f t="shared" si="189"/>
        <v>5.5E-2</v>
      </c>
      <c r="KQ36" s="15">
        <f t="shared" si="190"/>
        <v>0.11</v>
      </c>
      <c r="KR36" s="15">
        <f t="shared" si="190"/>
        <v>0.13750000000000001</v>
      </c>
      <c r="KS36" s="15">
        <f t="shared" si="190"/>
        <v>0.13747800000000002</v>
      </c>
      <c r="KT36" s="15">
        <f t="shared" si="190"/>
        <v>0.13745600000000002</v>
      </c>
      <c r="KU36" s="15">
        <f t="shared" si="190"/>
        <v>0.13744500000000001</v>
      </c>
      <c r="KV36" s="15">
        <f t="shared" si="190"/>
        <v>0.13739000000000001</v>
      </c>
      <c r="KW36" s="15">
        <f t="shared" si="190"/>
        <v>0.13728000000000001</v>
      </c>
      <c r="KX36" s="15">
        <f t="shared" si="190"/>
        <v>0.13728000000000001</v>
      </c>
      <c r="KY36" s="15">
        <f t="shared" si="190"/>
        <v>0.13728000000000001</v>
      </c>
      <c r="KZ36" s="15">
        <f t="shared" si="190"/>
        <v>0.13694999999999999</v>
      </c>
      <c r="LG36" s="14">
        <f t="shared" si="150"/>
        <v>0.05</v>
      </c>
      <c r="LH36" s="3">
        <v>1</v>
      </c>
      <c r="LI36" s="14">
        <f t="shared" si="151"/>
        <v>2.5000000000000001E-2</v>
      </c>
      <c r="LJ36" s="3">
        <f t="shared" si="152"/>
        <v>1</v>
      </c>
      <c r="LK36" s="14">
        <v>5.0000000000000001E-3</v>
      </c>
      <c r="LL36" s="3">
        <v>1</v>
      </c>
      <c r="LM36" s="14">
        <v>5.0000000000000001E-4</v>
      </c>
      <c r="LN36" s="3">
        <v>2</v>
      </c>
      <c r="LO36" s="13">
        <f t="shared" si="191"/>
        <v>5.4999999999999997E-3</v>
      </c>
      <c r="LP36" s="13">
        <f t="shared" si="191"/>
        <v>1.0999999999999999E-2</v>
      </c>
      <c r="LQ36" s="13">
        <f t="shared" si="191"/>
        <v>1.6500000000000001E-2</v>
      </c>
      <c r="LR36" s="13">
        <f t="shared" si="191"/>
        <v>2.1999999999999999E-2</v>
      </c>
      <c r="LS36" s="13">
        <f t="shared" si="191"/>
        <v>2.75E-2</v>
      </c>
      <c r="LT36" s="13">
        <f t="shared" si="192"/>
        <v>2.75E-2</v>
      </c>
      <c r="LU36" s="13">
        <f t="shared" si="192"/>
        <v>5.5E-2</v>
      </c>
      <c r="LV36" s="13">
        <f t="shared" si="192"/>
        <v>8.2500000000000004E-2</v>
      </c>
      <c r="LW36" s="13">
        <f t="shared" si="192"/>
        <v>0.11</v>
      </c>
      <c r="LX36" s="13">
        <f t="shared" si="192"/>
        <v>0.13750000000000001</v>
      </c>
      <c r="LY36" s="13">
        <f t="shared" si="193"/>
        <v>5.5E-2</v>
      </c>
      <c r="LZ36" s="13">
        <f t="shared" si="193"/>
        <v>0.11</v>
      </c>
      <c r="MA36" s="13">
        <f t="shared" si="193"/>
        <v>0.16500000000000001</v>
      </c>
      <c r="MB36" s="13">
        <f t="shared" si="193"/>
        <v>0.22</v>
      </c>
      <c r="MC36" s="13">
        <f t="shared" si="193"/>
        <v>0.27500000000000002</v>
      </c>
      <c r="MD36" s="13">
        <f t="shared" si="194"/>
        <v>2.75E-2</v>
      </c>
      <c r="ME36" s="13">
        <f t="shared" si="194"/>
        <v>5.5E-2</v>
      </c>
      <c r="MF36" s="13">
        <f t="shared" si="194"/>
        <v>8.2500000000000004E-2</v>
      </c>
      <c r="MG36" s="13">
        <f t="shared" si="194"/>
        <v>0.11</v>
      </c>
      <c r="MH36" s="13">
        <f t="shared" si="194"/>
        <v>0.13750000000000001</v>
      </c>
      <c r="MI36" s="13">
        <f t="shared" si="194"/>
        <v>0.20624999999999999</v>
      </c>
      <c r="MJ36" s="13">
        <f t="shared" si="194"/>
        <v>0.27500000000000002</v>
      </c>
      <c r="MK36" s="13">
        <f t="shared" si="194"/>
        <v>0.34375</v>
      </c>
      <c r="ML36" s="13">
        <f t="shared" si="194"/>
        <v>0.41249999999999998</v>
      </c>
      <c r="MM36" s="13">
        <f t="shared" si="194"/>
        <v>0.48125000000000001</v>
      </c>
      <c r="MN36" s="13">
        <f t="shared" si="194"/>
        <v>0.55000000000000004</v>
      </c>
      <c r="MO36" s="13">
        <f t="shared" si="194"/>
        <v>0.61875000000000002</v>
      </c>
      <c r="MP36" s="13">
        <f t="shared" si="194"/>
        <v>0.6875</v>
      </c>
      <c r="MQ36" s="13"/>
      <c r="MT36" s="3"/>
      <c r="MW36" s="1">
        <v>2.1999999999999999E-2</v>
      </c>
      <c r="MX36" s="1">
        <v>8.7999999999999995E-2</v>
      </c>
      <c r="MY36" s="1">
        <v>0.55000000000000004</v>
      </c>
    </row>
    <row r="37" spans="1:363" ht="16.2">
      <c r="A37" s="37">
        <v>31</v>
      </c>
      <c r="B37" s="37" t="s">
        <v>313</v>
      </c>
      <c r="C37" s="37">
        <v>4</v>
      </c>
      <c r="D37" s="37">
        <v>-1</v>
      </c>
      <c r="E37" s="37"/>
      <c r="F37" s="8">
        <v>130</v>
      </c>
      <c r="G37" s="37" t="s">
        <v>312</v>
      </c>
      <c r="H37" s="37">
        <f t="shared" ref="H37:H68" si="195">F37</f>
        <v>130</v>
      </c>
      <c r="I37" s="101"/>
      <c r="J37" s="37">
        <f t="shared" si="5"/>
        <v>130</v>
      </c>
      <c r="K37" s="11" t="s">
        <v>311</v>
      </c>
      <c r="L37" s="37">
        <f t="shared" si="186"/>
        <v>0</v>
      </c>
      <c r="M37" s="37">
        <f t="shared" si="186"/>
        <v>0</v>
      </c>
      <c r="N37" s="37">
        <v>0</v>
      </c>
      <c r="O37" s="57">
        <v>9.02776E-2</v>
      </c>
      <c r="P37" s="3">
        <v>5</v>
      </c>
      <c r="Q37" s="51">
        <v>0</v>
      </c>
      <c r="R37" s="17">
        <f t="shared" ref="R37:R68" si="196">IF(A37=47,1,ROUND(F37*AE37/$EC$2,6))</f>
        <v>2.1666999999999999E-2</v>
      </c>
      <c r="S37" s="47">
        <f t="shared" si="183"/>
        <v>2</v>
      </c>
      <c r="T37" s="47" t="s">
        <v>27</v>
      </c>
      <c r="U37" s="50">
        <v>0</v>
      </c>
      <c r="V37" s="49">
        <v>13</v>
      </c>
      <c r="W37" s="48">
        <v>1</v>
      </c>
      <c r="X37" s="47" t="str">
        <f t="shared" si="178"/>
        <v>[[0,1],[0,1],[0,1],[0,1],[0,1],[0,1],[0,1],[0,1],[0,1],[0,1],[0,2],[0,4],[0,6],[0,8],[0,10],[0,20],[0,40],[0,60],[0,80],[0,100]]</v>
      </c>
      <c r="Y37" s="47">
        <v>1</v>
      </c>
      <c r="Z37" s="47">
        <v>1</v>
      </c>
      <c r="AA37" s="47" t="str">
        <f t="shared" ref="AA37:AA68" si="197">"[["&amp;HU37&amp;","&amp;HV37&amp;"],["&amp;HX37&amp;","&amp;HY37&amp;"],["&amp;IA37&amp;","&amp;IB37&amp;"],["&amp;ID37&amp;","&amp;IE37&amp;"],["&amp;IG37&amp;","&amp;IH37&amp;"],["&amp;IJ37&amp;","&amp;IK37&amp;"],["&amp;IM37&amp;","&amp;IN37&amp;"],["&amp;IP37&amp;","&amp;IQ37&amp;"],["&amp;IS37&amp;","&amp;IT37&amp;"],["&amp;IV37&amp;","&amp;IW37&amp;"],["&amp;IY37&amp;","&amp;IZ37&amp;"],["&amp;JB37&amp;","&amp;JC37&amp;"],["&amp;JE37&amp;","&amp;JF37&amp;"],["&amp;JH37&amp;","&amp;JI37&amp;"],["&amp;JK37&amp;","&amp;JL37&amp;"],["&amp;JN37&amp;","&amp;JO37&amp;"],["&amp;JQ37&amp;","&amp;JR37&amp;"],["&amp;JT37&amp;","&amp;JU37&amp;"],["&amp;JW37&amp;","&amp;JX37&amp;"],["&amp;JZ37&amp;","&amp;KA37&amp;"]]"</f>
        <v>[[1,1],[1,1],[1,1],[1,1],[1,1],[1,1],[1,1],[1,1],[1,1],[1,1],[1,1],[1,1],[1,1],[1,1],[1,1],[1,1],[1,1],[1,1],[1,1],[1,1]]</v>
      </c>
      <c r="AB37" s="37">
        <v>0</v>
      </c>
      <c r="AC37" s="81">
        <v>1</v>
      </c>
      <c r="AD37" s="43">
        <f t="shared" si="187"/>
        <v>0</v>
      </c>
      <c r="AE37" s="43">
        <v>0.05</v>
      </c>
      <c r="AF37" s="43">
        <v>0</v>
      </c>
      <c r="AG37" s="44">
        <f t="shared" si="184"/>
        <v>0.05</v>
      </c>
      <c r="AH37" s="44">
        <f t="shared" si="188"/>
        <v>0.02</v>
      </c>
      <c r="AI37" s="44">
        <f t="shared" si="188"/>
        <v>8.0000000000000002E-3</v>
      </c>
      <c r="AJ37" s="42">
        <v>1E-3</v>
      </c>
      <c r="AK37" s="14" t="str">
        <f t="shared" ref="AK37:AK68" si="198">"["&amp;"["&amp;LG37&amp;","&amp;LH37&amp;"]"&amp;","&amp;"["&amp;LI37&amp;","&amp;LJ37&amp;"]"&amp;","&amp;"["&amp;LK37&amp;","&amp;LL37&amp;"]"&amp;","&amp;"["&amp;LM37&amp;","&amp;LN37&amp;"]"&amp;","&amp;"[0,0],"&amp;"["&amp;LM37&amp;","&amp;LN37&amp;"]"&amp;","&amp;"["&amp;LM37&amp;","&amp;LN37&amp;"]]"</f>
        <v>[[0.05,1],[0.025,3],[0.005,3],[0.0005,5],[0,0],[0.0005,5],[0.0005,5]]</v>
      </c>
      <c r="AL37" s="37" t="str">
        <f t="shared" si="179"/>
        <v>[[2,5],[3,2],[4,1]]</v>
      </c>
      <c r="AM37" s="40" t="str">
        <f t="shared" si="180"/>
        <v>[0.693333,0.346667,0.231111]</v>
      </c>
      <c r="AN37" s="40">
        <v>0</v>
      </c>
      <c r="AO37" s="40">
        <v>1</v>
      </c>
      <c r="AP37" s="40">
        <f t="shared" ref="AP37:AP68" si="199">AO37</f>
        <v>1</v>
      </c>
      <c r="AQ37" s="40">
        <v>1</v>
      </c>
      <c r="AR37" s="40">
        <v>0.8</v>
      </c>
      <c r="AS37" s="40" t="s">
        <v>156</v>
      </c>
      <c r="AT37" s="40">
        <v>2</v>
      </c>
      <c r="AU37" s="39">
        <v>12</v>
      </c>
      <c r="AV37" s="37">
        <f t="shared" si="185"/>
        <v>1</v>
      </c>
      <c r="AW37" s="37">
        <v>0</v>
      </c>
      <c r="AX37" s="8">
        <v>2</v>
      </c>
      <c r="AY37" s="8"/>
      <c r="AZ37" s="8" t="s">
        <v>92</v>
      </c>
      <c r="BA37" s="37">
        <v>1</v>
      </c>
      <c r="BB37" s="38">
        <f t="shared" si="177"/>
        <v>1.5</v>
      </c>
      <c r="BC37" s="37"/>
      <c r="BD37" s="37"/>
      <c r="BE37" s="37">
        <v>1</v>
      </c>
      <c r="BF37" s="37">
        <v>1</v>
      </c>
      <c r="BG37" s="37" t="s">
        <v>99</v>
      </c>
      <c r="BH37" s="36">
        <v>1</v>
      </c>
      <c r="BI37" s="36">
        <v>0.6</v>
      </c>
      <c r="BJ37" s="8">
        <f t="shared" si="181"/>
        <v>130</v>
      </c>
      <c r="BK37" s="8" t="s">
        <v>46</v>
      </c>
      <c r="BL37" s="8">
        <v>1</v>
      </c>
      <c r="BM37" s="8" t="s">
        <v>14</v>
      </c>
      <c r="BN37" s="8" t="s">
        <v>152</v>
      </c>
      <c r="BO37" s="12" t="s">
        <v>310</v>
      </c>
      <c r="BP37" s="12" t="s">
        <v>310</v>
      </c>
      <c r="BQ37" s="27">
        <v>6</v>
      </c>
      <c r="BR37" s="27">
        <v>1</v>
      </c>
      <c r="BS37" s="11"/>
      <c r="BT37" s="11"/>
      <c r="BU37" s="11" t="s">
        <v>1</v>
      </c>
      <c r="BV37" s="35">
        <v>0</v>
      </c>
      <c r="BW37" s="27">
        <f t="shared" ref="BW37:BW68" si="200">DT37</f>
        <v>13</v>
      </c>
      <c r="BX37" s="34" t="str">
        <f t="shared" ref="BX37:BX68" si="201">"["&amp;DT37&amp;","&amp;DU37&amp;","&amp;DV37&amp;","&amp;DW37&amp;"]"</f>
        <v>[13,6,130,13]</v>
      </c>
      <c r="BY37" s="31">
        <v>0</v>
      </c>
      <c r="BZ37" s="31">
        <v>1</v>
      </c>
      <c r="CA37" s="31">
        <v>1</v>
      </c>
      <c r="CB37" s="31">
        <v>1</v>
      </c>
      <c r="CC37" s="31">
        <v>1</v>
      </c>
      <c r="CD37" s="31">
        <v>0</v>
      </c>
      <c r="CE37" s="31">
        <v>1</v>
      </c>
      <c r="CF37" s="31"/>
      <c r="CG37" s="31"/>
      <c r="CH37" s="31"/>
      <c r="CI37" s="31"/>
      <c r="CJ37" s="31"/>
      <c r="CK37" s="31"/>
      <c r="CL37" s="31"/>
      <c r="CM37" s="31"/>
      <c r="CN37" s="31" t="s">
        <v>298</v>
      </c>
      <c r="CO37" s="31"/>
      <c r="CP37" s="31"/>
      <c r="CQ37" s="32" t="s">
        <v>0</v>
      </c>
      <c r="CR37" s="32">
        <v>1</v>
      </c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 t="s">
        <v>309</v>
      </c>
      <c r="DT37" s="31">
        <f t="shared" si="20"/>
        <v>13</v>
      </c>
      <c r="DU37" s="27">
        <f t="shared" si="21"/>
        <v>6</v>
      </c>
      <c r="DV37" s="27">
        <f t="shared" si="22"/>
        <v>130</v>
      </c>
      <c r="DW37" s="27">
        <f t="shared" ref="DW37:DW68" si="202">DT37</f>
        <v>13</v>
      </c>
      <c r="DX37" s="27"/>
      <c r="DY37" s="46"/>
      <c r="DZ37" s="80"/>
      <c r="EA37" s="8"/>
      <c r="EB37" s="99"/>
      <c r="EC37" s="8"/>
      <c r="ED37" s="38"/>
      <c r="EE37" s="8"/>
      <c r="EF37" s="98"/>
      <c r="EG37" s="8"/>
      <c r="EH37" s="8"/>
      <c r="EI37" s="26">
        <f t="shared" ref="EI37:EI68" si="203">F37*(1+$EL$1)</f>
        <v>143</v>
      </c>
      <c r="EJ37" s="25">
        <f t="shared" si="182"/>
        <v>0.1</v>
      </c>
      <c r="EK37" s="24">
        <v>2</v>
      </c>
      <c r="EL37" s="21">
        <v>5</v>
      </c>
      <c r="EM37" s="24">
        <v>3</v>
      </c>
      <c r="EN37" s="21">
        <v>2</v>
      </c>
      <c r="EO37" s="24">
        <v>4</v>
      </c>
      <c r="EP37" s="21">
        <v>1</v>
      </c>
      <c r="EQ37" s="21">
        <f t="shared" ref="EQ37:EQ68" si="204">(EK37*EL37+EM37*EN37+EO37*EP37)/(EL37+EN37+EP37)</f>
        <v>2.5</v>
      </c>
      <c r="ER37" s="21">
        <f t="shared" ref="ER37:ER68" si="205">ER$3/10</f>
        <v>7.5</v>
      </c>
      <c r="ES37" s="23">
        <f t="shared" ref="ES37:ES68" si="206">ROUND(F37*EJ37/ER37/EQ37,6)</f>
        <v>0.69333299999999998</v>
      </c>
      <c r="ET37" s="21">
        <f t="shared" ref="ET37:ET68" si="207">ET$3/10</f>
        <v>15</v>
      </c>
      <c r="EU37" s="22">
        <f t="shared" ref="EU37:EU68" si="208">ROUND(F37*EJ37/ET37/EQ37,6)</f>
        <v>0.346667</v>
      </c>
      <c r="EV37" s="21">
        <f t="shared" ref="EV37:EV68" si="209">EV$3/10</f>
        <v>22.5</v>
      </c>
      <c r="EW37" s="20">
        <f t="shared" ref="EW37:EW68" si="210">ROUND(F37*EJ37/EV37/EQ37,6)</f>
        <v>0.23111100000000001</v>
      </c>
      <c r="EZ37" s="19"/>
      <c r="FA37" s="3"/>
      <c r="FE37" s="16"/>
      <c r="FF37" s="18">
        <v>0</v>
      </c>
      <c r="FG37" s="17">
        <v>1</v>
      </c>
      <c r="FH37" s="16">
        <f t="shared" ref="FH37:FH57" si="211">IF(FF37=0,0,FF$4*$F37/FF37*$FC$2)</f>
        <v>0</v>
      </c>
      <c r="FI37" s="18">
        <f t="shared" ref="FI37:FI68" si="212">FF37</f>
        <v>0</v>
      </c>
      <c r="FJ37" s="17">
        <f t="shared" ref="FJ37:FJ68" si="213">FG37</f>
        <v>1</v>
      </c>
      <c r="FK37" s="16">
        <f t="shared" ref="FK37:FK57" si="214">IF(FI37=0,0,FI$4*$F37/FI37*$FC$2)</f>
        <v>0</v>
      </c>
      <c r="FL37" s="18">
        <f t="shared" ref="FL37:FL68" si="215">FI37</f>
        <v>0</v>
      </c>
      <c r="FM37" s="17">
        <f t="shared" ref="FM37:FM68" si="216">FJ37</f>
        <v>1</v>
      </c>
      <c r="FN37" s="16">
        <f t="shared" ref="FN37:FN57" si="217">IF(FL37=0,0,FL$4*$F37/FL37*$FC$2)</f>
        <v>0</v>
      </c>
      <c r="FO37" s="18">
        <f t="shared" ref="FO37:FO68" si="218">FL37</f>
        <v>0</v>
      </c>
      <c r="FP37" s="17">
        <f t="shared" ref="FP37:FP68" si="219">FM37</f>
        <v>1</v>
      </c>
      <c r="FQ37" s="16">
        <f t="shared" ref="FQ37:FQ57" si="220">IF(FO37=0,0,FO$4*$F37/FO37*$FC$2)</f>
        <v>0</v>
      </c>
      <c r="FR37" s="18">
        <f t="shared" ref="FR37:FR68" si="221">FO37</f>
        <v>0</v>
      </c>
      <c r="FS37" s="17">
        <f t="shared" ref="FS37:FS68" si="222">FP37</f>
        <v>1</v>
      </c>
      <c r="FT37" s="16">
        <f t="shared" ref="FT37:FT57" si="223">IF(FR37=0,0,FR$4*$F37/FR37*$FC$2)</f>
        <v>0</v>
      </c>
      <c r="FU37" s="18">
        <f t="shared" ref="FU37:FU68" si="224">FR37</f>
        <v>0</v>
      </c>
      <c r="FV37" s="17">
        <f t="shared" ref="FV37:FV68" si="225">FS37</f>
        <v>1</v>
      </c>
      <c r="FW37" s="16">
        <f t="shared" ref="FW37:FW57" si="226">IF(FU37=0,0,FU$4*$F37/FU37*$FC$2)</f>
        <v>0</v>
      </c>
      <c r="FX37" s="18">
        <f t="shared" ref="FX37:FX68" si="227">FU37</f>
        <v>0</v>
      </c>
      <c r="FY37" s="17">
        <f t="shared" ref="FY37:FY68" si="228">FV37</f>
        <v>1</v>
      </c>
      <c r="FZ37" s="16">
        <f t="shared" ref="FZ37:FZ57" si="229">IF(FX37=0,0,FX$4*$F37/FX37*$FC$2)</f>
        <v>0</v>
      </c>
      <c r="GA37" s="18">
        <f t="shared" ref="GA37:GA68" si="230">FX37</f>
        <v>0</v>
      </c>
      <c r="GB37" s="17">
        <f t="shared" ref="GB37:GB68" si="231">FY37</f>
        <v>1</v>
      </c>
      <c r="GC37" s="16">
        <f t="shared" ref="GC37:GC57" si="232">IF(GA37=0,0,GA$4*$F37/GA37*$FC$2)</f>
        <v>0</v>
      </c>
      <c r="GD37" s="18">
        <f t="shared" ref="GD37:GD68" si="233">GA37</f>
        <v>0</v>
      </c>
      <c r="GE37" s="17">
        <f t="shared" ref="GE37:GE68" si="234">GB37</f>
        <v>1</v>
      </c>
      <c r="GF37" s="16">
        <f t="shared" ref="GF37:GF57" si="235">IF(GD37=0,0,GD$4*$F37/GD37*$FC$2)</f>
        <v>0</v>
      </c>
      <c r="GG37" s="18">
        <f t="shared" ref="GG37:GG68" si="236">GD37</f>
        <v>0</v>
      </c>
      <c r="GH37" s="17">
        <f t="shared" ref="GH37:GH68" si="237">GE37</f>
        <v>1</v>
      </c>
      <c r="GI37" s="16">
        <f t="shared" ref="GI37:GI57" si="238">IF(GG37=0,0,GG$4*$F37/GG37*$FC$2)</f>
        <v>0</v>
      </c>
      <c r="GJ37" s="18">
        <f t="shared" ref="GJ37:GJ68" si="239">$GG37*GJ$4/$GG$4</f>
        <v>0</v>
      </c>
      <c r="GK37" s="17">
        <f t="shared" ref="GK37:GK68" si="240">$GH37*GJ$4/$GG$4</f>
        <v>2</v>
      </c>
      <c r="GL37" s="16">
        <f t="shared" ref="GL37:GL57" si="241">IF(GJ37=0,0,GJ$4*$F37/GJ37*$FC$2)</f>
        <v>0</v>
      </c>
      <c r="GM37" s="18">
        <f t="shared" ref="GM37:GM68" si="242">$GG37*GM$4/$GG$4</f>
        <v>0</v>
      </c>
      <c r="GN37" s="17">
        <f t="shared" ref="GN37:GN68" si="243">$GH37*GM$4/$GG$4</f>
        <v>4</v>
      </c>
      <c r="GO37" s="16">
        <f t="shared" ref="GO37:GO57" si="244">IF(GM37=0,0,GM$4*$F37/GM37*$FC$2)</f>
        <v>0</v>
      </c>
      <c r="GP37" s="18">
        <f t="shared" ref="GP37:GP68" si="245">$GG37*GP$4/$GG$4</f>
        <v>0</v>
      </c>
      <c r="GQ37" s="17">
        <f t="shared" ref="GQ37:GQ68" si="246">$GH37*GP$4/$GG$4</f>
        <v>6</v>
      </c>
      <c r="GR37" s="16">
        <f t="shared" ref="GR37:GR57" si="247">IF(GP37=0,0,GP$4*$F37/GP37*$FC$2)</f>
        <v>0</v>
      </c>
      <c r="GS37" s="18">
        <f t="shared" ref="GS37:GS68" si="248">$GG37*GS$4/$GG$4</f>
        <v>0</v>
      </c>
      <c r="GT37" s="17">
        <f t="shared" ref="GT37:GT68" si="249">$GH37*GS$4/$GG$4</f>
        <v>8</v>
      </c>
      <c r="GU37" s="16">
        <f t="shared" ref="GU37:GU57" si="250">IF(GS37=0,0,GS$4*$F37/GS37*$FC$2)</f>
        <v>0</v>
      </c>
      <c r="GV37" s="18">
        <f t="shared" ref="GV37:GV68" si="251">$GG37*GV$4/$GG$4</f>
        <v>0</v>
      </c>
      <c r="GW37" s="17">
        <f t="shared" ref="GW37:GW68" si="252">$GH37*GV$4/$GG$4</f>
        <v>10</v>
      </c>
      <c r="GX37" s="16">
        <f t="shared" ref="GX37:GX57" si="253">IF(GV37=0,0,GV$4*$F37/GV37*$FC$2)</f>
        <v>0</v>
      </c>
      <c r="GY37" s="18">
        <f t="shared" ref="GY37:GY68" si="254">$GG37*GY$4/$GG$4</f>
        <v>0</v>
      </c>
      <c r="GZ37" s="17">
        <f t="shared" ref="GZ37:GZ68" si="255">$GH37*GY$4/$GG$4</f>
        <v>20</v>
      </c>
      <c r="HA37" s="16">
        <f t="shared" ref="HA37:HA57" si="256">IF(GY37=0,0,GY$4*$F37/GY37*$FC$2)</f>
        <v>0</v>
      </c>
      <c r="HB37" s="18">
        <f t="shared" ref="HB37:HB68" si="257">$GG37*HB$4/$GG$4</f>
        <v>0</v>
      </c>
      <c r="HC37" s="17">
        <f t="shared" ref="HC37:HC68" si="258">$GH37*HB$4/$GG$4</f>
        <v>40</v>
      </c>
      <c r="HD37" s="16">
        <f t="shared" ref="HD37:HD57" si="259">IF(HB37=0,0,HB$4*$F37/HB37*$FC$2)</f>
        <v>0</v>
      </c>
      <c r="HE37" s="18">
        <f t="shared" ref="HE37:HE68" si="260">$GG37*HE$4/$GG$4</f>
        <v>0</v>
      </c>
      <c r="HF37" s="17">
        <f t="shared" ref="HF37:HF68" si="261">$GH37*HE$4/$GG$4</f>
        <v>60</v>
      </c>
      <c r="HG37" s="16">
        <f t="shared" ref="HG37:HG57" si="262">IF(HE37=0,0,HE$4*$F37/HE37*$FC$2)</f>
        <v>0</v>
      </c>
      <c r="HH37" s="18">
        <f t="shared" ref="HH37:HH68" si="263">$GG37*HH$4/$GG$4</f>
        <v>0</v>
      </c>
      <c r="HI37" s="17">
        <f t="shared" ref="HI37:HI68" si="264">$GH37*HH$4/$GG$4</f>
        <v>80</v>
      </c>
      <c r="HJ37" s="16">
        <f t="shared" ref="HJ37:HJ57" si="265">IF(HH37=0,0,HH$4*$F37/HH37*$FC$2)</f>
        <v>0</v>
      </c>
      <c r="HK37" s="18">
        <f t="shared" ref="HK37:HK68" si="266">$GG37*HK$4/$GG$4</f>
        <v>0</v>
      </c>
      <c r="HL37" s="17">
        <f t="shared" ref="HL37:HL68" si="267">$GH37*HK$4/$GG$4</f>
        <v>100</v>
      </c>
      <c r="HM37" s="16">
        <f t="shared" ref="HM37:HM57" si="268">IF(HK37=0,0,HK$4*$F37/HK37*$FC$2)</f>
        <v>0</v>
      </c>
      <c r="HO37" s="19"/>
      <c r="HP37" s="3"/>
      <c r="HT37" s="16"/>
      <c r="HU37" s="18">
        <v>1</v>
      </c>
      <c r="HV37" s="17">
        <v>1</v>
      </c>
      <c r="HW37" s="16">
        <f t="shared" ref="HW37:HW57" si="269">IF(HU37=0,0,HU$4*$F37/HU37*$HR$2)</f>
        <v>1.4444444444444456E-5</v>
      </c>
      <c r="HX37" s="18">
        <f t="shared" ref="HX37:HX68" si="270">HU37</f>
        <v>1</v>
      </c>
      <c r="HY37" s="17">
        <f t="shared" ref="HY37:HY68" si="271">HV37</f>
        <v>1</v>
      </c>
      <c r="HZ37" s="16">
        <f t="shared" ref="HZ37:HZ57" si="272">IF(HX37=0,0,HX$4*$F37/HX37*$HR$2)</f>
        <v>2.8888888888888912E-5</v>
      </c>
      <c r="IA37" s="18">
        <f t="shared" ref="IA37:IA68" si="273">HX37</f>
        <v>1</v>
      </c>
      <c r="IB37" s="17">
        <f t="shared" ref="IB37:IB68" si="274">HY37</f>
        <v>1</v>
      </c>
      <c r="IC37" s="16">
        <f t="shared" ref="IC37:IC57" si="275">IF(IA37=0,0,IA$4*$F37/IA37*$HR$2)</f>
        <v>4.3333333333333368E-5</v>
      </c>
      <c r="ID37" s="18">
        <f t="shared" ref="ID37:ID68" si="276">IA37</f>
        <v>1</v>
      </c>
      <c r="IE37" s="17">
        <f t="shared" ref="IE37:IE68" si="277">IB37</f>
        <v>1</v>
      </c>
      <c r="IF37" s="16">
        <f t="shared" ref="IF37:IF57" si="278">IF(ID37=0,0,ID$4*$F37/ID37*$HR$2)</f>
        <v>5.7777777777777824E-5</v>
      </c>
      <c r="IG37" s="18">
        <f t="shared" ref="IG37:IG68" si="279">ID37</f>
        <v>1</v>
      </c>
      <c r="IH37" s="17">
        <f t="shared" ref="IH37:IH68" si="280">IE37</f>
        <v>1</v>
      </c>
      <c r="II37" s="16">
        <f t="shared" ref="II37:II57" si="281">IF(IG37=0,0,IG$4*$F37/IG37*$HR$2)</f>
        <v>7.2222222222222287E-5</v>
      </c>
      <c r="IJ37" s="18">
        <f t="shared" ref="IJ37:IJ68" si="282">IG37</f>
        <v>1</v>
      </c>
      <c r="IK37" s="17">
        <f t="shared" ref="IK37:IK68" si="283">IH37</f>
        <v>1</v>
      </c>
      <c r="IL37" s="16">
        <f t="shared" ref="IL37:IL57" si="284">IF(IJ37=0,0,IJ$4*$F37/IJ37*$HR$2)</f>
        <v>1.4444444444444457E-4</v>
      </c>
      <c r="IM37" s="18">
        <f t="shared" ref="IM37:IM68" si="285">IJ37</f>
        <v>1</v>
      </c>
      <c r="IN37" s="17">
        <f t="shared" ref="IN37:IN68" si="286">IK37</f>
        <v>1</v>
      </c>
      <c r="IO37" s="16">
        <f t="shared" ref="IO37:IO57" si="287">IF(IM37=0,0,IM$4*$F37/IM37*$HR$2)</f>
        <v>2.8888888888888915E-4</v>
      </c>
      <c r="IP37" s="18">
        <f t="shared" ref="IP37:IP68" si="288">IM37</f>
        <v>1</v>
      </c>
      <c r="IQ37" s="17">
        <f t="shared" ref="IQ37:IQ68" si="289">IN37</f>
        <v>1</v>
      </c>
      <c r="IR37" s="16">
        <f t="shared" ref="IR37:IR57" si="290">IF(IP37=0,0,IP$4*$F37/IP37*$HR$2)</f>
        <v>4.3333333333333369E-4</v>
      </c>
      <c r="IS37" s="18">
        <f t="shared" ref="IS37:IS68" si="291">IP37</f>
        <v>1</v>
      </c>
      <c r="IT37" s="17">
        <f t="shared" ref="IT37:IT68" si="292">IQ37</f>
        <v>1</v>
      </c>
      <c r="IU37" s="16">
        <f t="shared" ref="IU37:IU57" si="293">IF(IS37=0,0,IS$4*$F37/IS37*$HR$2)</f>
        <v>5.7777777777777829E-4</v>
      </c>
      <c r="IV37" s="18">
        <f t="shared" ref="IV37:IV68" si="294">IS37</f>
        <v>1</v>
      </c>
      <c r="IW37" s="17">
        <f t="shared" ref="IW37:IW68" si="295">IT37</f>
        <v>1</v>
      </c>
      <c r="IX37" s="16">
        <f t="shared" ref="IX37:IX57" si="296">IF(IV37=0,0,IV$4*$F37/IV37*$HR$2)</f>
        <v>7.2222222222222284E-4</v>
      </c>
      <c r="IY37" s="18">
        <f t="shared" ref="IY37:IY68" si="297">IV37</f>
        <v>1</v>
      </c>
      <c r="IZ37" s="17">
        <f t="shared" ref="IZ37:IZ68" si="298">IW37</f>
        <v>1</v>
      </c>
      <c r="JA37" s="16">
        <f t="shared" ref="JA37:JA57" si="299">IF(IY37=0,0,IY$4*$F37/IY37*$HR$2)</f>
        <v>1.4444444444444457E-3</v>
      </c>
      <c r="JB37" s="18">
        <f t="shared" ref="JB37:JB68" si="300">IY37</f>
        <v>1</v>
      </c>
      <c r="JC37" s="17">
        <f t="shared" ref="JC37:JC68" si="301">IZ37</f>
        <v>1</v>
      </c>
      <c r="JD37" s="16">
        <f t="shared" ref="JD37:JD57" si="302">IF(JB37=0,0,JB$4*$F37/JB37*$HR$2)</f>
        <v>2.8888888888888914E-3</v>
      </c>
      <c r="JE37" s="18">
        <f t="shared" ref="JE37:JE68" si="303">JB37</f>
        <v>1</v>
      </c>
      <c r="JF37" s="17">
        <f t="shared" ref="JF37:JF68" si="304">JC37</f>
        <v>1</v>
      </c>
      <c r="JG37" s="16">
        <f t="shared" ref="JG37:JG57" si="305">IF(JE37=0,0,JE$4*$F37/JE37*$HR$2)</f>
        <v>4.3333333333333366E-3</v>
      </c>
      <c r="JH37" s="18">
        <f t="shared" ref="JH37:JH68" si="306">JE37</f>
        <v>1</v>
      </c>
      <c r="JI37" s="17">
        <f t="shared" ref="JI37:JI68" si="307">JF37</f>
        <v>1</v>
      </c>
      <c r="JJ37" s="16">
        <f t="shared" ref="JJ37:JJ57" si="308">IF(JH37=0,0,JH$4*$F37/JH37*$HR$2)</f>
        <v>5.7777777777777827E-3</v>
      </c>
      <c r="JK37" s="18">
        <f t="shared" ref="JK37:JK68" si="309">JH37</f>
        <v>1</v>
      </c>
      <c r="JL37" s="17">
        <f t="shared" ref="JL37:JL68" si="310">JI37</f>
        <v>1</v>
      </c>
      <c r="JM37" s="16">
        <f t="shared" ref="JM37:JM57" si="311">IF(JK37=0,0,JK$4*$F37/JK37*$HR$2)</f>
        <v>7.222222222222228E-3</v>
      </c>
      <c r="JN37" s="18">
        <f t="shared" ref="JN37:JN68" si="312">JK37</f>
        <v>1</v>
      </c>
      <c r="JO37" s="17">
        <f t="shared" ref="JO37:JO68" si="313">JL37</f>
        <v>1</v>
      </c>
      <c r="JP37" s="16">
        <f t="shared" ref="JP37:JP57" si="314">IF(JN37=0,0,JN$4*$F37/JN37*$HR$2)</f>
        <v>1.4444444444444456E-2</v>
      </c>
      <c r="JQ37" s="18">
        <f t="shared" ref="JQ37:JQ68" si="315">JN37</f>
        <v>1</v>
      </c>
      <c r="JR37" s="17">
        <f t="shared" ref="JR37:JR68" si="316">JO37</f>
        <v>1</v>
      </c>
      <c r="JS37" s="16">
        <f t="shared" ref="JS37:JS57" si="317">IF(JQ37=0,0,JQ$4*$F37/JQ37*$HR$2)</f>
        <v>2.8888888888888912E-2</v>
      </c>
      <c r="JT37" s="18">
        <f t="shared" ref="JT37:JT68" si="318">JQ37</f>
        <v>1</v>
      </c>
      <c r="JU37" s="17">
        <f t="shared" ref="JU37:JU68" si="319">JR37</f>
        <v>1</v>
      </c>
      <c r="JV37" s="16">
        <f t="shared" ref="JV37:JV57" si="320">IF(JT37=0,0,JT$4*$F37/JT37*$HR$2)</f>
        <v>4.333333333333337E-2</v>
      </c>
      <c r="JW37" s="18">
        <f t="shared" ref="JW37:JW68" si="321">JT37</f>
        <v>1</v>
      </c>
      <c r="JX37" s="17">
        <f t="shared" ref="JX37:JX68" si="322">JU37</f>
        <v>1</v>
      </c>
      <c r="JY37" s="16">
        <f t="shared" ref="JY37:JY57" si="323">IF(JW37=0,0,JW$4*$F37/JW37*$HR$2)</f>
        <v>5.7777777777777824E-2</v>
      </c>
      <c r="JZ37" s="18">
        <f t="shared" ref="JZ37:JZ68" si="324">JW37</f>
        <v>1</v>
      </c>
      <c r="KA37" s="17">
        <f t="shared" ref="KA37:KA68" si="325">JX37</f>
        <v>1</v>
      </c>
      <c r="KB37" s="16">
        <f t="shared" ref="KB37:KB57" si="326">IF(JZ37=0,0,JZ$4*$F37/JZ37*$HR$2)</f>
        <v>7.2222222222222285E-2</v>
      </c>
      <c r="KG37" s="15">
        <f t="shared" si="189"/>
        <v>0</v>
      </c>
      <c r="KH37" s="15">
        <f t="shared" si="189"/>
        <v>0</v>
      </c>
      <c r="KI37" s="15">
        <f t="shared" si="189"/>
        <v>0</v>
      </c>
      <c r="KJ37" s="15">
        <f t="shared" si="189"/>
        <v>5.1999999999999998E-3</v>
      </c>
      <c r="KK37" s="15">
        <f t="shared" si="189"/>
        <v>6.4999999999999997E-3</v>
      </c>
      <c r="KL37" s="15">
        <f t="shared" si="189"/>
        <v>1.2999999999999999E-2</v>
      </c>
      <c r="KM37" s="15">
        <f t="shared" si="189"/>
        <v>2.5999999999999999E-2</v>
      </c>
      <c r="KN37" s="15">
        <f t="shared" si="189"/>
        <v>3.9E-2</v>
      </c>
      <c r="KO37" s="15">
        <f t="shared" si="189"/>
        <v>5.1999999999999998E-2</v>
      </c>
      <c r="KP37" s="15">
        <f t="shared" si="189"/>
        <v>6.5000000000000002E-2</v>
      </c>
      <c r="KQ37" s="15">
        <f t="shared" si="190"/>
        <v>0.13</v>
      </c>
      <c r="KR37" s="15">
        <f t="shared" si="190"/>
        <v>0.16250000000000001</v>
      </c>
      <c r="KS37" s="15">
        <f t="shared" si="190"/>
        <v>0.16247400000000001</v>
      </c>
      <c r="KT37" s="15">
        <f t="shared" si="190"/>
        <v>0.16244800000000001</v>
      </c>
      <c r="KU37" s="15">
        <f t="shared" si="190"/>
        <v>0.16243500000000002</v>
      </c>
      <c r="KV37" s="15">
        <f t="shared" si="190"/>
        <v>0.16237000000000001</v>
      </c>
      <c r="KW37" s="15">
        <f t="shared" si="190"/>
        <v>0.16224000000000002</v>
      </c>
      <c r="KX37" s="15">
        <f t="shared" si="190"/>
        <v>0.16224000000000002</v>
      </c>
      <c r="KY37" s="15">
        <f t="shared" si="190"/>
        <v>0.16224000000000002</v>
      </c>
      <c r="KZ37" s="15">
        <f t="shared" si="190"/>
        <v>0.16184999999999999</v>
      </c>
      <c r="LG37" s="14">
        <f t="shared" si="150"/>
        <v>0.05</v>
      </c>
      <c r="LH37" s="3">
        <v>1</v>
      </c>
      <c r="LI37" s="14">
        <f t="shared" ref="LI37:LI68" si="327">LK37*5</f>
        <v>2.5000000000000001E-2</v>
      </c>
      <c r="LJ37" s="3">
        <f t="shared" ref="LJ37:LJ68" si="328">LL37</f>
        <v>3</v>
      </c>
      <c r="LK37" s="14">
        <v>5.0000000000000001E-3</v>
      </c>
      <c r="LL37" s="3">
        <v>3</v>
      </c>
      <c r="LM37" s="14">
        <v>5.0000000000000001E-4</v>
      </c>
      <c r="LN37" s="3">
        <v>5</v>
      </c>
      <c r="LO37" s="13">
        <f t="shared" si="191"/>
        <v>6.4999999999999997E-3</v>
      </c>
      <c r="LP37" s="13">
        <f t="shared" si="191"/>
        <v>1.2999999999999999E-2</v>
      </c>
      <c r="LQ37" s="13">
        <f t="shared" si="191"/>
        <v>1.95E-2</v>
      </c>
      <c r="LR37" s="13">
        <f t="shared" si="191"/>
        <v>2.5999999999999999E-2</v>
      </c>
      <c r="LS37" s="13">
        <f t="shared" si="191"/>
        <v>3.2500000000000001E-2</v>
      </c>
      <c r="LT37" s="13">
        <f t="shared" si="192"/>
        <v>1.0833333333333334E-2</v>
      </c>
      <c r="LU37" s="13">
        <f t="shared" si="192"/>
        <v>2.1666666666666667E-2</v>
      </c>
      <c r="LV37" s="13">
        <f t="shared" si="192"/>
        <v>3.2500000000000001E-2</v>
      </c>
      <c r="LW37" s="13">
        <f t="shared" si="192"/>
        <v>4.3333333333333335E-2</v>
      </c>
      <c r="LX37" s="13">
        <f t="shared" si="192"/>
        <v>5.4166666666666662E-2</v>
      </c>
      <c r="LY37" s="13">
        <f t="shared" si="193"/>
        <v>2.1666666666666667E-2</v>
      </c>
      <c r="LZ37" s="13">
        <f t="shared" si="193"/>
        <v>4.3333333333333335E-2</v>
      </c>
      <c r="MA37" s="13">
        <f t="shared" si="193"/>
        <v>6.5000000000000002E-2</v>
      </c>
      <c r="MB37" s="13">
        <f t="shared" si="193"/>
        <v>8.666666666666667E-2</v>
      </c>
      <c r="MC37" s="13">
        <f t="shared" si="193"/>
        <v>0.10833333333333332</v>
      </c>
      <c r="MD37" s="13">
        <f t="shared" si="194"/>
        <v>1.2999999999999999E-2</v>
      </c>
      <c r="ME37" s="13">
        <f t="shared" si="194"/>
        <v>2.5999999999999999E-2</v>
      </c>
      <c r="MF37" s="13">
        <f t="shared" si="194"/>
        <v>3.9E-2</v>
      </c>
      <c r="MG37" s="13">
        <f t="shared" si="194"/>
        <v>5.1999999999999998E-2</v>
      </c>
      <c r="MH37" s="13">
        <f t="shared" si="194"/>
        <v>6.5000000000000002E-2</v>
      </c>
      <c r="MI37" s="13">
        <f t="shared" si="194"/>
        <v>9.7500000000000003E-2</v>
      </c>
      <c r="MJ37" s="13">
        <f t="shared" si="194"/>
        <v>0.13</v>
      </c>
      <c r="MK37" s="13">
        <f t="shared" si="194"/>
        <v>0.16250000000000001</v>
      </c>
      <c r="ML37" s="13">
        <f t="shared" si="194"/>
        <v>0.19500000000000001</v>
      </c>
      <c r="MM37" s="13">
        <f t="shared" si="194"/>
        <v>0.22750000000000001</v>
      </c>
      <c r="MN37" s="13">
        <f t="shared" si="194"/>
        <v>0.26</v>
      </c>
      <c r="MO37" s="13">
        <f t="shared" si="194"/>
        <v>0.29249999999999998</v>
      </c>
      <c r="MP37" s="13">
        <f t="shared" si="194"/>
        <v>0.32500000000000001</v>
      </c>
      <c r="MQ37" s="13"/>
      <c r="MT37" s="3"/>
      <c r="MW37" s="1">
        <v>2.5999999999999999E-2</v>
      </c>
      <c r="MX37" s="1">
        <v>0.104</v>
      </c>
      <c r="MY37" s="1">
        <v>0.65</v>
      </c>
    </row>
    <row r="38" spans="1:363" ht="16.2">
      <c r="A38" s="37">
        <v>32</v>
      </c>
      <c r="B38" s="37" t="s">
        <v>308</v>
      </c>
      <c r="C38" s="37">
        <v>4</v>
      </c>
      <c r="D38" s="37">
        <v>-1</v>
      </c>
      <c r="E38" s="37"/>
      <c r="F38" s="8">
        <v>145</v>
      </c>
      <c r="G38" s="37" t="s">
        <v>307</v>
      </c>
      <c r="H38" s="37">
        <f t="shared" si="195"/>
        <v>145</v>
      </c>
      <c r="I38" s="101"/>
      <c r="J38" s="37">
        <f t="shared" si="5"/>
        <v>145</v>
      </c>
      <c r="K38" s="11" t="s">
        <v>306</v>
      </c>
      <c r="L38" s="37">
        <f t="shared" si="186"/>
        <v>0</v>
      </c>
      <c r="M38" s="37">
        <f t="shared" si="186"/>
        <v>0</v>
      </c>
      <c r="N38" s="37">
        <v>0</v>
      </c>
      <c r="O38" s="57">
        <v>0.10069499999999999</v>
      </c>
      <c r="P38" s="3">
        <v>5</v>
      </c>
      <c r="Q38" s="51">
        <v>0</v>
      </c>
      <c r="R38" s="17">
        <f t="shared" si="196"/>
        <v>2.4167000000000001E-2</v>
      </c>
      <c r="S38" s="47">
        <f t="shared" si="183"/>
        <v>2</v>
      </c>
      <c r="T38" s="47" t="s">
        <v>27</v>
      </c>
      <c r="U38" s="50">
        <v>0</v>
      </c>
      <c r="V38" s="49">
        <v>14</v>
      </c>
      <c r="W38" s="48">
        <v>1</v>
      </c>
      <c r="X38" s="47" t="str">
        <f t="shared" si="178"/>
        <v>[[0,1],[0,1],[0,1],[0,1],[0,1],[0,1],[0,1],[0,1],[0,1],[0,1],[0,2],[0,4],[0,6],[0,8],[0,10],[0,20],[0,40],[0,60],[0,80],[0,100]]</v>
      </c>
      <c r="Y38" s="47">
        <v>1</v>
      </c>
      <c r="Z38" s="47">
        <v>1</v>
      </c>
      <c r="AA38" s="47" t="str">
        <f t="shared" si="197"/>
        <v>[[1,1],[1,1],[1,1],[1,1],[1,1],[1,1],[1,1],[1,1],[1,1],[1,1],[1,1],[1,1],[1,1],[1,1],[1,1],[1,1],[1,1],[1,1],[1,1],[1,1]]</v>
      </c>
      <c r="AB38" s="37">
        <v>0</v>
      </c>
      <c r="AC38" s="81">
        <v>1</v>
      </c>
      <c r="AD38" s="43">
        <f t="shared" si="187"/>
        <v>0</v>
      </c>
      <c r="AE38" s="43">
        <v>0.05</v>
      </c>
      <c r="AF38" s="43">
        <v>0</v>
      </c>
      <c r="AG38" s="44">
        <f t="shared" si="184"/>
        <v>0.05</v>
      </c>
      <c r="AH38" s="44">
        <f t="shared" si="188"/>
        <v>0.02</v>
      </c>
      <c r="AI38" s="44">
        <f t="shared" si="188"/>
        <v>8.0000000000000002E-3</v>
      </c>
      <c r="AJ38" s="42">
        <v>1E-3</v>
      </c>
      <c r="AK38" s="14" t="str">
        <f t="shared" si="198"/>
        <v>[[0.05,1],[0.025,3],[0.005,3],[0.0005,5],[0,0],[0.0005,5],[0.0005,5]]</v>
      </c>
      <c r="AL38" s="37" t="str">
        <f t="shared" si="179"/>
        <v>[[2,5],[3,2],[4,1]]</v>
      </c>
      <c r="AM38" s="40" t="str">
        <f t="shared" si="180"/>
        <v>[0.773333,0.386667,0.257778]</v>
      </c>
      <c r="AN38" s="40">
        <v>0</v>
      </c>
      <c r="AO38" s="40">
        <v>1</v>
      </c>
      <c r="AP38" s="40">
        <f t="shared" si="199"/>
        <v>1</v>
      </c>
      <c r="AQ38" s="40">
        <v>1</v>
      </c>
      <c r="AR38" s="40">
        <v>0.8</v>
      </c>
      <c r="AS38" s="40" t="s">
        <v>156</v>
      </c>
      <c r="AT38" s="40">
        <v>2</v>
      </c>
      <c r="AU38" s="39">
        <v>12</v>
      </c>
      <c r="AV38" s="37">
        <f t="shared" si="185"/>
        <v>1</v>
      </c>
      <c r="AW38" s="37">
        <v>0</v>
      </c>
      <c r="AX38" s="8">
        <v>2</v>
      </c>
      <c r="AY38" s="8"/>
      <c r="AZ38" s="8" t="s">
        <v>92</v>
      </c>
      <c r="BA38" s="37">
        <v>1</v>
      </c>
      <c r="BB38" s="38">
        <f t="shared" si="177"/>
        <v>1.5</v>
      </c>
      <c r="BC38" s="37"/>
      <c r="BD38" s="37"/>
      <c r="BE38" s="37">
        <v>1</v>
      </c>
      <c r="BF38" s="37">
        <v>1</v>
      </c>
      <c r="BG38" s="37" t="s">
        <v>85</v>
      </c>
      <c r="BH38" s="36">
        <v>1</v>
      </c>
      <c r="BI38" s="36">
        <v>0.6</v>
      </c>
      <c r="BJ38" s="8">
        <f t="shared" si="181"/>
        <v>145</v>
      </c>
      <c r="BK38" s="8" t="s">
        <v>46</v>
      </c>
      <c r="BL38" s="8">
        <v>1</v>
      </c>
      <c r="BM38" s="8" t="s">
        <v>14</v>
      </c>
      <c r="BN38" s="8" t="s">
        <v>152</v>
      </c>
      <c r="BO38" s="56" t="s">
        <v>305</v>
      </c>
      <c r="BP38" s="56" t="s">
        <v>304</v>
      </c>
      <c r="BQ38" s="27">
        <v>7</v>
      </c>
      <c r="BR38" s="27">
        <v>1</v>
      </c>
      <c r="BS38" s="11"/>
      <c r="BT38" s="11"/>
      <c r="BU38" s="11" t="s">
        <v>1</v>
      </c>
      <c r="BV38" s="35">
        <v>0</v>
      </c>
      <c r="BW38" s="27">
        <f t="shared" si="200"/>
        <v>14.5</v>
      </c>
      <c r="BX38" s="34" t="str">
        <f t="shared" si="201"/>
        <v>[14.5,6,145,14.5]</v>
      </c>
      <c r="BY38" s="31">
        <v>1</v>
      </c>
      <c r="BZ38" s="31">
        <v>1</v>
      </c>
      <c r="CA38" s="31">
        <v>1</v>
      </c>
      <c r="CB38" s="31">
        <v>1</v>
      </c>
      <c r="CC38" s="31">
        <v>1</v>
      </c>
      <c r="CD38" s="31">
        <v>1</v>
      </c>
      <c r="CE38" s="31">
        <v>1</v>
      </c>
      <c r="CF38" s="31"/>
      <c r="CG38" s="31"/>
      <c r="CH38" s="31"/>
      <c r="CI38" s="31"/>
      <c r="CJ38" s="31"/>
      <c r="CK38" s="31"/>
      <c r="CL38" s="31"/>
      <c r="CM38" s="31"/>
      <c r="CN38" s="31" t="s">
        <v>293</v>
      </c>
      <c r="CO38" s="31"/>
      <c r="CP38" s="31"/>
      <c r="CQ38" s="32" t="s">
        <v>0</v>
      </c>
      <c r="CR38" s="32">
        <v>1</v>
      </c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 t="s">
        <v>303</v>
      </c>
      <c r="DT38" s="31">
        <f t="shared" si="20"/>
        <v>14.5</v>
      </c>
      <c r="DU38" s="27">
        <f t="shared" si="21"/>
        <v>6</v>
      </c>
      <c r="DV38" s="27">
        <f t="shared" si="22"/>
        <v>145</v>
      </c>
      <c r="DW38" s="27">
        <f t="shared" si="202"/>
        <v>14.5</v>
      </c>
      <c r="DX38" s="27"/>
      <c r="DY38" s="46"/>
      <c r="DZ38" s="80"/>
      <c r="EA38" s="8"/>
      <c r="EB38" s="102"/>
      <c r="EC38" s="8"/>
      <c r="ED38" s="99"/>
      <c r="EE38" s="8"/>
      <c r="EF38" s="98"/>
      <c r="EG38" s="8"/>
      <c r="EH38" s="8"/>
      <c r="EI38" s="26">
        <f t="shared" si="203"/>
        <v>159.5</v>
      </c>
      <c r="EJ38" s="25">
        <f>EJ28</f>
        <v>0.1</v>
      </c>
      <c r="EK38" s="24">
        <v>2</v>
      </c>
      <c r="EL38" s="21">
        <v>5</v>
      </c>
      <c r="EM38" s="24">
        <v>3</v>
      </c>
      <c r="EN38" s="21">
        <v>2</v>
      </c>
      <c r="EO38" s="24">
        <v>4</v>
      </c>
      <c r="EP38" s="21">
        <v>1</v>
      </c>
      <c r="EQ38" s="21">
        <f t="shared" si="204"/>
        <v>2.5</v>
      </c>
      <c r="ER38" s="21">
        <f t="shared" si="205"/>
        <v>7.5</v>
      </c>
      <c r="ES38" s="23">
        <f t="shared" si="206"/>
        <v>0.77333300000000005</v>
      </c>
      <c r="ET38" s="21">
        <f t="shared" si="207"/>
        <v>15</v>
      </c>
      <c r="EU38" s="22">
        <f t="shared" si="208"/>
        <v>0.38666699999999998</v>
      </c>
      <c r="EV38" s="21">
        <f t="shared" si="209"/>
        <v>22.5</v>
      </c>
      <c r="EW38" s="20">
        <f t="shared" si="210"/>
        <v>0.25777800000000001</v>
      </c>
      <c r="EZ38" s="19"/>
      <c r="FA38" s="3"/>
      <c r="FE38" s="16"/>
      <c r="FF38" s="18">
        <v>0</v>
      </c>
      <c r="FG38" s="17">
        <v>1</v>
      </c>
      <c r="FH38" s="16">
        <f t="shared" si="211"/>
        <v>0</v>
      </c>
      <c r="FI38" s="18">
        <f t="shared" si="212"/>
        <v>0</v>
      </c>
      <c r="FJ38" s="17">
        <f t="shared" si="213"/>
        <v>1</v>
      </c>
      <c r="FK38" s="16">
        <f t="shared" si="214"/>
        <v>0</v>
      </c>
      <c r="FL38" s="18">
        <f t="shared" si="215"/>
        <v>0</v>
      </c>
      <c r="FM38" s="17">
        <f t="shared" si="216"/>
        <v>1</v>
      </c>
      <c r="FN38" s="16">
        <f t="shared" si="217"/>
        <v>0</v>
      </c>
      <c r="FO38" s="18">
        <f t="shared" si="218"/>
        <v>0</v>
      </c>
      <c r="FP38" s="17">
        <f t="shared" si="219"/>
        <v>1</v>
      </c>
      <c r="FQ38" s="16">
        <f t="shared" si="220"/>
        <v>0</v>
      </c>
      <c r="FR38" s="18">
        <f t="shared" si="221"/>
        <v>0</v>
      </c>
      <c r="FS38" s="17">
        <f t="shared" si="222"/>
        <v>1</v>
      </c>
      <c r="FT38" s="16">
        <f t="shared" si="223"/>
        <v>0</v>
      </c>
      <c r="FU38" s="18">
        <f t="shared" si="224"/>
        <v>0</v>
      </c>
      <c r="FV38" s="17">
        <f t="shared" si="225"/>
        <v>1</v>
      </c>
      <c r="FW38" s="16">
        <f t="shared" si="226"/>
        <v>0</v>
      </c>
      <c r="FX38" s="18">
        <f t="shared" si="227"/>
        <v>0</v>
      </c>
      <c r="FY38" s="17">
        <f t="shared" si="228"/>
        <v>1</v>
      </c>
      <c r="FZ38" s="16">
        <f t="shared" si="229"/>
        <v>0</v>
      </c>
      <c r="GA38" s="18">
        <f t="shared" si="230"/>
        <v>0</v>
      </c>
      <c r="GB38" s="17">
        <f t="shared" si="231"/>
        <v>1</v>
      </c>
      <c r="GC38" s="16">
        <f t="shared" si="232"/>
        <v>0</v>
      </c>
      <c r="GD38" s="18">
        <f t="shared" si="233"/>
        <v>0</v>
      </c>
      <c r="GE38" s="17">
        <f t="shared" si="234"/>
        <v>1</v>
      </c>
      <c r="GF38" s="16">
        <f t="shared" si="235"/>
        <v>0</v>
      </c>
      <c r="GG38" s="18">
        <f t="shared" si="236"/>
        <v>0</v>
      </c>
      <c r="GH38" s="17">
        <f t="shared" si="237"/>
        <v>1</v>
      </c>
      <c r="GI38" s="16">
        <f t="shared" si="238"/>
        <v>0</v>
      </c>
      <c r="GJ38" s="18">
        <f t="shared" si="239"/>
        <v>0</v>
      </c>
      <c r="GK38" s="17">
        <f t="shared" si="240"/>
        <v>2</v>
      </c>
      <c r="GL38" s="16">
        <f t="shared" si="241"/>
        <v>0</v>
      </c>
      <c r="GM38" s="18">
        <f t="shared" si="242"/>
        <v>0</v>
      </c>
      <c r="GN38" s="17">
        <f t="shared" si="243"/>
        <v>4</v>
      </c>
      <c r="GO38" s="16">
        <f t="shared" si="244"/>
        <v>0</v>
      </c>
      <c r="GP38" s="18">
        <f t="shared" si="245"/>
        <v>0</v>
      </c>
      <c r="GQ38" s="17">
        <f t="shared" si="246"/>
        <v>6</v>
      </c>
      <c r="GR38" s="16">
        <f t="shared" si="247"/>
        <v>0</v>
      </c>
      <c r="GS38" s="18">
        <f t="shared" si="248"/>
        <v>0</v>
      </c>
      <c r="GT38" s="17">
        <f t="shared" si="249"/>
        <v>8</v>
      </c>
      <c r="GU38" s="16">
        <f t="shared" si="250"/>
        <v>0</v>
      </c>
      <c r="GV38" s="18">
        <f t="shared" si="251"/>
        <v>0</v>
      </c>
      <c r="GW38" s="17">
        <f t="shared" si="252"/>
        <v>10</v>
      </c>
      <c r="GX38" s="16">
        <f t="shared" si="253"/>
        <v>0</v>
      </c>
      <c r="GY38" s="18">
        <f t="shared" si="254"/>
        <v>0</v>
      </c>
      <c r="GZ38" s="17">
        <f t="shared" si="255"/>
        <v>20</v>
      </c>
      <c r="HA38" s="16">
        <f t="shared" si="256"/>
        <v>0</v>
      </c>
      <c r="HB38" s="18">
        <f t="shared" si="257"/>
        <v>0</v>
      </c>
      <c r="HC38" s="17">
        <f t="shared" si="258"/>
        <v>40</v>
      </c>
      <c r="HD38" s="16">
        <f t="shared" si="259"/>
        <v>0</v>
      </c>
      <c r="HE38" s="18">
        <f t="shared" si="260"/>
        <v>0</v>
      </c>
      <c r="HF38" s="17">
        <f t="shared" si="261"/>
        <v>60</v>
      </c>
      <c r="HG38" s="16">
        <f t="shared" si="262"/>
        <v>0</v>
      </c>
      <c r="HH38" s="18">
        <f t="shared" si="263"/>
        <v>0</v>
      </c>
      <c r="HI38" s="17">
        <f t="shared" si="264"/>
        <v>80</v>
      </c>
      <c r="HJ38" s="16">
        <f t="shared" si="265"/>
        <v>0</v>
      </c>
      <c r="HK38" s="18">
        <f t="shared" si="266"/>
        <v>0</v>
      </c>
      <c r="HL38" s="17">
        <f t="shared" si="267"/>
        <v>100</v>
      </c>
      <c r="HM38" s="16">
        <f t="shared" si="268"/>
        <v>0</v>
      </c>
      <c r="HO38" s="19"/>
      <c r="HP38" s="3"/>
      <c r="HT38" s="16"/>
      <c r="HU38" s="18">
        <v>1</v>
      </c>
      <c r="HV38" s="17">
        <v>1</v>
      </c>
      <c r="HW38" s="16">
        <f t="shared" si="269"/>
        <v>1.6111111111111125E-5</v>
      </c>
      <c r="HX38" s="18">
        <f t="shared" si="270"/>
        <v>1</v>
      </c>
      <c r="HY38" s="17">
        <f t="shared" si="271"/>
        <v>1</v>
      </c>
      <c r="HZ38" s="16">
        <f t="shared" si="272"/>
        <v>3.222222222222225E-5</v>
      </c>
      <c r="IA38" s="18">
        <f t="shared" si="273"/>
        <v>1</v>
      </c>
      <c r="IB38" s="17">
        <f t="shared" si="274"/>
        <v>1</v>
      </c>
      <c r="IC38" s="16">
        <f t="shared" si="275"/>
        <v>4.8333333333333374E-5</v>
      </c>
      <c r="ID38" s="18">
        <f t="shared" si="276"/>
        <v>1</v>
      </c>
      <c r="IE38" s="17">
        <f t="shared" si="277"/>
        <v>1</v>
      </c>
      <c r="IF38" s="16">
        <f t="shared" si="278"/>
        <v>6.4444444444444499E-5</v>
      </c>
      <c r="IG38" s="18">
        <f t="shared" si="279"/>
        <v>1</v>
      </c>
      <c r="IH38" s="17">
        <f t="shared" si="280"/>
        <v>1</v>
      </c>
      <c r="II38" s="16">
        <f t="shared" si="281"/>
        <v>8.0555555555555624E-5</v>
      </c>
      <c r="IJ38" s="18">
        <f t="shared" si="282"/>
        <v>1</v>
      </c>
      <c r="IK38" s="17">
        <f t="shared" si="283"/>
        <v>1</v>
      </c>
      <c r="IL38" s="16">
        <f t="shared" si="284"/>
        <v>1.6111111111111125E-4</v>
      </c>
      <c r="IM38" s="18">
        <f t="shared" si="285"/>
        <v>1</v>
      </c>
      <c r="IN38" s="17">
        <f t="shared" si="286"/>
        <v>1</v>
      </c>
      <c r="IO38" s="16">
        <f t="shared" si="287"/>
        <v>3.222222222222225E-4</v>
      </c>
      <c r="IP38" s="18">
        <f t="shared" si="288"/>
        <v>1</v>
      </c>
      <c r="IQ38" s="17">
        <f t="shared" si="289"/>
        <v>1</v>
      </c>
      <c r="IR38" s="16">
        <f t="shared" si="290"/>
        <v>4.8333333333333372E-4</v>
      </c>
      <c r="IS38" s="18">
        <f t="shared" si="291"/>
        <v>1</v>
      </c>
      <c r="IT38" s="17">
        <f t="shared" si="292"/>
        <v>1</v>
      </c>
      <c r="IU38" s="16">
        <f t="shared" si="293"/>
        <v>6.4444444444444499E-4</v>
      </c>
      <c r="IV38" s="18">
        <f t="shared" si="294"/>
        <v>1</v>
      </c>
      <c r="IW38" s="17">
        <f t="shared" si="295"/>
        <v>1</v>
      </c>
      <c r="IX38" s="16">
        <f t="shared" si="296"/>
        <v>8.0555555555555621E-4</v>
      </c>
      <c r="IY38" s="18">
        <f t="shared" si="297"/>
        <v>1</v>
      </c>
      <c r="IZ38" s="17">
        <f t="shared" si="298"/>
        <v>1</v>
      </c>
      <c r="JA38" s="16">
        <f t="shared" si="299"/>
        <v>1.6111111111111124E-3</v>
      </c>
      <c r="JB38" s="18">
        <f t="shared" si="300"/>
        <v>1</v>
      </c>
      <c r="JC38" s="17">
        <f t="shared" si="301"/>
        <v>1</v>
      </c>
      <c r="JD38" s="16">
        <f t="shared" si="302"/>
        <v>3.2222222222222248E-3</v>
      </c>
      <c r="JE38" s="18">
        <f t="shared" si="303"/>
        <v>1</v>
      </c>
      <c r="JF38" s="17">
        <f t="shared" si="304"/>
        <v>1</v>
      </c>
      <c r="JG38" s="16">
        <f t="shared" si="305"/>
        <v>4.833333333333337E-3</v>
      </c>
      <c r="JH38" s="18">
        <f t="shared" si="306"/>
        <v>1</v>
      </c>
      <c r="JI38" s="17">
        <f t="shared" si="307"/>
        <v>1</v>
      </c>
      <c r="JJ38" s="16">
        <f t="shared" si="308"/>
        <v>6.4444444444444497E-3</v>
      </c>
      <c r="JK38" s="18">
        <f t="shared" si="309"/>
        <v>1</v>
      </c>
      <c r="JL38" s="17">
        <f t="shared" si="310"/>
        <v>1</v>
      </c>
      <c r="JM38" s="16">
        <f t="shared" si="311"/>
        <v>8.0555555555555623E-3</v>
      </c>
      <c r="JN38" s="18">
        <f t="shared" si="312"/>
        <v>1</v>
      </c>
      <c r="JO38" s="17">
        <f t="shared" si="313"/>
        <v>1</v>
      </c>
      <c r="JP38" s="16">
        <f t="shared" si="314"/>
        <v>1.6111111111111125E-2</v>
      </c>
      <c r="JQ38" s="18">
        <f t="shared" si="315"/>
        <v>1</v>
      </c>
      <c r="JR38" s="17">
        <f t="shared" si="316"/>
        <v>1</v>
      </c>
      <c r="JS38" s="16">
        <f t="shared" si="317"/>
        <v>3.2222222222222249E-2</v>
      </c>
      <c r="JT38" s="18">
        <f t="shared" si="318"/>
        <v>1</v>
      </c>
      <c r="JU38" s="17">
        <f t="shared" si="319"/>
        <v>1</v>
      </c>
      <c r="JV38" s="16">
        <f t="shared" si="320"/>
        <v>4.8333333333333374E-2</v>
      </c>
      <c r="JW38" s="18">
        <f t="shared" si="321"/>
        <v>1</v>
      </c>
      <c r="JX38" s="17">
        <f t="shared" si="322"/>
        <v>1</v>
      </c>
      <c r="JY38" s="16">
        <f t="shared" si="323"/>
        <v>6.4444444444444499E-2</v>
      </c>
      <c r="JZ38" s="18">
        <f t="shared" si="324"/>
        <v>1</v>
      </c>
      <c r="KA38" s="17">
        <f t="shared" si="325"/>
        <v>1</v>
      </c>
      <c r="KB38" s="16">
        <f t="shared" si="326"/>
        <v>8.0555555555555616E-2</v>
      </c>
      <c r="KG38" s="15">
        <f t="shared" si="189"/>
        <v>0</v>
      </c>
      <c r="KH38" s="15">
        <f t="shared" si="189"/>
        <v>0</v>
      </c>
      <c r="KI38" s="15">
        <f t="shared" si="189"/>
        <v>0</v>
      </c>
      <c r="KJ38" s="15">
        <f t="shared" si="189"/>
        <v>5.7999999999999996E-3</v>
      </c>
      <c r="KK38" s="15">
        <f t="shared" si="189"/>
        <v>7.2500000000000004E-3</v>
      </c>
      <c r="KL38" s="15">
        <f t="shared" si="189"/>
        <v>1.4500000000000001E-2</v>
      </c>
      <c r="KM38" s="15">
        <f t="shared" si="189"/>
        <v>2.9000000000000001E-2</v>
      </c>
      <c r="KN38" s="15">
        <f t="shared" si="189"/>
        <v>4.3499999999999997E-2</v>
      </c>
      <c r="KO38" s="15">
        <f t="shared" si="189"/>
        <v>5.8000000000000003E-2</v>
      </c>
      <c r="KP38" s="15">
        <f t="shared" si="189"/>
        <v>7.2499999999999995E-2</v>
      </c>
      <c r="KQ38" s="15">
        <f t="shared" si="190"/>
        <v>0.14499999999999999</v>
      </c>
      <c r="KR38" s="15">
        <f t="shared" si="190"/>
        <v>0.18124999999999999</v>
      </c>
      <c r="KS38" s="15">
        <f t="shared" si="190"/>
        <v>0.18122100000000002</v>
      </c>
      <c r="KT38" s="15">
        <f t="shared" si="190"/>
        <v>0.18119200000000005</v>
      </c>
      <c r="KU38" s="15">
        <f t="shared" si="190"/>
        <v>0.18117749999999999</v>
      </c>
      <c r="KV38" s="15">
        <f t="shared" si="190"/>
        <v>0.18110500000000004</v>
      </c>
      <c r="KW38" s="15">
        <f t="shared" si="190"/>
        <v>0.18096000000000004</v>
      </c>
      <c r="KX38" s="15">
        <f t="shared" si="190"/>
        <v>0.18096000000000004</v>
      </c>
      <c r="KY38" s="15">
        <f t="shared" si="190"/>
        <v>0.18096000000000004</v>
      </c>
      <c r="KZ38" s="15">
        <f t="shared" si="190"/>
        <v>0.18052499999999999</v>
      </c>
      <c r="LG38" s="14">
        <f t="shared" si="150"/>
        <v>0.05</v>
      </c>
      <c r="LH38" s="3">
        <v>1</v>
      </c>
      <c r="LI38" s="14">
        <f t="shared" si="327"/>
        <v>2.5000000000000001E-2</v>
      </c>
      <c r="LJ38" s="3">
        <f t="shared" si="328"/>
        <v>3</v>
      </c>
      <c r="LK38" s="14">
        <v>5.0000000000000001E-3</v>
      </c>
      <c r="LL38" s="3">
        <v>3</v>
      </c>
      <c r="LM38" s="14">
        <v>5.0000000000000001E-4</v>
      </c>
      <c r="LN38" s="3">
        <v>5</v>
      </c>
      <c r="LO38" s="13">
        <f t="shared" si="191"/>
        <v>7.2500000000000004E-3</v>
      </c>
      <c r="LP38" s="13">
        <f t="shared" si="191"/>
        <v>1.4500000000000001E-2</v>
      </c>
      <c r="LQ38" s="13">
        <f t="shared" si="191"/>
        <v>2.1749999999999999E-2</v>
      </c>
      <c r="LR38" s="13">
        <f t="shared" si="191"/>
        <v>2.9000000000000001E-2</v>
      </c>
      <c r="LS38" s="13">
        <f t="shared" si="191"/>
        <v>3.6249999999999998E-2</v>
      </c>
      <c r="LT38" s="13">
        <f t="shared" si="192"/>
        <v>1.2083333333333333E-2</v>
      </c>
      <c r="LU38" s="13">
        <f t="shared" si="192"/>
        <v>2.4166666666666666E-2</v>
      </c>
      <c r="LV38" s="13">
        <f t="shared" si="192"/>
        <v>3.6249999999999998E-2</v>
      </c>
      <c r="LW38" s="13">
        <f t="shared" si="192"/>
        <v>4.8333333333333332E-2</v>
      </c>
      <c r="LX38" s="13">
        <f t="shared" si="192"/>
        <v>6.041666666666666E-2</v>
      </c>
      <c r="LY38" s="13">
        <f t="shared" si="193"/>
        <v>2.4166666666666666E-2</v>
      </c>
      <c r="LZ38" s="13">
        <f t="shared" si="193"/>
        <v>4.8333333333333332E-2</v>
      </c>
      <c r="MA38" s="13">
        <f t="shared" si="193"/>
        <v>7.2499999999999995E-2</v>
      </c>
      <c r="MB38" s="13">
        <f t="shared" si="193"/>
        <v>9.6666666666666665E-2</v>
      </c>
      <c r="MC38" s="13">
        <f t="shared" si="193"/>
        <v>0.12083333333333332</v>
      </c>
      <c r="MD38" s="13">
        <f t="shared" si="194"/>
        <v>1.4500000000000001E-2</v>
      </c>
      <c r="ME38" s="13">
        <f t="shared" si="194"/>
        <v>2.9000000000000001E-2</v>
      </c>
      <c r="MF38" s="13">
        <f t="shared" si="194"/>
        <v>4.3499999999999997E-2</v>
      </c>
      <c r="MG38" s="13">
        <f t="shared" si="194"/>
        <v>5.8000000000000003E-2</v>
      </c>
      <c r="MH38" s="13">
        <f t="shared" si="194"/>
        <v>7.2499999999999995E-2</v>
      </c>
      <c r="MI38" s="13">
        <f t="shared" si="194"/>
        <v>0.10875</v>
      </c>
      <c r="MJ38" s="13">
        <f t="shared" si="194"/>
        <v>0.14499999999999999</v>
      </c>
      <c r="MK38" s="13">
        <f t="shared" si="194"/>
        <v>0.18124999999999999</v>
      </c>
      <c r="ML38" s="13">
        <f t="shared" si="194"/>
        <v>0.2175</v>
      </c>
      <c r="MM38" s="13">
        <f t="shared" si="194"/>
        <v>0.25374999999999998</v>
      </c>
      <c r="MN38" s="13">
        <f t="shared" si="194"/>
        <v>0.28999999999999998</v>
      </c>
      <c r="MO38" s="13">
        <f t="shared" si="194"/>
        <v>0.32624999999999998</v>
      </c>
      <c r="MP38" s="13">
        <f t="shared" si="194"/>
        <v>0.36249999999999999</v>
      </c>
      <c r="MQ38" s="13"/>
      <c r="MT38" s="3"/>
      <c r="MW38" s="1">
        <v>2.9000000000000001E-2</v>
      </c>
      <c r="MX38" s="1">
        <v>0.11600000000000001</v>
      </c>
      <c r="MY38" s="1">
        <v>0.72499999999999998</v>
      </c>
    </row>
    <row r="39" spans="1:363" ht="16.2">
      <c r="A39" s="37">
        <v>33</v>
      </c>
      <c r="B39" s="37" t="s">
        <v>302</v>
      </c>
      <c r="C39" s="37">
        <v>4</v>
      </c>
      <c r="D39" s="37">
        <v>-1</v>
      </c>
      <c r="E39" s="37"/>
      <c r="F39" s="8">
        <v>150</v>
      </c>
      <c r="G39" s="37" t="s">
        <v>182</v>
      </c>
      <c r="H39" s="37">
        <f t="shared" si="195"/>
        <v>150</v>
      </c>
      <c r="I39" s="101"/>
      <c r="J39" s="37">
        <f t="shared" si="5"/>
        <v>150</v>
      </c>
      <c r="K39" s="11" t="s">
        <v>181</v>
      </c>
      <c r="L39" s="37">
        <f t="shared" si="186"/>
        <v>0</v>
      </c>
      <c r="M39" s="37">
        <f t="shared" si="186"/>
        <v>0</v>
      </c>
      <c r="N39" s="37">
        <v>0</v>
      </c>
      <c r="O39" s="57">
        <v>0.104167</v>
      </c>
      <c r="P39" s="3">
        <v>5</v>
      </c>
      <c r="Q39" s="51">
        <v>0</v>
      </c>
      <c r="R39" s="17">
        <f t="shared" si="196"/>
        <v>2.5000000000000001E-2</v>
      </c>
      <c r="S39" s="47">
        <f t="shared" si="183"/>
        <v>2</v>
      </c>
      <c r="T39" s="47" t="s">
        <v>27</v>
      </c>
      <c r="U39" s="50">
        <v>0</v>
      </c>
      <c r="V39" s="49">
        <v>14</v>
      </c>
      <c r="W39" s="48">
        <v>1</v>
      </c>
      <c r="X39" s="47" t="str">
        <f t="shared" si="178"/>
        <v>[[0,1],[0,1],[0,1],[0,1],[0,1],[0,1],[0,1],[0,1],[0,1],[0,1],[0,2],[0,4],[0,6],[0,8],[0,10],[0,20],[0,40],[0,60],[0,80],[0,100]]</v>
      </c>
      <c r="Y39" s="47">
        <v>1</v>
      </c>
      <c r="Z39" s="47">
        <v>1</v>
      </c>
      <c r="AA39" s="47" t="str">
        <f t="shared" si="197"/>
        <v>[[1,1],[1,1],[1,1],[1,1],[1,1],[1,1],[1,1],[1,1],[1,1],[1,1],[1,1],[1,1],[1,1],[1,1],[1,1],[1,1],[1,1],[1,1],[1,1],[1,1]]</v>
      </c>
      <c r="AB39" s="37">
        <v>0</v>
      </c>
      <c r="AC39" s="81">
        <v>1</v>
      </c>
      <c r="AD39" s="43">
        <f t="shared" si="187"/>
        <v>0</v>
      </c>
      <c r="AE39" s="43">
        <v>0.05</v>
      </c>
      <c r="AF39" s="43">
        <v>0</v>
      </c>
      <c r="AG39" s="44">
        <f t="shared" si="184"/>
        <v>0.05</v>
      </c>
      <c r="AH39" s="44">
        <f t="shared" si="188"/>
        <v>0.02</v>
      </c>
      <c r="AI39" s="44">
        <f t="shared" si="188"/>
        <v>8.0000000000000002E-3</v>
      </c>
      <c r="AJ39" s="42">
        <v>1E-3</v>
      </c>
      <c r="AK39" s="14" t="str">
        <f t="shared" si="198"/>
        <v>[[0.05,1],[0.025,3],[0.005,3],[0.0005,5],[0,0],[0.0005,5],[0.0005,5]]</v>
      </c>
      <c r="AL39" s="37" t="str">
        <f t="shared" si="179"/>
        <v>[[2,5],[3,2],[4,1]]</v>
      </c>
      <c r="AM39" s="40" t="str">
        <f t="shared" si="180"/>
        <v>[0.8,0.4,0.266667]</v>
      </c>
      <c r="AN39" s="40">
        <v>0</v>
      </c>
      <c r="AO39" s="40">
        <v>1</v>
      </c>
      <c r="AP39" s="40">
        <f t="shared" si="199"/>
        <v>1</v>
      </c>
      <c r="AQ39" s="40">
        <v>1</v>
      </c>
      <c r="AR39" s="40">
        <v>0.8</v>
      </c>
      <c r="AS39" s="40" t="s">
        <v>156</v>
      </c>
      <c r="AT39" s="40">
        <v>2</v>
      </c>
      <c r="AU39" s="39">
        <v>12</v>
      </c>
      <c r="AV39" s="37">
        <f t="shared" si="185"/>
        <v>1</v>
      </c>
      <c r="AW39" s="37">
        <v>0</v>
      </c>
      <c r="AX39" s="8">
        <v>2</v>
      </c>
      <c r="AY39" s="8"/>
      <c r="AZ39" s="8" t="s">
        <v>92</v>
      </c>
      <c r="BA39" s="37">
        <v>1</v>
      </c>
      <c r="BB39" s="38">
        <f t="shared" si="177"/>
        <v>1.5</v>
      </c>
      <c r="BC39" s="37"/>
      <c r="BD39" s="37"/>
      <c r="BE39" s="37">
        <v>1</v>
      </c>
      <c r="BF39" s="37">
        <v>1</v>
      </c>
      <c r="BG39" s="37" t="s">
        <v>301</v>
      </c>
      <c r="BH39" s="36">
        <v>1</v>
      </c>
      <c r="BI39" s="36">
        <v>0.6</v>
      </c>
      <c r="BJ39" s="8">
        <f t="shared" si="181"/>
        <v>150</v>
      </c>
      <c r="BK39" s="8" t="s">
        <v>46</v>
      </c>
      <c r="BL39" s="8">
        <v>1</v>
      </c>
      <c r="BM39" s="8" t="s">
        <v>14</v>
      </c>
      <c r="BN39" s="8" t="s">
        <v>152</v>
      </c>
      <c r="BO39" s="56" t="s">
        <v>300</v>
      </c>
      <c r="BP39" s="56" t="s">
        <v>299</v>
      </c>
      <c r="BQ39" s="27">
        <v>8</v>
      </c>
      <c r="BR39" s="27">
        <v>1</v>
      </c>
      <c r="BS39" s="11"/>
      <c r="BT39" s="11"/>
      <c r="BU39" s="11" t="s">
        <v>1</v>
      </c>
      <c r="BV39" s="35">
        <v>0</v>
      </c>
      <c r="BW39" s="27">
        <f t="shared" si="200"/>
        <v>15</v>
      </c>
      <c r="BX39" s="34" t="str">
        <f t="shared" si="201"/>
        <v>[15,6,150,15]</v>
      </c>
      <c r="BY39" s="31">
        <v>0</v>
      </c>
      <c r="BZ39" s="31">
        <v>1</v>
      </c>
      <c r="CA39" s="31">
        <v>1</v>
      </c>
      <c r="CB39" s="31">
        <v>1</v>
      </c>
      <c r="CC39" s="31">
        <v>1</v>
      </c>
      <c r="CD39" s="31">
        <v>0</v>
      </c>
      <c r="CE39" s="31">
        <v>1</v>
      </c>
      <c r="CF39" s="31"/>
      <c r="CG39" s="31"/>
      <c r="CH39" s="31"/>
      <c r="CI39" s="31"/>
      <c r="CJ39" s="31"/>
      <c r="CK39" s="31"/>
      <c r="CL39" s="31"/>
      <c r="CM39" s="31"/>
      <c r="CN39" s="31" t="s">
        <v>298</v>
      </c>
      <c r="CO39" s="31"/>
      <c r="CP39" s="31"/>
      <c r="CQ39" s="32" t="s">
        <v>0</v>
      </c>
      <c r="CR39" s="32">
        <v>1</v>
      </c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 t="s">
        <v>297</v>
      </c>
      <c r="DT39" s="31">
        <f t="shared" si="20"/>
        <v>15</v>
      </c>
      <c r="DU39" s="27">
        <f t="shared" si="21"/>
        <v>6</v>
      </c>
      <c r="DV39" s="27">
        <f t="shared" si="22"/>
        <v>150</v>
      </c>
      <c r="DW39" s="27">
        <f t="shared" si="202"/>
        <v>15</v>
      </c>
      <c r="DX39" s="27"/>
      <c r="DY39" s="46"/>
      <c r="DZ39" s="80"/>
      <c r="EA39" s="8"/>
      <c r="EB39" s="102"/>
      <c r="EC39" s="8"/>
      <c r="ED39" s="99"/>
      <c r="EE39" s="8"/>
      <c r="EF39" s="98"/>
      <c r="EG39" s="8"/>
      <c r="EH39" s="8"/>
      <c r="EI39" s="26">
        <f t="shared" si="203"/>
        <v>165</v>
      </c>
      <c r="EJ39" s="25">
        <f>EJ38</f>
        <v>0.1</v>
      </c>
      <c r="EK39" s="24">
        <v>2</v>
      </c>
      <c r="EL39" s="21">
        <v>5</v>
      </c>
      <c r="EM39" s="24">
        <v>3</v>
      </c>
      <c r="EN39" s="21">
        <v>2</v>
      </c>
      <c r="EO39" s="24">
        <v>4</v>
      </c>
      <c r="EP39" s="21">
        <v>1</v>
      </c>
      <c r="EQ39" s="21">
        <f t="shared" si="204"/>
        <v>2.5</v>
      </c>
      <c r="ER39" s="21">
        <f t="shared" si="205"/>
        <v>7.5</v>
      </c>
      <c r="ES39" s="23">
        <f t="shared" si="206"/>
        <v>0.8</v>
      </c>
      <c r="ET39" s="21">
        <f t="shared" si="207"/>
        <v>15</v>
      </c>
      <c r="EU39" s="22">
        <f t="shared" si="208"/>
        <v>0.4</v>
      </c>
      <c r="EV39" s="21">
        <f t="shared" si="209"/>
        <v>22.5</v>
      </c>
      <c r="EW39" s="20">
        <f t="shared" si="210"/>
        <v>0.26666699999999999</v>
      </c>
      <c r="EZ39" s="19"/>
      <c r="FA39" s="3"/>
      <c r="FE39" s="16"/>
      <c r="FF39" s="18">
        <v>0</v>
      </c>
      <c r="FG39" s="17">
        <v>1</v>
      </c>
      <c r="FH39" s="16">
        <f t="shared" si="211"/>
        <v>0</v>
      </c>
      <c r="FI39" s="18">
        <f t="shared" si="212"/>
        <v>0</v>
      </c>
      <c r="FJ39" s="17">
        <f t="shared" si="213"/>
        <v>1</v>
      </c>
      <c r="FK39" s="16">
        <f t="shared" si="214"/>
        <v>0</v>
      </c>
      <c r="FL39" s="18">
        <f t="shared" si="215"/>
        <v>0</v>
      </c>
      <c r="FM39" s="17">
        <f t="shared" si="216"/>
        <v>1</v>
      </c>
      <c r="FN39" s="16">
        <f t="shared" si="217"/>
        <v>0</v>
      </c>
      <c r="FO39" s="18">
        <f t="shared" si="218"/>
        <v>0</v>
      </c>
      <c r="FP39" s="17">
        <f t="shared" si="219"/>
        <v>1</v>
      </c>
      <c r="FQ39" s="16">
        <f t="shared" si="220"/>
        <v>0</v>
      </c>
      <c r="FR39" s="18">
        <f t="shared" si="221"/>
        <v>0</v>
      </c>
      <c r="FS39" s="17">
        <f t="shared" si="222"/>
        <v>1</v>
      </c>
      <c r="FT39" s="16">
        <f t="shared" si="223"/>
        <v>0</v>
      </c>
      <c r="FU39" s="18">
        <f t="shared" si="224"/>
        <v>0</v>
      </c>
      <c r="FV39" s="17">
        <f t="shared" si="225"/>
        <v>1</v>
      </c>
      <c r="FW39" s="16">
        <f t="shared" si="226"/>
        <v>0</v>
      </c>
      <c r="FX39" s="18">
        <f t="shared" si="227"/>
        <v>0</v>
      </c>
      <c r="FY39" s="17">
        <f t="shared" si="228"/>
        <v>1</v>
      </c>
      <c r="FZ39" s="16">
        <f t="shared" si="229"/>
        <v>0</v>
      </c>
      <c r="GA39" s="18">
        <f t="shared" si="230"/>
        <v>0</v>
      </c>
      <c r="GB39" s="17">
        <f t="shared" si="231"/>
        <v>1</v>
      </c>
      <c r="GC39" s="16">
        <f t="shared" si="232"/>
        <v>0</v>
      </c>
      <c r="GD39" s="18">
        <f t="shared" si="233"/>
        <v>0</v>
      </c>
      <c r="GE39" s="17">
        <f t="shared" si="234"/>
        <v>1</v>
      </c>
      <c r="GF39" s="16">
        <f t="shared" si="235"/>
        <v>0</v>
      </c>
      <c r="GG39" s="18">
        <f t="shared" si="236"/>
        <v>0</v>
      </c>
      <c r="GH39" s="17">
        <f t="shared" si="237"/>
        <v>1</v>
      </c>
      <c r="GI39" s="16">
        <f t="shared" si="238"/>
        <v>0</v>
      </c>
      <c r="GJ39" s="18">
        <f t="shared" si="239"/>
        <v>0</v>
      </c>
      <c r="GK39" s="17">
        <f t="shared" si="240"/>
        <v>2</v>
      </c>
      <c r="GL39" s="16">
        <f t="shared" si="241"/>
        <v>0</v>
      </c>
      <c r="GM39" s="18">
        <f t="shared" si="242"/>
        <v>0</v>
      </c>
      <c r="GN39" s="17">
        <f t="shared" si="243"/>
        <v>4</v>
      </c>
      <c r="GO39" s="16">
        <f t="shared" si="244"/>
        <v>0</v>
      </c>
      <c r="GP39" s="18">
        <f t="shared" si="245"/>
        <v>0</v>
      </c>
      <c r="GQ39" s="17">
        <f t="shared" si="246"/>
        <v>6</v>
      </c>
      <c r="GR39" s="16">
        <f t="shared" si="247"/>
        <v>0</v>
      </c>
      <c r="GS39" s="18">
        <f t="shared" si="248"/>
        <v>0</v>
      </c>
      <c r="GT39" s="17">
        <f t="shared" si="249"/>
        <v>8</v>
      </c>
      <c r="GU39" s="16">
        <f t="shared" si="250"/>
        <v>0</v>
      </c>
      <c r="GV39" s="18">
        <f t="shared" si="251"/>
        <v>0</v>
      </c>
      <c r="GW39" s="17">
        <f t="shared" si="252"/>
        <v>10</v>
      </c>
      <c r="GX39" s="16">
        <f t="shared" si="253"/>
        <v>0</v>
      </c>
      <c r="GY39" s="18">
        <f t="shared" si="254"/>
        <v>0</v>
      </c>
      <c r="GZ39" s="17">
        <f t="shared" si="255"/>
        <v>20</v>
      </c>
      <c r="HA39" s="16">
        <f t="shared" si="256"/>
        <v>0</v>
      </c>
      <c r="HB39" s="18">
        <f t="shared" si="257"/>
        <v>0</v>
      </c>
      <c r="HC39" s="17">
        <f t="shared" si="258"/>
        <v>40</v>
      </c>
      <c r="HD39" s="16">
        <f t="shared" si="259"/>
        <v>0</v>
      </c>
      <c r="HE39" s="18">
        <f t="shared" si="260"/>
        <v>0</v>
      </c>
      <c r="HF39" s="17">
        <f t="shared" si="261"/>
        <v>60</v>
      </c>
      <c r="HG39" s="16">
        <f t="shared" si="262"/>
        <v>0</v>
      </c>
      <c r="HH39" s="18">
        <f t="shared" si="263"/>
        <v>0</v>
      </c>
      <c r="HI39" s="17">
        <f t="shared" si="264"/>
        <v>80</v>
      </c>
      <c r="HJ39" s="16">
        <f t="shared" si="265"/>
        <v>0</v>
      </c>
      <c r="HK39" s="18">
        <f t="shared" si="266"/>
        <v>0</v>
      </c>
      <c r="HL39" s="17">
        <f t="shared" si="267"/>
        <v>100</v>
      </c>
      <c r="HM39" s="16">
        <f t="shared" si="268"/>
        <v>0</v>
      </c>
      <c r="HO39" s="19"/>
      <c r="HP39" s="3"/>
      <c r="HT39" s="16"/>
      <c r="HU39" s="18">
        <v>1</v>
      </c>
      <c r="HV39" s="17">
        <v>1</v>
      </c>
      <c r="HW39" s="16">
        <f t="shared" si="269"/>
        <v>1.6666666666666681E-5</v>
      </c>
      <c r="HX39" s="18">
        <f t="shared" si="270"/>
        <v>1</v>
      </c>
      <c r="HY39" s="17">
        <f t="shared" si="271"/>
        <v>1</v>
      </c>
      <c r="HZ39" s="16">
        <f t="shared" si="272"/>
        <v>3.3333333333333362E-5</v>
      </c>
      <c r="IA39" s="18">
        <f t="shared" si="273"/>
        <v>1</v>
      </c>
      <c r="IB39" s="17">
        <f t="shared" si="274"/>
        <v>1</v>
      </c>
      <c r="IC39" s="16">
        <f t="shared" si="275"/>
        <v>5.0000000000000043E-5</v>
      </c>
      <c r="ID39" s="18">
        <f t="shared" si="276"/>
        <v>1</v>
      </c>
      <c r="IE39" s="17">
        <f t="shared" si="277"/>
        <v>1</v>
      </c>
      <c r="IF39" s="16">
        <f t="shared" si="278"/>
        <v>6.6666666666666724E-5</v>
      </c>
      <c r="IG39" s="18">
        <f t="shared" si="279"/>
        <v>1</v>
      </c>
      <c r="IH39" s="17">
        <f t="shared" si="280"/>
        <v>1</v>
      </c>
      <c r="II39" s="16">
        <f t="shared" si="281"/>
        <v>8.3333333333333398E-5</v>
      </c>
      <c r="IJ39" s="18">
        <f t="shared" si="282"/>
        <v>1</v>
      </c>
      <c r="IK39" s="17">
        <f t="shared" si="283"/>
        <v>1</v>
      </c>
      <c r="IL39" s="16">
        <f t="shared" si="284"/>
        <v>1.666666666666668E-4</v>
      </c>
      <c r="IM39" s="18">
        <f t="shared" si="285"/>
        <v>1</v>
      </c>
      <c r="IN39" s="17">
        <f t="shared" si="286"/>
        <v>1</v>
      </c>
      <c r="IO39" s="16">
        <f t="shared" si="287"/>
        <v>3.3333333333333359E-4</v>
      </c>
      <c r="IP39" s="18">
        <f t="shared" si="288"/>
        <v>1</v>
      </c>
      <c r="IQ39" s="17">
        <f t="shared" si="289"/>
        <v>1</v>
      </c>
      <c r="IR39" s="16">
        <f t="shared" si="290"/>
        <v>5.0000000000000044E-4</v>
      </c>
      <c r="IS39" s="18">
        <f t="shared" si="291"/>
        <v>1</v>
      </c>
      <c r="IT39" s="17">
        <f t="shared" si="292"/>
        <v>1</v>
      </c>
      <c r="IU39" s="16">
        <f t="shared" si="293"/>
        <v>6.6666666666666719E-4</v>
      </c>
      <c r="IV39" s="18">
        <f t="shared" si="294"/>
        <v>1</v>
      </c>
      <c r="IW39" s="17">
        <f t="shared" si="295"/>
        <v>1</v>
      </c>
      <c r="IX39" s="16">
        <f t="shared" si="296"/>
        <v>8.3333333333333404E-4</v>
      </c>
      <c r="IY39" s="18">
        <f t="shared" si="297"/>
        <v>1</v>
      </c>
      <c r="IZ39" s="17">
        <f t="shared" si="298"/>
        <v>1</v>
      </c>
      <c r="JA39" s="16">
        <f t="shared" si="299"/>
        <v>1.6666666666666681E-3</v>
      </c>
      <c r="JB39" s="18">
        <f t="shared" si="300"/>
        <v>1</v>
      </c>
      <c r="JC39" s="17">
        <f t="shared" si="301"/>
        <v>1</v>
      </c>
      <c r="JD39" s="16">
        <f t="shared" si="302"/>
        <v>3.3333333333333361E-3</v>
      </c>
      <c r="JE39" s="18">
        <f t="shared" si="303"/>
        <v>1</v>
      </c>
      <c r="JF39" s="17">
        <f t="shared" si="304"/>
        <v>1</v>
      </c>
      <c r="JG39" s="16">
        <f t="shared" si="305"/>
        <v>5.0000000000000044E-3</v>
      </c>
      <c r="JH39" s="18">
        <f t="shared" si="306"/>
        <v>1</v>
      </c>
      <c r="JI39" s="17">
        <f t="shared" si="307"/>
        <v>1</v>
      </c>
      <c r="JJ39" s="16">
        <f t="shared" si="308"/>
        <v>6.6666666666666723E-3</v>
      </c>
      <c r="JK39" s="18">
        <f t="shared" si="309"/>
        <v>1</v>
      </c>
      <c r="JL39" s="17">
        <f t="shared" si="310"/>
        <v>1</v>
      </c>
      <c r="JM39" s="16">
        <f t="shared" si="311"/>
        <v>8.3333333333333402E-3</v>
      </c>
      <c r="JN39" s="18">
        <f t="shared" si="312"/>
        <v>1</v>
      </c>
      <c r="JO39" s="17">
        <f t="shared" si="313"/>
        <v>1</v>
      </c>
      <c r="JP39" s="16">
        <f t="shared" si="314"/>
        <v>1.666666666666668E-2</v>
      </c>
      <c r="JQ39" s="18">
        <f t="shared" si="315"/>
        <v>1</v>
      </c>
      <c r="JR39" s="17">
        <f t="shared" si="316"/>
        <v>1</v>
      </c>
      <c r="JS39" s="16">
        <f t="shared" si="317"/>
        <v>3.3333333333333361E-2</v>
      </c>
      <c r="JT39" s="18">
        <f t="shared" si="318"/>
        <v>1</v>
      </c>
      <c r="JU39" s="17">
        <f t="shared" si="319"/>
        <v>1</v>
      </c>
      <c r="JV39" s="16">
        <f t="shared" si="320"/>
        <v>5.0000000000000037E-2</v>
      </c>
      <c r="JW39" s="18">
        <f t="shared" si="321"/>
        <v>1</v>
      </c>
      <c r="JX39" s="17">
        <f t="shared" si="322"/>
        <v>1</v>
      </c>
      <c r="JY39" s="16">
        <f t="shared" si="323"/>
        <v>6.6666666666666721E-2</v>
      </c>
      <c r="JZ39" s="18">
        <f t="shared" si="324"/>
        <v>1</v>
      </c>
      <c r="KA39" s="17">
        <f t="shared" si="325"/>
        <v>1</v>
      </c>
      <c r="KB39" s="16">
        <f t="shared" si="326"/>
        <v>8.3333333333333398E-2</v>
      </c>
      <c r="KG39" s="15">
        <f t="shared" si="189"/>
        <v>0</v>
      </c>
      <c r="KH39" s="15">
        <f t="shared" si="189"/>
        <v>0</v>
      </c>
      <c r="KI39" s="15">
        <f t="shared" si="189"/>
        <v>0</v>
      </c>
      <c r="KJ39" s="15">
        <f t="shared" si="189"/>
        <v>6.0000000000000001E-3</v>
      </c>
      <c r="KK39" s="15">
        <f t="shared" si="189"/>
        <v>7.4999999999999997E-3</v>
      </c>
      <c r="KL39" s="15">
        <f t="shared" si="189"/>
        <v>1.4999999999999999E-2</v>
      </c>
      <c r="KM39" s="15">
        <f t="shared" si="189"/>
        <v>0.03</v>
      </c>
      <c r="KN39" s="15">
        <f t="shared" si="189"/>
        <v>4.4999999999999998E-2</v>
      </c>
      <c r="KO39" s="15">
        <f t="shared" si="189"/>
        <v>0.06</v>
      </c>
      <c r="KP39" s="15">
        <f t="shared" si="189"/>
        <v>7.4999999999999997E-2</v>
      </c>
      <c r="KQ39" s="15">
        <f t="shared" si="190"/>
        <v>0.15</v>
      </c>
      <c r="KR39" s="15">
        <f t="shared" si="190"/>
        <v>0.1875</v>
      </c>
      <c r="KS39" s="15">
        <f t="shared" si="190"/>
        <v>0.18747</v>
      </c>
      <c r="KT39" s="15">
        <f t="shared" si="190"/>
        <v>0.18744000000000002</v>
      </c>
      <c r="KU39" s="15">
        <f t="shared" si="190"/>
        <v>0.18742500000000004</v>
      </c>
      <c r="KV39" s="15">
        <f t="shared" si="190"/>
        <v>0.18734999999999999</v>
      </c>
      <c r="KW39" s="15">
        <f t="shared" si="190"/>
        <v>0.18720000000000003</v>
      </c>
      <c r="KX39" s="15">
        <f t="shared" si="190"/>
        <v>0.18720000000000003</v>
      </c>
      <c r="KY39" s="15">
        <f t="shared" si="190"/>
        <v>0.18720000000000003</v>
      </c>
      <c r="KZ39" s="15">
        <f t="shared" si="190"/>
        <v>0.18675</v>
      </c>
      <c r="LG39" s="14">
        <f t="shared" si="150"/>
        <v>0.05</v>
      </c>
      <c r="LH39" s="3">
        <v>1</v>
      </c>
      <c r="LI39" s="14">
        <f t="shared" si="327"/>
        <v>2.5000000000000001E-2</v>
      </c>
      <c r="LJ39" s="3">
        <f t="shared" si="328"/>
        <v>3</v>
      </c>
      <c r="LK39" s="14">
        <v>5.0000000000000001E-3</v>
      </c>
      <c r="LL39" s="3">
        <v>3</v>
      </c>
      <c r="LM39" s="14">
        <v>5.0000000000000001E-4</v>
      </c>
      <c r="LN39" s="3">
        <v>5</v>
      </c>
      <c r="LO39" s="13">
        <f t="shared" si="191"/>
        <v>7.4999999999999997E-3</v>
      </c>
      <c r="LP39" s="13">
        <f t="shared" si="191"/>
        <v>1.4999999999999999E-2</v>
      </c>
      <c r="LQ39" s="13">
        <f t="shared" si="191"/>
        <v>2.2499999999999999E-2</v>
      </c>
      <c r="LR39" s="13">
        <f t="shared" si="191"/>
        <v>0.03</v>
      </c>
      <c r="LS39" s="13">
        <f t="shared" si="191"/>
        <v>3.7499999999999999E-2</v>
      </c>
      <c r="LT39" s="13">
        <f t="shared" si="192"/>
        <v>1.2500000000000001E-2</v>
      </c>
      <c r="LU39" s="13">
        <f t="shared" si="192"/>
        <v>2.5000000000000001E-2</v>
      </c>
      <c r="LV39" s="13">
        <f t="shared" si="192"/>
        <v>3.7499999999999999E-2</v>
      </c>
      <c r="LW39" s="13">
        <f t="shared" si="192"/>
        <v>0.05</v>
      </c>
      <c r="LX39" s="13">
        <f t="shared" si="192"/>
        <v>6.25E-2</v>
      </c>
      <c r="LY39" s="13">
        <f t="shared" si="193"/>
        <v>2.5000000000000001E-2</v>
      </c>
      <c r="LZ39" s="13">
        <f t="shared" si="193"/>
        <v>0.05</v>
      </c>
      <c r="MA39" s="13">
        <f t="shared" si="193"/>
        <v>7.4999999999999997E-2</v>
      </c>
      <c r="MB39" s="13">
        <f t="shared" si="193"/>
        <v>0.1</v>
      </c>
      <c r="MC39" s="13">
        <f t="shared" si="193"/>
        <v>0.125</v>
      </c>
      <c r="MD39" s="13">
        <f t="shared" si="194"/>
        <v>1.4999999999999999E-2</v>
      </c>
      <c r="ME39" s="13">
        <f t="shared" si="194"/>
        <v>0.03</v>
      </c>
      <c r="MF39" s="13">
        <f t="shared" si="194"/>
        <v>4.4999999999999998E-2</v>
      </c>
      <c r="MG39" s="13">
        <f t="shared" si="194"/>
        <v>0.06</v>
      </c>
      <c r="MH39" s="13">
        <f t="shared" si="194"/>
        <v>7.4999999999999997E-2</v>
      </c>
      <c r="MI39" s="13">
        <f t="shared" si="194"/>
        <v>0.1125</v>
      </c>
      <c r="MJ39" s="13">
        <f t="shared" si="194"/>
        <v>0.15</v>
      </c>
      <c r="MK39" s="13">
        <f t="shared" si="194"/>
        <v>0.1875</v>
      </c>
      <c r="ML39" s="13">
        <f t="shared" si="194"/>
        <v>0.22500000000000001</v>
      </c>
      <c r="MM39" s="13">
        <f t="shared" si="194"/>
        <v>0.26250000000000001</v>
      </c>
      <c r="MN39" s="13">
        <f t="shared" si="194"/>
        <v>0.3</v>
      </c>
      <c r="MO39" s="13">
        <f t="shared" si="194"/>
        <v>0.33750000000000002</v>
      </c>
      <c r="MP39" s="13">
        <f t="shared" si="194"/>
        <v>0.375</v>
      </c>
      <c r="MQ39" s="13"/>
      <c r="MT39" s="3"/>
      <c r="MW39" s="1">
        <v>0.03</v>
      </c>
      <c r="MX39" s="1">
        <v>0.12</v>
      </c>
      <c r="MY39" s="1">
        <v>0.75</v>
      </c>
    </row>
    <row r="40" spans="1:363" ht="16.2">
      <c r="A40" s="37">
        <v>34</v>
      </c>
      <c r="B40" s="37" t="s">
        <v>296</v>
      </c>
      <c r="C40" s="37">
        <v>4</v>
      </c>
      <c r="D40" s="37">
        <v>-1</v>
      </c>
      <c r="E40" s="37"/>
      <c r="F40" s="8">
        <v>155</v>
      </c>
      <c r="G40" s="37" t="s">
        <v>174</v>
      </c>
      <c r="H40" s="37">
        <f t="shared" si="195"/>
        <v>155</v>
      </c>
      <c r="I40" s="101"/>
      <c r="J40" s="37">
        <f t="shared" si="5"/>
        <v>155</v>
      </c>
      <c r="K40" s="11" t="s">
        <v>173</v>
      </c>
      <c r="L40" s="37">
        <f t="shared" si="186"/>
        <v>0</v>
      </c>
      <c r="M40" s="37">
        <f t="shared" si="186"/>
        <v>0</v>
      </c>
      <c r="N40" s="37">
        <v>0</v>
      </c>
      <c r="O40" s="57">
        <v>0.10763899999999998</v>
      </c>
      <c r="P40" s="3">
        <v>5</v>
      </c>
      <c r="Q40" s="51">
        <v>0</v>
      </c>
      <c r="R40" s="17">
        <f t="shared" si="196"/>
        <v>2.5832999999999998E-2</v>
      </c>
      <c r="S40" s="47">
        <f t="shared" si="183"/>
        <v>2</v>
      </c>
      <c r="T40" s="47" t="s">
        <v>27</v>
      </c>
      <c r="U40" s="50">
        <v>0</v>
      </c>
      <c r="V40" s="49">
        <v>14</v>
      </c>
      <c r="W40" s="48">
        <v>1</v>
      </c>
      <c r="X40" s="47" t="str">
        <f t="shared" si="178"/>
        <v>[[0,1],[0,1],[0,1],[0,1],[0,1],[0,1],[0,1],[0,1],[0,1],[0,1],[0,2],[0,4],[0,6],[0,8],[0,10],[0,20],[0,40],[0,60],[0,80],[0,100]]</v>
      </c>
      <c r="Y40" s="47">
        <v>1</v>
      </c>
      <c r="Z40" s="47">
        <v>1</v>
      </c>
      <c r="AA40" s="47" t="str">
        <f t="shared" si="197"/>
        <v>[[1,1],[1,1],[1,1],[1,1],[1,1],[1,1],[1,1],[1,1],[1,1],[1,1],[1,1],[1,1],[1,1],[1,1],[1,1],[1,1],[1,1],[1,1],[1,1],[1,1]]</v>
      </c>
      <c r="AB40" s="37">
        <v>0</v>
      </c>
      <c r="AC40" s="81">
        <v>1</v>
      </c>
      <c r="AD40" s="43">
        <f t="shared" si="187"/>
        <v>0</v>
      </c>
      <c r="AE40" s="43">
        <v>0.05</v>
      </c>
      <c r="AF40" s="43">
        <v>0</v>
      </c>
      <c r="AG40" s="44">
        <f t="shared" si="184"/>
        <v>0.05</v>
      </c>
      <c r="AH40" s="44">
        <f t="shared" si="188"/>
        <v>0.02</v>
      </c>
      <c r="AI40" s="44">
        <f t="shared" si="188"/>
        <v>8.0000000000000002E-3</v>
      </c>
      <c r="AJ40" s="42">
        <v>1E-3</v>
      </c>
      <c r="AK40" s="14" t="str">
        <f t="shared" si="198"/>
        <v>[[0.05,1],[0.025,3],[0.005,3],[0.0005,5],[0,0],[0.0005,5],[0.0005,5]]</v>
      </c>
      <c r="AL40" s="37" t="str">
        <f t="shared" si="179"/>
        <v>[[2,5],[3,2],[4,3]]</v>
      </c>
      <c r="AM40" s="40" t="str">
        <f t="shared" si="180"/>
        <v>[0.738095,0.369048,0.246032]</v>
      </c>
      <c r="AN40" s="40">
        <v>0</v>
      </c>
      <c r="AO40" s="40">
        <v>1</v>
      </c>
      <c r="AP40" s="40">
        <f t="shared" si="199"/>
        <v>1</v>
      </c>
      <c r="AQ40" s="40">
        <v>1</v>
      </c>
      <c r="AR40" s="40">
        <v>0.8</v>
      </c>
      <c r="AS40" s="40" t="s">
        <v>156</v>
      </c>
      <c r="AT40" s="40">
        <v>2</v>
      </c>
      <c r="AU40" s="39">
        <v>12</v>
      </c>
      <c r="AV40" s="37">
        <f t="shared" si="185"/>
        <v>1</v>
      </c>
      <c r="AW40" s="37">
        <v>0</v>
      </c>
      <c r="AX40" s="8">
        <v>2</v>
      </c>
      <c r="AY40" s="8"/>
      <c r="AZ40" s="8" t="s">
        <v>6</v>
      </c>
      <c r="BA40" s="37">
        <v>1</v>
      </c>
      <c r="BB40" s="38">
        <f t="shared" si="177"/>
        <v>1.5</v>
      </c>
      <c r="BC40" s="37"/>
      <c r="BD40" s="37"/>
      <c r="BE40" s="37">
        <v>1</v>
      </c>
      <c r="BF40" s="37">
        <v>1</v>
      </c>
      <c r="BG40" s="37" t="s">
        <v>161</v>
      </c>
      <c r="BH40" s="36">
        <v>1</v>
      </c>
      <c r="BI40" s="36">
        <v>0.6</v>
      </c>
      <c r="BJ40" s="8">
        <f t="shared" si="181"/>
        <v>155</v>
      </c>
      <c r="BK40" s="8" t="s">
        <v>46</v>
      </c>
      <c r="BL40" s="8">
        <v>1</v>
      </c>
      <c r="BM40" s="8" t="s">
        <v>14</v>
      </c>
      <c r="BN40" s="8" t="s">
        <v>152</v>
      </c>
      <c r="BO40" s="100" t="s">
        <v>295</v>
      </c>
      <c r="BP40" s="100" t="s">
        <v>294</v>
      </c>
      <c r="BQ40" s="27">
        <v>9</v>
      </c>
      <c r="BR40" s="27">
        <v>1</v>
      </c>
      <c r="BS40" s="11"/>
      <c r="BT40" s="11"/>
      <c r="BU40" s="11" t="s">
        <v>1</v>
      </c>
      <c r="BV40" s="35">
        <v>0</v>
      </c>
      <c r="BW40" s="27">
        <f t="shared" si="200"/>
        <v>15.5</v>
      </c>
      <c r="BX40" s="34" t="str">
        <f t="shared" si="201"/>
        <v>[15.5,6,155,15.5]</v>
      </c>
      <c r="BY40" s="31">
        <v>1</v>
      </c>
      <c r="BZ40" s="31">
        <v>1</v>
      </c>
      <c r="CA40" s="31">
        <v>1</v>
      </c>
      <c r="CB40" s="31">
        <v>1</v>
      </c>
      <c r="CC40" s="31">
        <v>1</v>
      </c>
      <c r="CD40" s="31">
        <v>1</v>
      </c>
      <c r="CE40" s="31">
        <v>1</v>
      </c>
      <c r="CF40" s="31"/>
      <c r="CG40" s="31"/>
      <c r="CH40" s="31"/>
      <c r="CI40" s="31"/>
      <c r="CJ40" s="31"/>
      <c r="CK40" s="31"/>
      <c r="CL40" s="31"/>
      <c r="CM40" s="31"/>
      <c r="CN40" s="31" t="s">
        <v>293</v>
      </c>
      <c r="CO40" s="31"/>
      <c r="CP40" s="31"/>
      <c r="CQ40" s="32" t="s">
        <v>0</v>
      </c>
      <c r="CR40" s="32">
        <v>1</v>
      </c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 t="s">
        <v>292</v>
      </c>
      <c r="DT40" s="31">
        <f t="shared" si="20"/>
        <v>15.5</v>
      </c>
      <c r="DU40" s="27">
        <f t="shared" si="21"/>
        <v>6</v>
      </c>
      <c r="DV40" s="27">
        <f t="shared" si="22"/>
        <v>155</v>
      </c>
      <c r="DW40" s="27">
        <f t="shared" si="202"/>
        <v>15.5</v>
      </c>
      <c r="DX40" s="27"/>
      <c r="DY40" s="46"/>
      <c r="DZ40" s="80"/>
      <c r="EA40" s="8"/>
      <c r="EB40" s="99"/>
      <c r="EC40" s="8"/>
      <c r="ED40" s="38"/>
      <c r="EE40" s="8"/>
      <c r="EF40" s="98"/>
      <c r="EG40" s="8"/>
      <c r="EH40" s="8"/>
      <c r="EI40" s="26">
        <f t="shared" si="203"/>
        <v>170.5</v>
      </c>
      <c r="EJ40" s="25">
        <f>EJ39</f>
        <v>0.1</v>
      </c>
      <c r="EK40" s="24">
        <v>2</v>
      </c>
      <c r="EL40" s="21">
        <v>5</v>
      </c>
      <c r="EM40" s="24">
        <v>3</v>
      </c>
      <c r="EN40" s="21">
        <v>2</v>
      </c>
      <c r="EO40" s="24">
        <v>4</v>
      </c>
      <c r="EP40" s="21">
        <v>3</v>
      </c>
      <c r="EQ40" s="21">
        <f t="shared" si="204"/>
        <v>2.8</v>
      </c>
      <c r="ER40" s="21">
        <f t="shared" si="205"/>
        <v>7.5</v>
      </c>
      <c r="ES40" s="23">
        <f t="shared" si="206"/>
        <v>0.73809499999999995</v>
      </c>
      <c r="ET40" s="21">
        <f t="shared" si="207"/>
        <v>15</v>
      </c>
      <c r="EU40" s="22">
        <f t="shared" si="208"/>
        <v>0.36904799999999999</v>
      </c>
      <c r="EV40" s="21">
        <f t="shared" si="209"/>
        <v>22.5</v>
      </c>
      <c r="EW40" s="20">
        <f t="shared" si="210"/>
        <v>0.246032</v>
      </c>
      <c r="EZ40" s="19"/>
      <c r="FA40" s="3"/>
      <c r="FE40" s="16"/>
      <c r="FF40" s="18">
        <v>0</v>
      </c>
      <c r="FG40" s="17">
        <v>1</v>
      </c>
      <c r="FH40" s="16">
        <f t="shared" si="211"/>
        <v>0</v>
      </c>
      <c r="FI40" s="18">
        <f t="shared" si="212"/>
        <v>0</v>
      </c>
      <c r="FJ40" s="17">
        <f t="shared" si="213"/>
        <v>1</v>
      </c>
      <c r="FK40" s="16">
        <f t="shared" si="214"/>
        <v>0</v>
      </c>
      <c r="FL40" s="18">
        <f t="shared" si="215"/>
        <v>0</v>
      </c>
      <c r="FM40" s="17">
        <f t="shared" si="216"/>
        <v>1</v>
      </c>
      <c r="FN40" s="16">
        <f t="shared" si="217"/>
        <v>0</v>
      </c>
      <c r="FO40" s="18">
        <f t="shared" si="218"/>
        <v>0</v>
      </c>
      <c r="FP40" s="17">
        <f t="shared" si="219"/>
        <v>1</v>
      </c>
      <c r="FQ40" s="16">
        <f t="shared" si="220"/>
        <v>0</v>
      </c>
      <c r="FR40" s="18">
        <f t="shared" si="221"/>
        <v>0</v>
      </c>
      <c r="FS40" s="17">
        <f t="shared" si="222"/>
        <v>1</v>
      </c>
      <c r="FT40" s="16">
        <f t="shared" si="223"/>
        <v>0</v>
      </c>
      <c r="FU40" s="18">
        <f t="shared" si="224"/>
        <v>0</v>
      </c>
      <c r="FV40" s="17">
        <f t="shared" si="225"/>
        <v>1</v>
      </c>
      <c r="FW40" s="16">
        <f t="shared" si="226"/>
        <v>0</v>
      </c>
      <c r="FX40" s="18">
        <f t="shared" si="227"/>
        <v>0</v>
      </c>
      <c r="FY40" s="17">
        <f t="shared" si="228"/>
        <v>1</v>
      </c>
      <c r="FZ40" s="16">
        <f t="shared" si="229"/>
        <v>0</v>
      </c>
      <c r="GA40" s="18">
        <f t="shared" si="230"/>
        <v>0</v>
      </c>
      <c r="GB40" s="17">
        <f t="shared" si="231"/>
        <v>1</v>
      </c>
      <c r="GC40" s="16">
        <f t="shared" si="232"/>
        <v>0</v>
      </c>
      <c r="GD40" s="18">
        <f t="shared" si="233"/>
        <v>0</v>
      </c>
      <c r="GE40" s="17">
        <f t="shared" si="234"/>
        <v>1</v>
      </c>
      <c r="GF40" s="16">
        <f t="shared" si="235"/>
        <v>0</v>
      </c>
      <c r="GG40" s="18">
        <f t="shared" si="236"/>
        <v>0</v>
      </c>
      <c r="GH40" s="17">
        <f t="shared" si="237"/>
        <v>1</v>
      </c>
      <c r="GI40" s="16">
        <f t="shared" si="238"/>
        <v>0</v>
      </c>
      <c r="GJ40" s="18">
        <f t="shared" si="239"/>
        <v>0</v>
      </c>
      <c r="GK40" s="17">
        <f t="shared" si="240"/>
        <v>2</v>
      </c>
      <c r="GL40" s="16">
        <f t="shared" si="241"/>
        <v>0</v>
      </c>
      <c r="GM40" s="18">
        <f t="shared" si="242"/>
        <v>0</v>
      </c>
      <c r="GN40" s="17">
        <f t="shared" si="243"/>
        <v>4</v>
      </c>
      <c r="GO40" s="16">
        <f t="shared" si="244"/>
        <v>0</v>
      </c>
      <c r="GP40" s="18">
        <f t="shared" si="245"/>
        <v>0</v>
      </c>
      <c r="GQ40" s="17">
        <f t="shared" si="246"/>
        <v>6</v>
      </c>
      <c r="GR40" s="16">
        <f t="shared" si="247"/>
        <v>0</v>
      </c>
      <c r="GS40" s="18">
        <f t="shared" si="248"/>
        <v>0</v>
      </c>
      <c r="GT40" s="17">
        <f t="shared" si="249"/>
        <v>8</v>
      </c>
      <c r="GU40" s="16">
        <f t="shared" si="250"/>
        <v>0</v>
      </c>
      <c r="GV40" s="18">
        <f t="shared" si="251"/>
        <v>0</v>
      </c>
      <c r="GW40" s="17">
        <f t="shared" si="252"/>
        <v>10</v>
      </c>
      <c r="GX40" s="16">
        <f t="shared" si="253"/>
        <v>0</v>
      </c>
      <c r="GY40" s="18">
        <f t="shared" si="254"/>
        <v>0</v>
      </c>
      <c r="GZ40" s="17">
        <f t="shared" si="255"/>
        <v>20</v>
      </c>
      <c r="HA40" s="16">
        <f t="shared" si="256"/>
        <v>0</v>
      </c>
      <c r="HB40" s="18">
        <f t="shared" si="257"/>
        <v>0</v>
      </c>
      <c r="HC40" s="17">
        <f t="shared" si="258"/>
        <v>40</v>
      </c>
      <c r="HD40" s="16">
        <f t="shared" si="259"/>
        <v>0</v>
      </c>
      <c r="HE40" s="18">
        <f t="shared" si="260"/>
        <v>0</v>
      </c>
      <c r="HF40" s="17">
        <f t="shared" si="261"/>
        <v>60</v>
      </c>
      <c r="HG40" s="16">
        <f t="shared" si="262"/>
        <v>0</v>
      </c>
      <c r="HH40" s="18">
        <f t="shared" si="263"/>
        <v>0</v>
      </c>
      <c r="HI40" s="17">
        <f t="shared" si="264"/>
        <v>80</v>
      </c>
      <c r="HJ40" s="16">
        <f t="shared" si="265"/>
        <v>0</v>
      </c>
      <c r="HK40" s="18">
        <f t="shared" si="266"/>
        <v>0</v>
      </c>
      <c r="HL40" s="17">
        <f t="shared" si="267"/>
        <v>100</v>
      </c>
      <c r="HM40" s="16">
        <f t="shared" si="268"/>
        <v>0</v>
      </c>
      <c r="HO40" s="19"/>
      <c r="HP40" s="3"/>
      <c r="HT40" s="16"/>
      <c r="HU40" s="18">
        <v>1</v>
      </c>
      <c r="HV40" s="17">
        <v>1</v>
      </c>
      <c r="HW40" s="16">
        <f t="shared" si="269"/>
        <v>1.7222222222222237E-5</v>
      </c>
      <c r="HX40" s="18">
        <f t="shared" si="270"/>
        <v>1</v>
      </c>
      <c r="HY40" s="17">
        <f t="shared" si="271"/>
        <v>1</v>
      </c>
      <c r="HZ40" s="16">
        <f t="shared" si="272"/>
        <v>3.4444444444444475E-5</v>
      </c>
      <c r="IA40" s="18">
        <f t="shared" si="273"/>
        <v>1</v>
      </c>
      <c r="IB40" s="17">
        <f t="shared" si="274"/>
        <v>1</v>
      </c>
      <c r="IC40" s="16">
        <f t="shared" si="275"/>
        <v>5.1666666666666712E-5</v>
      </c>
      <c r="ID40" s="18">
        <f t="shared" si="276"/>
        <v>1</v>
      </c>
      <c r="IE40" s="17">
        <f t="shared" si="277"/>
        <v>1</v>
      </c>
      <c r="IF40" s="16">
        <f t="shared" si="278"/>
        <v>6.8888888888888949E-5</v>
      </c>
      <c r="IG40" s="18">
        <f t="shared" si="279"/>
        <v>1</v>
      </c>
      <c r="IH40" s="17">
        <f t="shared" si="280"/>
        <v>1</v>
      </c>
      <c r="II40" s="16">
        <f t="shared" si="281"/>
        <v>8.6111111111111186E-5</v>
      </c>
      <c r="IJ40" s="18">
        <f t="shared" si="282"/>
        <v>1</v>
      </c>
      <c r="IK40" s="17">
        <f t="shared" si="283"/>
        <v>1</v>
      </c>
      <c r="IL40" s="16">
        <f t="shared" si="284"/>
        <v>1.7222222222222237E-4</v>
      </c>
      <c r="IM40" s="18">
        <f t="shared" si="285"/>
        <v>1</v>
      </c>
      <c r="IN40" s="17">
        <f t="shared" si="286"/>
        <v>1</v>
      </c>
      <c r="IO40" s="16">
        <f t="shared" si="287"/>
        <v>3.4444444444444475E-4</v>
      </c>
      <c r="IP40" s="18">
        <f t="shared" si="288"/>
        <v>1</v>
      </c>
      <c r="IQ40" s="17">
        <f t="shared" si="289"/>
        <v>1</v>
      </c>
      <c r="IR40" s="16">
        <f t="shared" si="290"/>
        <v>5.1666666666666712E-4</v>
      </c>
      <c r="IS40" s="18">
        <f t="shared" si="291"/>
        <v>1</v>
      </c>
      <c r="IT40" s="17">
        <f t="shared" si="292"/>
        <v>1</v>
      </c>
      <c r="IU40" s="16">
        <f t="shared" si="293"/>
        <v>6.8888888888888949E-4</v>
      </c>
      <c r="IV40" s="18">
        <f t="shared" si="294"/>
        <v>1</v>
      </c>
      <c r="IW40" s="17">
        <f t="shared" si="295"/>
        <v>1</v>
      </c>
      <c r="IX40" s="16">
        <f t="shared" si="296"/>
        <v>8.6111111111111186E-4</v>
      </c>
      <c r="IY40" s="18">
        <f t="shared" si="297"/>
        <v>1</v>
      </c>
      <c r="IZ40" s="17">
        <f t="shared" si="298"/>
        <v>1</v>
      </c>
      <c r="JA40" s="16">
        <f t="shared" si="299"/>
        <v>1.7222222222222237E-3</v>
      </c>
      <c r="JB40" s="18">
        <f t="shared" si="300"/>
        <v>1</v>
      </c>
      <c r="JC40" s="17">
        <f t="shared" si="301"/>
        <v>1</v>
      </c>
      <c r="JD40" s="16">
        <f t="shared" si="302"/>
        <v>3.4444444444444475E-3</v>
      </c>
      <c r="JE40" s="18">
        <f t="shared" si="303"/>
        <v>1</v>
      </c>
      <c r="JF40" s="17">
        <f t="shared" si="304"/>
        <v>1</v>
      </c>
      <c r="JG40" s="16">
        <f t="shared" si="305"/>
        <v>5.166666666666671E-3</v>
      </c>
      <c r="JH40" s="18">
        <f t="shared" si="306"/>
        <v>1</v>
      </c>
      <c r="JI40" s="17">
        <f t="shared" si="307"/>
        <v>1</v>
      </c>
      <c r="JJ40" s="16">
        <f t="shared" si="308"/>
        <v>6.8888888888888949E-3</v>
      </c>
      <c r="JK40" s="18">
        <f t="shared" si="309"/>
        <v>1</v>
      </c>
      <c r="JL40" s="17">
        <f t="shared" si="310"/>
        <v>1</v>
      </c>
      <c r="JM40" s="16">
        <f t="shared" si="311"/>
        <v>8.611111111111118E-3</v>
      </c>
      <c r="JN40" s="18">
        <f t="shared" si="312"/>
        <v>1</v>
      </c>
      <c r="JO40" s="17">
        <f t="shared" si="313"/>
        <v>1</v>
      </c>
      <c r="JP40" s="16">
        <f t="shared" si="314"/>
        <v>1.7222222222222236E-2</v>
      </c>
      <c r="JQ40" s="18">
        <f t="shared" si="315"/>
        <v>1</v>
      </c>
      <c r="JR40" s="17">
        <f t="shared" si="316"/>
        <v>1</v>
      </c>
      <c r="JS40" s="16">
        <f t="shared" si="317"/>
        <v>3.4444444444444472E-2</v>
      </c>
      <c r="JT40" s="18">
        <f t="shared" si="318"/>
        <v>1</v>
      </c>
      <c r="JU40" s="17">
        <f t="shared" si="319"/>
        <v>1</v>
      </c>
      <c r="JV40" s="16">
        <f t="shared" si="320"/>
        <v>5.1666666666666708E-2</v>
      </c>
      <c r="JW40" s="18">
        <f t="shared" si="321"/>
        <v>1</v>
      </c>
      <c r="JX40" s="17">
        <f t="shared" si="322"/>
        <v>1</v>
      </c>
      <c r="JY40" s="16">
        <f t="shared" si="323"/>
        <v>6.8888888888888944E-2</v>
      </c>
      <c r="JZ40" s="18">
        <f t="shared" si="324"/>
        <v>1</v>
      </c>
      <c r="KA40" s="17">
        <f t="shared" si="325"/>
        <v>1</v>
      </c>
      <c r="KB40" s="16">
        <f t="shared" si="326"/>
        <v>8.611111111111118E-2</v>
      </c>
      <c r="KG40" s="15">
        <f t="shared" si="189"/>
        <v>0</v>
      </c>
      <c r="KH40" s="15">
        <f t="shared" si="189"/>
        <v>0</v>
      </c>
      <c r="KI40" s="15">
        <f t="shared" si="189"/>
        <v>0</v>
      </c>
      <c r="KJ40" s="15">
        <f t="shared" si="189"/>
        <v>6.1999999999999998E-3</v>
      </c>
      <c r="KK40" s="15">
        <f t="shared" si="189"/>
        <v>7.7499999999999999E-3</v>
      </c>
      <c r="KL40" s="15">
        <f t="shared" si="189"/>
        <v>1.55E-2</v>
      </c>
      <c r="KM40" s="15">
        <f t="shared" si="189"/>
        <v>3.1E-2</v>
      </c>
      <c r="KN40" s="15">
        <f t="shared" si="189"/>
        <v>4.65E-2</v>
      </c>
      <c r="KO40" s="15">
        <f t="shared" si="189"/>
        <v>6.2E-2</v>
      </c>
      <c r="KP40" s="15">
        <f t="shared" si="189"/>
        <v>7.7499999999999999E-2</v>
      </c>
      <c r="KQ40" s="15">
        <f t="shared" si="190"/>
        <v>0.155</v>
      </c>
      <c r="KR40" s="15">
        <f t="shared" si="190"/>
        <v>0.19375000000000001</v>
      </c>
      <c r="KS40" s="15">
        <f t="shared" si="190"/>
        <v>0.193719</v>
      </c>
      <c r="KT40" s="15">
        <f t="shared" si="190"/>
        <v>0.19368800000000003</v>
      </c>
      <c r="KU40" s="15">
        <f t="shared" si="190"/>
        <v>0.1936725</v>
      </c>
      <c r="KV40" s="15">
        <f t="shared" si="190"/>
        <v>0.19359499999999999</v>
      </c>
      <c r="KW40" s="15">
        <f t="shared" si="190"/>
        <v>0.19344000000000003</v>
      </c>
      <c r="KX40" s="15">
        <f t="shared" si="190"/>
        <v>0.19344</v>
      </c>
      <c r="KY40" s="15">
        <f t="shared" si="190"/>
        <v>0.19344000000000003</v>
      </c>
      <c r="KZ40" s="15">
        <f t="shared" si="190"/>
        <v>0.19297500000000001</v>
      </c>
      <c r="LG40" s="14">
        <f t="shared" si="150"/>
        <v>0.05</v>
      </c>
      <c r="LH40" s="3">
        <v>1</v>
      </c>
      <c r="LI40" s="14">
        <f t="shared" si="327"/>
        <v>2.5000000000000001E-2</v>
      </c>
      <c r="LJ40" s="3">
        <f t="shared" si="328"/>
        <v>3</v>
      </c>
      <c r="LK40" s="14">
        <v>5.0000000000000001E-3</v>
      </c>
      <c r="LL40" s="3">
        <v>3</v>
      </c>
      <c r="LM40" s="14">
        <v>5.0000000000000001E-4</v>
      </c>
      <c r="LN40" s="3">
        <v>5</v>
      </c>
      <c r="LO40" s="13">
        <f t="shared" si="191"/>
        <v>7.7499999999999999E-3</v>
      </c>
      <c r="LP40" s="13">
        <f t="shared" si="191"/>
        <v>1.55E-2</v>
      </c>
      <c r="LQ40" s="13">
        <f t="shared" si="191"/>
        <v>2.325E-2</v>
      </c>
      <c r="LR40" s="13">
        <f t="shared" si="191"/>
        <v>3.1E-2</v>
      </c>
      <c r="LS40" s="13">
        <f t="shared" si="191"/>
        <v>3.875E-2</v>
      </c>
      <c r="LT40" s="13">
        <f t="shared" si="192"/>
        <v>1.2916666666666667E-2</v>
      </c>
      <c r="LU40" s="13">
        <f t="shared" si="192"/>
        <v>2.5833333333333333E-2</v>
      </c>
      <c r="LV40" s="13">
        <f t="shared" si="192"/>
        <v>3.875E-2</v>
      </c>
      <c r="LW40" s="13">
        <f t="shared" si="192"/>
        <v>5.1666666666666666E-2</v>
      </c>
      <c r="LX40" s="13">
        <f t="shared" si="192"/>
        <v>6.458333333333334E-2</v>
      </c>
      <c r="LY40" s="13">
        <f t="shared" si="193"/>
        <v>2.5833333333333333E-2</v>
      </c>
      <c r="LZ40" s="13">
        <f t="shared" si="193"/>
        <v>5.1666666666666666E-2</v>
      </c>
      <c r="MA40" s="13">
        <f t="shared" si="193"/>
        <v>7.7499999999999999E-2</v>
      </c>
      <c r="MB40" s="13">
        <f t="shared" si="193"/>
        <v>0.10333333333333333</v>
      </c>
      <c r="MC40" s="13">
        <f t="shared" si="193"/>
        <v>0.12916666666666668</v>
      </c>
      <c r="MD40" s="13">
        <f t="shared" si="194"/>
        <v>1.55E-2</v>
      </c>
      <c r="ME40" s="13">
        <f t="shared" si="194"/>
        <v>3.1E-2</v>
      </c>
      <c r="MF40" s="13">
        <f t="shared" si="194"/>
        <v>4.65E-2</v>
      </c>
      <c r="MG40" s="13">
        <f t="shared" si="194"/>
        <v>6.2E-2</v>
      </c>
      <c r="MH40" s="13">
        <f t="shared" si="194"/>
        <v>7.7499999999999999E-2</v>
      </c>
      <c r="MI40" s="13">
        <f t="shared" si="194"/>
        <v>0.11625000000000001</v>
      </c>
      <c r="MJ40" s="13">
        <f t="shared" si="194"/>
        <v>0.155</v>
      </c>
      <c r="MK40" s="13">
        <f t="shared" si="194"/>
        <v>0.19375000000000001</v>
      </c>
      <c r="ML40" s="13">
        <f t="shared" si="194"/>
        <v>0.23250000000000001</v>
      </c>
      <c r="MM40" s="13">
        <f t="shared" si="194"/>
        <v>0.27124999999999999</v>
      </c>
      <c r="MN40" s="13">
        <f t="shared" si="194"/>
        <v>0.31</v>
      </c>
      <c r="MO40" s="13">
        <f t="shared" si="194"/>
        <v>0.34875</v>
      </c>
      <c r="MP40" s="13">
        <f t="shared" si="194"/>
        <v>0.38750000000000001</v>
      </c>
      <c r="MQ40" s="13"/>
      <c r="MT40" s="3"/>
      <c r="MW40" s="1">
        <v>3.1E-2</v>
      </c>
      <c r="MX40" s="1">
        <v>0.124</v>
      </c>
      <c r="MY40" s="1">
        <v>0.77500000000000002</v>
      </c>
    </row>
    <row r="41" spans="1:363" ht="16.2">
      <c r="A41" s="37">
        <v>35</v>
      </c>
      <c r="B41" s="79" t="s">
        <v>291</v>
      </c>
      <c r="C41" s="37">
        <v>6</v>
      </c>
      <c r="D41" s="37">
        <v>15</v>
      </c>
      <c r="E41" s="37"/>
      <c r="F41" s="65">
        <v>1050</v>
      </c>
      <c r="G41" s="37" t="s">
        <v>290</v>
      </c>
      <c r="H41" s="37">
        <f t="shared" si="195"/>
        <v>1050</v>
      </c>
      <c r="I41" s="11"/>
      <c r="J41" s="37">
        <f t="shared" si="5"/>
        <v>1050</v>
      </c>
      <c r="K41" s="11" t="s">
        <v>289</v>
      </c>
      <c r="L41" s="37">
        <f t="shared" ref="L41:L72" si="329">ROUND(IF(C41=4,F41*10%,0),0)</f>
        <v>0</v>
      </c>
      <c r="M41" s="37">
        <f t="shared" ref="M41:M72" si="330">ROUND(IF(C41=4,F41*2%,0),0)</f>
        <v>0</v>
      </c>
      <c r="N41" s="37">
        <v>0</v>
      </c>
      <c r="O41" s="57">
        <v>0.72916619999999999</v>
      </c>
      <c r="P41" s="3">
        <v>10</v>
      </c>
      <c r="Q41" s="51">
        <v>0</v>
      </c>
      <c r="R41" s="17">
        <f t="shared" si="196"/>
        <v>0.17499999999999999</v>
      </c>
      <c r="S41" s="47">
        <f t="shared" si="183"/>
        <v>5</v>
      </c>
      <c r="T41" s="47" t="s">
        <v>27</v>
      </c>
      <c r="U41" s="50">
        <v>0</v>
      </c>
      <c r="V41" s="49">
        <v>15</v>
      </c>
      <c r="W41" s="48">
        <v>1</v>
      </c>
      <c r="X41" s="47" t="str">
        <f t="shared" si="178"/>
        <v>[[0,1],[0,1],[0,1],[0,1],[0,1],[0,1],[0,1],[0,1],[0,1],[0,1],[0,2],[0,4],[0,6],[0,8],[0,10],[0,20],[0,40],[0,60],[0,80],[0,100]]</v>
      </c>
      <c r="Y41" s="47">
        <v>1</v>
      </c>
      <c r="Z41" s="47">
        <v>1</v>
      </c>
      <c r="AA41" s="47" t="str">
        <f t="shared" si="197"/>
        <v>[[1,1],[1,1],[1,1],[1,1],[1,1],[1,1],[1,1],[1,1],[1,1],[1,1],[1,1],[1,1],[1,1],[1,1],[1,1],[1,1],[1,1],[1,1],[1,1],[1,1]]</v>
      </c>
      <c r="AB41" s="37">
        <v>0</v>
      </c>
      <c r="AC41" s="63">
        <v>0</v>
      </c>
      <c r="AD41" s="43">
        <f t="shared" si="187"/>
        <v>0</v>
      </c>
      <c r="AE41" s="43">
        <v>0.05</v>
      </c>
      <c r="AF41" s="43">
        <v>0</v>
      </c>
      <c r="AG41" s="44">
        <v>0</v>
      </c>
      <c r="AH41" s="43">
        <v>0</v>
      </c>
      <c r="AI41" s="43">
        <v>0</v>
      </c>
      <c r="AJ41" s="42">
        <v>0</v>
      </c>
      <c r="AK41" s="14" t="str">
        <f t="shared" si="198"/>
        <v>[[0.05,1],[0.025,5],[0.005,5],[0.0002,10],[0,0],[0.0002,10],[0.0002,10]]</v>
      </c>
      <c r="AL41" s="37" t="str">
        <f t="shared" si="179"/>
        <v>[[6,5],[6,2],[7,2]]</v>
      </c>
      <c r="AM41" s="40" t="str">
        <f t="shared" si="180"/>
        <v>[2.25,1.125,0.75]</v>
      </c>
      <c r="AN41" s="40">
        <v>0</v>
      </c>
      <c r="AO41" s="40">
        <v>1</v>
      </c>
      <c r="AP41" s="40">
        <f t="shared" si="199"/>
        <v>1</v>
      </c>
      <c r="AQ41" s="40">
        <v>1</v>
      </c>
      <c r="AR41" s="40">
        <v>1</v>
      </c>
      <c r="AS41" s="41" t="s">
        <v>66</v>
      </c>
      <c r="AT41" s="40">
        <v>4</v>
      </c>
      <c r="AU41" s="39">
        <v>16</v>
      </c>
      <c r="AV41" s="37">
        <v>1</v>
      </c>
      <c r="AW41" s="37">
        <v>0</v>
      </c>
      <c r="AX41" s="8">
        <v>3</v>
      </c>
      <c r="AY41" s="8">
        <v>6</v>
      </c>
      <c r="AZ41" s="8" t="s">
        <v>6</v>
      </c>
      <c r="BA41" s="37">
        <v>1</v>
      </c>
      <c r="BB41" s="38">
        <f t="shared" si="177"/>
        <v>1.5</v>
      </c>
      <c r="BC41" s="37"/>
      <c r="BD41" s="37"/>
      <c r="BE41" s="37">
        <v>1</v>
      </c>
      <c r="BF41" s="37">
        <v>1</v>
      </c>
      <c r="BG41" s="37" t="s">
        <v>288</v>
      </c>
      <c r="BH41" s="36">
        <v>1</v>
      </c>
      <c r="BI41" s="36">
        <v>1</v>
      </c>
      <c r="BJ41" s="8">
        <f t="shared" si="181"/>
        <v>1050</v>
      </c>
      <c r="BK41" s="8" t="s">
        <v>5</v>
      </c>
      <c r="BL41" s="8">
        <v>1</v>
      </c>
      <c r="BM41" s="8" t="s">
        <v>14</v>
      </c>
      <c r="BN41" s="8" t="s">
        <v>3</v>
      </c>
      <c r="BO41" s="95" t="s">
        <v>287</v>
      </c>
      <c r="BP41" s="95" t="s">
        <v>287</v>
      </c>
      <c r="BQ41" s="27">
        <v>495</v>
      </c>
      <c r="BR41" s="27">
        <v>2</v>
      </c>
      <c r="BS41" s="59">
        <v>180</v>
      </c>
      <c r="BT41" s="59">
        <v>45</v>
      </c>
      <c r="BU41" s="11" t="s">
        <v>24</v>
      </c>
      <c r="BV41" s="35">
        <v>10</v>
      </c>
      <c r="BW41" s="27">
        <f t="shared" si="200"/>
        <v>10</v>
      </c>
      <c r="BX41" s="34" t="str">
        <f t="shared" si="201"/>
        <v>[10,10,0,10]</v>
      </c>
      <c r="BY41" s="31">
        <v>0</v>
      </c>
      <c r="BZ41" s="31">
        <v>0</v>
      </c>
      <c r="CA41" s="31">
        <v>1</v>
      </c>
      <c r="CB41" s="31">
        <v>0</v>
      </c>
      <c r="CC41" s="31">
        <v>0</v>
      </c>
      <c r="CD41" s="31">
        <v>0</v>
      </c>
      <c r="CE41" s="31">
        <v>0</v>
      </c>
      <c r="CF41" s="31" t="str">
        <f t="shared" ref="CF41:CF66" si="331">IF(AND(C41=6,D41=-1),"1,1,1,1,1,1,1",IF(OR(CW41=1,CW41=2),1,0)&amp;","&amp;IF(OR(DB41=1,DB41=2),1,0)&amp;","&amp;IF(OR(DG41=1,DG41=2),1,0)&amp;","&amp;IF(OR(DL41=1,DL41=2),1,0)&amp;","&amp;0&amp;","&amp;0&amp;","&amp;IF(OR(DQ41=1,DQ41=2),1,0))</f>
        <v>0,0,1,0,0,0,0</v>
      </c>
      <c r="CG41" s="31" t="str">
        <f t="shared" ref="CG41:CG72" si="332">IF(CT41=1,""""&amp;CT41&amp;"|"&amp;CU41&amp;"|"&amp;CV41&amp;"|"&amp;CW41&amp;"|"&amp;CX41&amp;""""&amp;",","")&amp;IF(CY41=2,""""&amp;CY41&amp;"|"&amp;CZ41&amp;"|"&amp;DA41&amp;"|"&amp;DB41&amp;"|"&amp;DC41&amp;""""&amp;",","")&amp;IF(DD41=3,""""&amp;DD41&amp;"|"&amp;DE41&amp;"|"&amp;DF41&amp;"|"&amp;DG41&amp;"|"&amp;DH41&amp;""""&amp;",","")&amp;IF(DI41=4,""""&amp;DI41&amp;"|"&amp;DJ41&amp;"|"&amp;DK41&amp;"|"&amp;DL41&amp;"|"&amp;DM41&amp;""""&amp;",","")&amp;IF(DN41=7,""""&amp;DN41&amp;"|"&amp;DO41&amp;"|"&amp;DP41&amp;"|"&amp;DQ41&amp;"|"&amp;DR41&amp;""""&amp;",","")</f>
        <v>"3|0,1,3|1|1|9999",</v>
      </c>
      <c r="CH41" s="27"/>
      <c r="CI41" s="27"/>
      <c r="CJ41" s="27"/>
      <c r="CK41" s="27"/>
      <c r="CL41" s="27"/>
      <c r="CM41" s="33" t="s">
        <v>286</v>
      </c>
      <c r="CN41" s="27"/>
      <c r="CO41" s="27" t="s">
        <v>285</v>
      </c>
      <c r="CP41" s="27">
        <v>3</v>
      </c>
      <c r="CQ41" s="32" t="s">
        <v>22</v>
      </c>
      <c r="CR41" s="32"/>
      <c r="CS41" s="31"/>
      <c r="CT41" s="31" t="str">
        <f t="shared" ref="CT41:CT61" si="333">IF(BY41=1,CT$4,"")</f>
        <v/>
      </c>
      <c r="CU41" s="31"/>
      <c r="CV41" s="31"/>
      <c r="CW41" s="31"/>
      <c r="CX41" s="31"/>
      <c r="CY41" s="31" t="str">
        <f t="shared" ref="CY41:CY57" si="334">IF(BZ41=1,CY$4,"")</f>
        <v/>
      </c>
      <c r="CZ41" s="31"/>
      <c r="DA41" s="31"/>
      <c r="DB41" s="31"/>
      <c r="DC41" s="31"/>
      <c r="DD41" s="31">
        <f t="shared" ref="DD41:DD57" si="335">IF(CA41=1,DD$4,"")</f>
        <v>3</v>
      </c>
      <c r="DE41" s="31" t="s">
        <v>11</v>
      </c>
      <c r="DF41" s="31">
        <v>1</v>
      </c>
      <c r="DG41" s="31">
        <v>1</v>
      </c>
      <c r="DH41" s="31">
        <v>9999</v>
      </c>
      <c r="DI41" s="31" t="str">
        <f t="shared" ref="DI41:DI57" si="336">IF(CB41=1,DI$4,"")</f>
        <v/>
      </c>
      <c r="DJ41" s="31"/>
      <c r="DK41" s="31"/>
      <c r="DL41" s="31"/>
      <c r="DM41" s="31"/>
      <c r="DN41" s="31" t="str">
        <f t="shared" ref="DN41:DN61" si="337">IF(CC41=1,DN$4,"")</f>
        <v/>
      </c>
      <c r="DO41" s="31"/>
      <c r="DP41" s="31"/>
      <c r="DQ41" s="31"/>
      <c r="DR41" s="31"/>
      <c r="DS41" s="31" t="s">
        <v>284</v>
      </c>
      <c r="DT41" s="58">
        <f>IF($F41&lt;800,5,10)</f>
        <v>10</v>
      </c>
      <c r="DU41" s="58">
        <f>DT41</f>
        <v>10</v>
      </c>
      <c r="DV41" s="58">
        <v>0</v>
      </c>
      <c r="DW41" s="27">
        <f t="shared" si="202"/>
        <v>10</v>
      </c>
      <c r="DX41" s="27"/>
      <c r="EF41" s="61"/>
      <c r="EI41" s="26">
        <f t="shared" si="203"/>
        <v>1155</v>
      </c>
      <c r="EJ41" s="25">
        <f>EJ40</f>
        <v>0.1</v>
      </c>
      <c r="EK41" s="24">
        <v>6</v>
      </c>
      <c r="EL41" s="21">
        <v>5</v>
      </c>
      <c r="EM41" s="24">
        <v>6</v>
      </c>
      <c r="EN41" s="21">
        <v>2</v>
      </c>
      <c r="EO41" s="24">
        <v>7</v>
      </c>
      <c r="EP41" s="21">
        <v>2</v>
      </c>
      <c r="EQ41" s="21">
        <f t="shared" si="204"/>
        <v>6.2222222222222223</v>
      </c>
      <c r="ER41" s="21">
        <f t="shared" si="205"/>
        <v>7.5</v>
      </c>
      <c r="ES41" s="23">
        <f t="shared" si="206"/>
        <v>2.25</v>
      </c>
      <c r="ET41" s="21">
        <f t="shared" si="207"/>
        <v>15</v>
      </c>
      <c r="EU41" s="22">
        <f t="shared" si="208"/>
        <v>1.125</v>
      </c>
      <c r="EV41" s="21">
        <f t="shared" si="209"/>
        <v>22.5</v>
      </c>
      <c r="EW41" s="20">
        <f t="shared" si="210"/>
        <v>0.75</v>
      </c>
      <c r="EZ41" s="19"/>
      <c r="FA41" s="3"/>
      <c r="FE41" s="16"/>
      <c r="FF41" s="18">
        <v>0</v>
      </c>
      <c r="FG41" s="17">
        <v>1</v>
      </c>
      <c r="FH41" s="16">
        <f t="shared" si="211"/>
        <v>0</v>
      </c>
      <c r="FI41" s="18">
        <f t="shared" si="212"/>
        <v>0</v>
      </c>
      <c r="FJ41" s="17">
        <f t="shared" si="213"/>
        <v>1</v>
      </c>
      <c r="FK41" s="16">
        <f t="shared" si="214"/>
        <v>0</v>
      </c>
      <c r="FL41" s="18">
        <f t="shared" si="215"/>
        <v>0</v>
      </c>
      <c r="FM41" s="17">
        <f t="shared" si="216"/>
        <v>1</v>
      </c>
      <c r="FN41" s="16">
        <f t="shared" si="217"/>
        <v>0</v>
      </c>
      <c r="FO41" s="18">
        <f t="shared" si="218"/>
        <v>0</v>
      </c>
      <c r="FP41" s="17">
        <f t="shared" si="219"/>
        <v>1</v>
      </c>
      <c r="FQ41" s="16">
        <f t="shared" si="220"/>
        <v>0</v>
      </c>
      <c r="FR41" s="18">
        <f t="shared" si="221"/>
        <v>0</v>
      </c>
      <c r="FS41" s="17">
        <f t="shared" si="222"/>
        <v>1</v>
      </c>
      <c r="FT41" s="16">
        <f t="shared" si="223"/>
        <v>0</v>
      </c>
      <c r="FU41" s="18">
        <f t="shared" si="224"/>
        <v>0</v>
      </c>
      <c r="FV41" s="17">
        <f t="shared" si="225"/>
        <v>1</v>
      </c>
      <c r="FW41" s="16">
        <f t="shared" si="226"/>
        <v>0</v>
      </c>
      <c r="FX41" s="18">
        <f t="shared" si="227"/>
        <v>0</v>
      </c>
      <c r="FY41" s="17">
        <f t="shared" si="228"/>
        <v>1</v>
      </c>
      <c r="FZ41" s="16">
        <f t="shared" si="229"/>
        <v>0</v>
      </c>
      <c r="GA41" s="18">
        <f t="shared" si="230"/>
        <v>0</v>
      </c>
      <c r="GB41" s="17">
        <f t="shared" si="231"/>
        <v>1</v>
      </c>
      <c r="GC41" s="16">
        <f t="shared" si="232"/>
        <v>0</v>
      </c>
      <c r="GD41" s="18">
        <f t="shared" si="233"/>
        <v>0</v>
      </c>
      <c r="GE41" s="17">
        <f t="shared" si="234"/>
        <v>1</v>
      </c>
      <c r="GF41" s="16">
        <f t="shared" si="235"/>
        <v>0</v>
      </c>
      <c r="GG41" s="18">
        <f t="shared" si="236"/>
        <v>0</v>
      </c>
      <c r="GH41" s="17">
        <f t="shared" si="237"/>
        <v>1</v>
      </c>
      <c r="GI41" s="16">
        <f t="shared" si="238"/>
        <v>0</v>
      </c>
      <c r="GJ41" s="18">
        <f t="shared" si="239"/>
        <v>0</v>
      </c>
      <c r="GK41" s="17">
        <f t="shared" si="240"/>
        <v>2</v>
      </c>
      <c r="GL41" s="16">
        <f t="shared" si="241"/>
        <v>0</v>
      </c>
      <c r="GM41" s="18">
        <f t="shared" si="242"/>
        <v>0</v>
      </c>
      <c r="GN41" s="17">
        <f t="shared" si="243"/>
        <v>4</v>
      </c>
      <c r="GO41" s="16">
        <f t="shared" si="244"/>
        <v>0</v>
      </c>
      <c r="GP41" s="18">
        <f t="shared" si="245"/>
        <v>0</v>
      </c>
      <c r="GQ41" s="17">
        <f t="shared" si="246"/>
        <v>6</v>
      </c>
      <c r="GR41" s="16">
        <f t="shared" si="247"/>
        <v>0</v>
      </c>
      <c r="GS41" s="18">
        <f t="shared" si="248"/>
        <v>0</v>
      </c>
      <c r="GT41" s="17">
        <f t="shared" si="249"/>
        <v>8</v>
      </c>
      <c r="GU41" s="16">
        <f t="shared" si="250"/>
        <v>0</v>
      </c>
      <c r="GV41" s="18">
        <f t="shared" si="251"/>
        <v>0</v>
      </c>
      <c r="GW41" s="17">
        <f t="shared" si="252"/>
        <v>10</v>
      </c>
      <c r="GX41" s="16">
        <f t="shared" si="253"/>
        <v>0</v>
      </c>
      <c r="GY41" s="18">
        <f t="shared" si="254"/>
        <v>0</v>
      </c>
      <c r="GZ41" s="17">
        <f t="shared" si="255"/>
        <v>20</v>
      </c>
      <c r="HA41" s="16">
        <f t="shared" si="256"/>
        <v>0</v>
      </c>
      <c r="HB41" s="18">
        <f t="shared" si="257"/>
        <v>0</v>
      </c>
      <c r="HC41" s="17">
        <f t="shared" si="258"/>
        <v>40</v>
      </c>
      <c r="HD41" s="16">
        <f t="shared" si="259"/>
        <v>0</v>
      </c>
      <c r="HE41" s="18">
        <f t="shared" si="260"/>
        <v>0</v>
      </c>
      <c r="HF41" s="17">
        <f t="shared" si="261"/>
        <v>60</v>
      </c>
      <c r="HG41" s="16">
        <f t="shared" si="262"/>
        <v>0</v>
      </c>
      <c r="HH41" s="18">
        <f t="shared" si="263"/>
        <v>0</v>
      </c>
      <c r="HI41" s="17">
        <f t="shared" si="264"/>
        <v>80</v>
      </c>
      <c r="HJ41" s="16">
        <f t="shared" si="265"/>
        <v>0</v>
      </c>
      <c r="HK41" s="18">
        <f t="shared" si="266"/>
        <v>0</v>
      </c>
      <c r="HL41" s="17">
        <f t="shared" si="267"/>
        <v>100</v>
      </c>
      <c r="HM41" s="16">
        <f t="shared" si="268"/>
        <v>0</v>
      </c>
      <c r="HO41" s="19"/>
      <c r="HP41" s="3"/>
      <c r="HT41" s="16"/>
      <c r="HU41" s="18">
        <v>1</v>
      </c>
      <c r="HV41" s="17">
        <v>1</v>
      </c>
      <c r="HW41" s="16">
        <f t="shared" si="269"/>
        <v>1.1666666666666676E-4</v>
      </c>
      <c r="HX41" s="18">
        <f t="shared" si="270"/>
        <v>1</v>
      </c>
      <c r="HY41" s="17">
        <f t="shared" si="271"/>
        <v>1</v>
      </c>
      <c r="HZ41" s="16">
        <f t="shared" si="272"/>
        <v>2.3333333333333352E-4</v>
      </c>
      <c r="IA41" s="18">
        <f t="shared" si="273"/>
        <v>1</v>
      </c>
      <c r="IB41" s="17">
        <f t="shared" si="274"/>
        <v>1</v>
      </c>
      <c r="IC41" s="16">
        <f t="shared" si="275"/>
        <v>3.5000000000000027E-4</v>
      </c>
      <c r="ID41" s="18">
        <f t="shared" si="276"/>
        <v>1</v>
      </c>
      <c r="IE41" s="17">
        <f t="shared" si="277"/>
        <v>1</v>
      </c>
      <c r="IF41" s="16">
        <f t="shared" si="278"/>
        <v>4.6666666666666704E-4</v>
      </c>
      <c r="IG41" s="18">
        <f t="shared" si="279"/>
        <v>1</v>
      </c>
      <c r="IH41" s="17">
        <f t="shared" si="280"/>
        <v>1</v>
      </c>
      <c r="II41" s="16">
        <f t="shared" si="281"/>
        <v>5.8333333333333382E-4</v>
      </c>
      <c r="IJ41" s="18">
        <f t="shared" si="282"/>
        <v>1</v>
      </c>
      <c r="IK41" s="17">
        <f t="shared" si="283"/>
        <v>1</v>
      </c>
      <c r="IL41" s="16">
        <f t="shared" si="284"/>
        <v>1.1666666666666676E-3</v>
      </c>
      <c r="IM41" s="18">
        <f t="shared" si="285"/>
        <v>1</v>
      </c>
      <c r="IN41" s="17">
        <f t="shared" si="286"/>
        <v>1</v>
      </c>
      <c r="IO41" s="16">
        <f t="shared" si="287"/>
        <v>2.3333333333333353E-3</v>
      </c>
      <c r="IP41" s="18">
        <f t="shared" si="288"/>
        <v>1</v>
      </c>
      <c r="IQ41" s="17">
        <f t="shared" si="289"/>
        <v>1</v>
      </c>
      <c r="IR41" s="16">
        <f t="shared" si="290"/>
        <v>3.5000000000000027E-3</v>
      </c>
      <c r="IS41" s="18">
        <f t="shared" si="291"/>
        <v>1</v>
      </c>
      <c r="IT41" s="17">
        <f t="shared" si="292"/>
        <v>1</v>
      </c>
      <c r="IU41" s="16">
        <f t="shared" si="293"/>
        <v>4.6666666666666705E-3</v>
      </c>
      <c r="IV41" s="18">
        <f t="shared" si="294"/>
        <v>1</v>
      </c>
      <c r="IW41" s="17">
        <f t="shared" si="295"/>
        <v>1</v>
      </c>
      <c r="IX41" s="16">
        <f t="shared" si="296"/>
        <v>5.8333333333333379E-3</v>
      </c>
      <c r="IY41" s="18">
        <f t="shared" si="297"/>
        <v>1</v>
      </c>
      <c r="IZ41" s="17">
        <f t="shared" si="298"/>
        <v>1</v>
      </c>
      <c r="JA41" s="16">
        <f t="shared" si="299"/>
        <v>1.1666666666666676E-2</v>
      </c>
      <c r="JB41" s="18">
        <f t="shared" si="300"/>
        <v>1</v>
      </c>
      <c r="JC41" s="17">
        <f t="shared" si="301"/>
        <v>1</v>
      </c>
      <c r="JD41" s="16">
        <f t="shared" si="302"/>
        <v>2.3333333333333352E-2</v>
      </c>
      <c r="JE41" s="18">
        <f t="shared" si="303"/>
        <v>1</v>
      </c>
      <c r="JF41" s="17">
        <f t="shared" si="304"/>
        <v>1</v>
      </c>
      <c r="JG41" s="16">
        <f t="shared" si="305"/>
        <v>3.5000000000000031E-2</v>
      </c>
      <c r="JH41" s="18">
        <f t="shared" si="306"/>
        <v>1</v>
      </c>
      <c r="JI41" s="17">
        <f t="shared" si="307"/>
        <v>1</v>
      </c>
      <c r="JJ41" s="16">
        <f t="shared" si="308"/>
        <v>4.6666666666666703E-2</v>
      </c>
      <c r="JK41" s="18">
        <f t="shared" si="309"/>
        <v>1</v>
      </c>
      <c r="JL41" s="17">
        <f t="shared" si="310"/>
        <v>1</v>
      </c>
      <c r="JM41" s="16">
        <f t="shared" si="311"/>
        <v>5.8333333333333383E-2</v>
      </c>
      <c r="JN41" s="18">
        <f t="shared" si="312"/>
        <v>1</v>
      </c>
      <c r="JO41" s="17">
        <f t="shared" si="313"/>
        <v>1</v>
      </c>
      <c r="JP41" s="16">
        <f t="shared" si="314"/>
        <v>0.11666666666666677</v>
      </c>
      <c r="JQ41" s="18">
        <f t="shared" si="315"/>
        <v>1</v>
      </c>
      <c r="JR41" s="17">
        <f t="shared" si="316"/>
        <v>1</v>
      </c>
      <c r="JS41" s="16">
        <f t="shared" si="317"/>
        <v>0.23333333333333353</v>
      </c>
      <c r="JT41" s="18">
        <f t="shared" si="318"/>
        <v>1</v>
      </c>
      <c r="JU41" s="17">
        <f t="shared" si="319"/>
        <v>1</v>
      </c>
      <c r="JV41" s="16">
        <f t="shared" si="320"/>
        <v>0.35000000000000031</v>
      </c>
      <c r="JW41" s="18">
        <f t="shared" si="321"/>
        <v>1</v>
      </c>
      <c r="JX41" s="17">
        <f t="shared" si="322"/>
        <v>1</v>
      </c>
      <c r="JY41" s="16">
        <f t="shared" si="323"/>
        <v>0.46666666666666706</v>
      </c>
      <c r="JZ41" s="18">
        <f t="shared" si="324"/>
        <v>1</v>
      </c>
      <c r="KA41" s="17">
        <f t="shared" si="325"/>
        <v>1</v>
      </c>
      <c r="KB41" s="16">
        <f t="shared" si="326"/>
        <v>0.58333333333333381</v>
      </c>
      <c r="KG41" s="15">
        <f t="shared" si="189"/>
        <v>0</v>
      </c>
      <c r="KH41" s="15">
        <f t="shared" si="189"/>
        <v>0</v>
      </c>
      <c r="KI41" s="15">
        <f t="shared" si="189"/>
        <v>0</v>
      </c>
      <c r="KJ41" s="15">
        <f t="shared" si="189"/>
        <v>0</v>
      </c>
      <c r="KK41" s="15">
        <f t="shared" si="189"/>
        <v>0</v>
      </c>
      <c r="KL41" s="15">
        <f t="shared" si="189"/>
        <v>0</v>
      </c>
      <c r="KM41" s="15">
        <f t="shared" si="189"/>
        <v>0</v>
      </c>
      <c r="KN41" s="15">
        <f t="shared" si="189"/>
        <v>0</v>
      </c>
      <c r="KO41" s="15">
        <f t="shared" si="189"/>
        <v>0</v>
      </c>
      <c r="KP41" s="15">
        <f t="shared" si="189"/>
        <v>0</v>
      </c>
      <c r="KQ41" s="15">
        <f t="shared" si="190"/>
        <v>0</v>
      </c>
      <c r="KR41" s="15">
        <f t="shared" si="190"/>
        <v>0</v>
      </c>
      <c r="KS41" s="15">
        <f t="shared" si="190"/>
        <v>0</v>
      </c>
      <c r="KT41" s="15">
        <f t="shared" si="190"/>
        <v>0</v>
      </c>
      <c r="KU41" s="15">
        <f t="shared" si="190"/>
        <v>0</v>
      </c>
      <c r="KV41" s="15">
        <f t="shared" si="190"/>
        <v>0</v>
      </c>
      <c r="KW41" s="15">
        <f t="shared" si="190"/>
        <v>0</v>
      </c>
      <c r="KX41" s="15">
        <f t="shared" si="190"/>
        <v>0</v>
      </c>
      <c r="KY41" s="15">
        <f t="shared" si="190"/>
        <v>0</v>
      </c>
      <c r="KZ41" s="15">
        <f t="shared" si="190"/>
        <v>0</v>
      </c>
      <c r="LG41" s="14">
        <f t="shared" si="150"/>
        <v>0.05</v>
      </c>
      <c r="LH41" s="3">
        <v>1</v>
      </c>
      <c r="LI41" s="14">
        <f t="shared" si="327"/>
        <v>2.5000000000000001E-2</v>
      </c>
      <c r="LJ41" s="3">
        <f t="shared" si="328"/>
        <v>5</v>
      </c>
      <c r="LK41" s="14">
        <v>5.0000000000000001E-3</v>
      </c>
      <c r="LL41" s="3">
        <v>5</v>
      </c>
      <c r="LM41" s="14">
        <v>2.0000000000000001E-4</v>
      </c>
      <c r="LN41" s="3">
        <v>10</v>
      </c>
      <c r="LO41" s="13">
        <f t="shared" si="191"/>
        <v>5.2499999999999998E-2</v>
      </c>
      <c r="LP41" s="13">
        <f t="shared" si="191"/>
        <v>0.105</v>
      </c>
      <c r="LQ41" s="13">
        <f t="shared" si="191"/>
        <v>0.1575</v>
      </c>
      <c r="LR41" s="13">
        <f t="shared" si="191"/>
        <v>0.21</v>
      </c>
      <c r="LS41" s="13">
        <f t="shared" si="191"/>
        <v>0.26250000000000001</v>
      </c>
      <c r="LT41" s="13">
        <f t="shared" si="192"/>
        <v>5.2499999999999998E-2</v>
      </c>
      <c r="LU41" s="13">
        <f t="shared" si="192"/>
        <v>0.105</v>
      </c>
      <c r="LV41" s="13">
        <f t="shared" si="192"/>
        <v>0.1575</v>
      </c>
      <c r="LW41" s="13">
        <f t="shared" si="192"/>
        <v>0.21</v>
      </c>
      <c r="LX41" s="13">
        <f t="shared" si="192"/>
        <v>0.26250000000000001</v>
      </c>
      <c r="LY41" s="13">
        <f t="shared" si="193"/>
        <v>0.105</v>
      </c>
      <c r="LZ41" s="13">
        <f t="shared" si="193"/>
        <v>0.21</v>
      </c>
      <c r="MA41" s="13">
        <f t="shared" si="193"/>
        <v>0.315</v>
      </c>
      <c r="MB41" s="13">
        <f t="shared" si="193"/>
        <v>0.42</v>
      </c>
      <c r="MC41" s="13">
        <f t="shared" si="193"/>
        <v>0.52500000000000002</v>
      </c>
      <c r="MD41" s="13">
        <f t="shared" si="194"/>
        <v>2.1000000000000001E-2</v>
      </c>
      <c r="ME41" s="13">
        <f t="shared" si="194"/>
        <v>4.2000000000000003E-2</v>
      </c>
      <c r="MF41" s="13">
        <f t="shared" si="194"/>
        <v>6.3E-2</v>
      </c>
      <c r="MG41" s="13">
        <f t="shared" si="194"/>
        <v>8.4000000000000005E-2</v>
      </c>
      <c r="MH41" s="13">
        <f t="shared" si="194"/>
        <v>0.105</v>
      </c>
      <c r="MI41" s="13">
        <f t="shared" si="194"/>
        <v>0.1575</v>
      </c>
      <c r="MJ41" s="13">
        <f t="shared" si="194"/>
        <v>0.21</v>
      </c>
      <c r="MK41" s="13">
        <f t="shared" si="194"/>
        <v>0.26250000000000001</v>
      </c>
      <c r="ML41" s="13">
        <f t="shared" si="194"/>
        <v>0.315</v>
      </c>
      <c r="MM41" s="13">
        <f t="shared" si="194"/>
        <v>0.36749999999999999</v>
      </c>
      <c r="MN41" s="13">
        <f t="shared" si="194"/>
        <v>0.42</v>
      </c>
      <c r="MO41" s="13">
        <f t="shared" si="194"/>
        <v>0.47249999999999998</v>
      </c>
      <c r="MP41" s="13">
        <f t="shared" si="194"/>
        <v>0.52500000000000002</v>
      </c>
      <c r="MQ41" s="13"/>
      <c r="MT41" s="3"/>
      <c r="MW41" s="1">
        <v>0</v>
      </c>
      <c r="MX41" s="1">
        <v>0</v>
      </c>
      <c r="MY41" s="1">
        <v>0</v>
      </c>
    </row>
    <row r="42" spans="1:363" ht="16.2">
      <c r="A42" s="37">
        <v>36</v>
      </c>
      <c r="B42" s="3" t="s">
        <v>283</v>
      </c>
      <c r="C42" s="37">
        <v>6</v>
      </c>
      <c r="D42" s="37">
        <v>12</v>
      </c>
      <c r="E42" s="37"/>
      <c r="F42" s="37">
        <v>950</v>
      </c>
      <c r="G42" s="37" t="s">
        <v>55</v>
      </c>
      <c r="H42" s="37">
        <f t="shared" si="195"/>
        <v>950</v>
      </c>
      <c r="I42" s="11"/>
      <c r="J42" s="37">
        <f t="shared" si="5"/>
        <v>950</v>
      </c>
      <c r="K42" s="11" t="s">
        <v>282</v>
      </c>
      <c r="L42" s="37">
        <f t="shared" si="329"/>
        <v>0</v>
      </c>
      <c r="M42" s="37">
        <f t="shared" si="330"/>
        <v>0</v>
      </c>
      <c r="N42" s="37">
        <v>0</v>
      </c>
      <c r="O42" s="57">
        <v>0.65972199999999992</v>
      </c>
      <c r="P42" s="3">
        <v>10</v>
      </c>
      <c r="Q42" s="51">
        <v>0</v>
      </c>
      <c r="R42" s="17">
        <f t="shared" si="196"/>
        <v>0.158333</v>
      </c>
      <c r="S42" s="47">
        <f t="shared" si="183"/>
        <v>5</v>
      </c>
      <c r="T42" s="47" t="s">
        <v>27</v>
      </c>
      <c r="U42" s="50">
        <v>0</v>
      </c>
      <c r="V42" s="49">
        <v>15</v>
      </c>
      <c r="W42" s="48">
        <v>1</v>
      </c>
      <c r="X42" s="47" t="str">
        <f t="shared" si="178"/>
        <v>[[0,1],[0,1],[0,1],[0,1],[0,1],[0,1],[0,1],[0,1],[0,1],[0,1],[0,2],[0,4],[0,6],[0,8],[0,10],[0,20],[0,40],[0,60],[0,80],[0,100]]</v>
      </c>
      <c r="Y42" s="47">
        <v>1</v>
      </c>
      <c r="Z42" s="47">
        <v>1</v>
      </c>
      <c r="AA42" s="47" t="str">
        <f t="shared" si="197"/>
        <v>[[1,1],[1,1],[1,1],[1,1],[1,1],[1,1],[1,1],[1,1],[1,1],[1,1],[1,1],[1,1],[1,1],[1,1],[1,1],[1,1],[1,1],[1,1],[1,1],[1,1]]</v>
      </c>
      <c r="AB42" s="37">
        <v>0</v>
      </c>
      <c r="AC42" s="46">
        <v>0</v>
      </c>
      <c r="AD42" s="43">
        <f t="shared" si="187"/>
        <v>0</v>
      </c>
      <c r="AE42" s="43">
        <v>0.05</v>
      </c>
      <c r="AF42" s="43">
        <v>0</v>
      </c>
      <c r="AG42" s="44">
        <v>0</v>
      </c>
      <c r="AH42" s="43">
        <v>0</v>
      </c>
      <c r="AI42" s="43">
        <v>0</v>
      </c>
      <c r="AJ42" s="42">
        <v>0</v>
      </c>
      <c r="AK42" s="14" t="str">
        <f t="shared" si="198"/>
        <v>[[0.05,1],[0.025,5],[0.005,5],[0.0002,10],[0,0],[0.0002,10],[0.0002,10]]</v>
      </c>
      <c r="AL42" s="37" t="str">
        <f t="shared" si="179"/>
        <v>[[6,5],[6,2],[7,2]]</v>
      </c>
      <c r="AM42" s="40" t="str">
        <f t="shared" si="180"/>
        <v>[0,0,0]</v>
      </c>
      <c r="AN42" s="40">
        <v>0</v>
      </c>
      <c r="AO42" s="40">
        <v>1</v>
      </c>
      <c r="AP42" s="40">
        <f t="shared" si="199"/>
        <v>1</v>
      </c>
      <c r="AQ42" s="40">
        <v>1</v>
      </c>
      <c r="AR42" s="40">
        <v>1</v>
      </c>
      <c r="AS42" s="41" t="s">
        <v>66</v>
      </c>
      <c r="AT42" s="40">
        <v>4</v>
      </c>
      <c r="AU42" s="39">
        <v>16</v>
      </c>
      <c r="AV42" s="37">
        <v>1</v>
      </c>
      <c r="AW42" s="37">
        <v>0</v>
      </c>
      <c r="AX42" s="8">
        <v>3</v>
      </c>
      <c r="AY42" s="8">
        <v>6</v>
      </c>
      <c r="AZ42" s="8" t="s">
        <v>92</v>
      </c>
      <c r="BA42" s="37">
        <v>1</v>
      </c>
      <c r="BB42" s="38">
        <f t="shared" si="177"/>
        <v>1.5</v>
      </c>
      <c r="BC42" s="37"/>
      <c r="BD42" s="37"/>
      <c r="BE42" s="37">
        <v>1</v>
      </c>
      <c r="BF42" s="37">
        <v>1</v>
      </c>
      <c r="BG42" s="37" t="s">
        <v>281</v>
      </c>
      <c r="BH42" s="36">
        <v>1</v>
      </c>
      <c r="BI42" s="36">
        <v>1</v>
      </c>
      <c r="BJ42" s="8">
        <f t="shared" si="181"/>
        <v>950</v>
      </c>
      <c r="BK42" s="8" t="s">
        <v>5</v>
      </c>
      <c r="BL42" s="8">
        <v>1</v>
      </c>
      <c r="BM42" s="8" t="s">
        <v>14</v>
      </c>
      <c r="BN42" s="8" t="s">
        <v>3</v>
      </c>
      <c r="BO42" s="56" t="s">
        <v>280</v>
      </c>
      <c r="BP42" s="56" t="s">
        <v>280</v>
      </c>
      <c r="BQ42" s="27">
        <v>48000</v>
      </c>
      <c r="BR42" s="27">
        <v>2</v>
      </c>
      <c r="BS42" s="59">
        <v>180</v>
      </c>
      <c r="BT42" s="59">
        <v>35</v>
      </c>
      <c r="BU42" s="11" t="s">
        <v>24</v>
      </c>
      <c r="BV42" s="35">
        <v>10</v>
      </c>
      <c r="BW42" s="27">
        <f t="shared" si="200"/>
        <v>10</v>
      </c>
      <c r="BX42" s="34" t="str">
        <f t="shared" si="201"/>
        <v>[10,10,0,10]</v>
      </c>
      <c r="BY42" s="31">
        <v>0</v>
      </c>
      <c r="BZ42" s="31">
        <v>0</v>
      </c>
      <c r="CA42" s="31">
        <v>0</v>
      </c>
      <c r="CB42" s="31">
        <v>1</v>
      </c>
      <c r="CC42" s="31">
        <v>0</v>
      </c>
      <c r="CD42" s="31">
        <v>0</v>
      </c>
      <c r="CE42" s="31">
        <v>0</v>
      </c>
      <c r="CF42" s="31" t="str">
        <f t="shared" si="331"/>
        <v>0,0,0,0,0,0,0</v>
      </c>
      <c r="CG42" s="31" t="str">
        <f t="shared" si="332"/>
        <v>"4|0,1,3|0|0|950",</v>
      </c>
      <c r="CH42" s="33"/>
      <c r="CI42" s="33"/>
      <c r="CJ42" s="33"/>
      <c r="CK42" s="33"/>
      <c r="CL42" s="33"/>
      <c r="CM42" s="33" t="s">
        <v>128</v>
      </c>
      <c r="CN42" s="33"/>
      <c r="CO42" s="33"/>
      <c r="CP42" s="33"/>
      <c r="CQ42" s="32" t="s">
        <v>22</v>
      </c>
      <c r="CR42" s="32">
        <v>1</v>
      </c>
      <c r="CS42" s="31"/>
      <c r="CT42" s="31" t="str">
        <f t="shared" si="333"/>
        <v/>
      </c>
      <c r="CU42" s="31"/>
      <c r="CV42" s="31"/>
      <c r="CW42" s="31"/>
      <c r="CX42" s="31"/>
      <c r="CY42" s="31" t="str">
        <f t="shared" si="334"/>
        <v/>
      </c>
      <c r="CZ42" s="31"/>
      <c r="DA42" s="31"/>
      <c r="DB42" s="31"/>
      <c r="DC42" s="31"/>
      <c r="DD42" s="31" t="str">
        <f t="shared" si="335"/>
        <v/>
      </c>
      <c r="DE42" s="31"/>
      <c r="DF42" s="31"/>
      <c r="DG42" s="31"/>
      <c r="DH42" s="31"/>
      <c r="DI42" s="31">
        <f t="shared" si="336"/>
        <v>4</v>
      </c>
      <c r="DJ42" s="31" t="s">
        <v>11</v>
      </c>
      <c r="DK42" s="31">
        <v>0</v>
      </c>
      <c r="DL42" s="31">
        <v>0</v>
      </c>
      <c r="DM42" s="31">
        <f>F42</f>
        <v>950</v>
      </c>
      <c r="DN42" s="31" t="str">
        <f t="shared" si="337"/>
        <v/>
      </c>
      <c r="DO42" s="31">
        <v>2</v>
      </c>
      <c r="DP42" s="31">
        <v>0</v>
      </c>
      <c r="DQ42" s="31">
        <v>0</v>
      </c>
      <c r="DR42" s="31">
        <f>F42</f>
        <v>950</v>
      </c>
      <c r="DS42" s="31" t="s">
        <v>279</v>
      </c>
      <c r="DT42" s="58">
        <f>IF($F42&lt;800,5,10)</f>
        <v>10</v>
      </c>
      <c r="DU42" s="58">
        <f>DT42</f>
        <v>10</v>
      </c>
      <c r="DV42" s="58">
        <v>0</v>
      </c>
      <c r="DW42" s="27">
        <f t="shared" si="202"/>
        <v>10</v>
      </c>
      <c r="DX42" s="27"/>
      <c r="EI42" s="26">
        <f t="shared" si="203"/>
        <v>1045</v>
      </c>
      <c r="EJ42" s="25">
        <v>0</v>
      </c>
      <c r="EK42" s="24">
        <v>6</v>
      </c>
      <c r="EL42" s="21">
        <v>5</v>
      </c>
      <c r="EM42" s="24">
        <v>6</v>
      </c>
      <c r="EN42" s="21">
        <v>2</v>
      </c>
      <c r="EO42" s="24">
        <v>7</v>
      </c>
      <c r="EP42" s="21">
        <v>2</v>
      </c>
      <c r="EQ42" s="21">
        <f t="shared" si="204"/>
        <v>6.2222222222222223</v>
      </c>
      <c r="ER42" s="21">
        <f t="shared" si="205"/>
        <v>7.5</v>
      </c>
      <c r="ES42" s="23">
        <f t="shared" si="206"/>
        <v>0</v>
      </c>
      <c r="ET42" s="21">
        <f t="shared" si="207"/>
        <v>15</v>
      </c>
      <c r="EU42" s="22">
        <f t="shared" si="208"/>
        <v>0</v>
      </c>
      <c r="EV42" s="21">
        <f t="shared" si="209"/>
        <v>22.5</v>
      </c>
      <c r="EW42" s="20">
        <f t="shared" si="210"/>
        <v>0</v>
      </c>
      <c r="EZ42" s="19"/>
      <c r="FA42" s="3"/>
      <c r="FE42" s="16"/>
      <c r="FF42" s="18">
        <v>0</v>
      </c>
      <c r="FG42" s="17">
        <v>1</v>
      </c>
      <c r="FH42" s="16">
        <f t="shared" si="211"/>
        <v>0</v>
      </c>
      <c r="FI42" s="18">
        <f t="shared" si="212"/>
        <v>0</v>
      </c>
      <c r="FJ42" s="17">
        <f t="shared" si="213"/>
        <v>1</v>
      </c>
      <c r="FK42" s="16">
        <f t="shared" si="214"/>
        <v>0</v>
      </c>
      <c r="FL42" s="18">
        <f t="shared" si="215"/>
        <v>0</v>
      </c>
      <c r="FM42" s="17">
        <f t="shared" si="216"/>
        <v>1</v>
      </c>
      <c r="FN42" s="16">
        <f t="shared" si="217"/>
        <v>0</v>
      </c>
      <c r="FO42" s="18">
        <f t="shared" si="218"/>
        <v>0</v>
      </c>
      <c r="FP42" s="17">
        <f t="shared" si="219"/>
        <v>1</v>
      </c>
      <c r="FQ42" s="16">
        <f t="shared" si="220"/>
        <v>0</v>
      </c>
      <c r="FR42" s="18">
        <f t="shared" si="221"/>
        <v>0</v>
      </c>
      <c r="FS42" s="17">
        <f t="shared" si="222"/>
        <v>1</v>
      </c>
      <c r="FT42" s="16">
        <f t="shared" si="223"/>
        <v>0</v>
      </c>
      <c r="FU42" s="18">
        <f t="shared" si="224"/>
        <v>0</v>
      </c>
      <c r="FV42" s="17">
        <f t="shared" si="225"/>
        <v>1</v>
      </c>
      <c r="FW42" s="16">
        <f t="shared" si="226"/>
        <v>0</v>
      </c>
      <c r="FX42" s="18">
        <f t="shared" si="227"/>
        <v>0</v>
      </c>
      <c r="FY42" s="17">
        <f t="shared" si="228"/>
        <v>1</v>
      </c>
      <c r="FZ42" s="16">
        <f t="shared" si="229"/>
        <v>0</v>
      </c>
      <c r="GA42" s="18">
        <f t="shared" si="230"/>
        <v>0</v>
      </c>
      <c r="GB42" s="17">
        <f t="shared" si="231"/>
        <v>1</v>
      </c>
      <c r="GC42" s="16">
        <f t="shared" si="232"/>
        <v>0</v>
      </c>
      <c r="GD42" s="18">
        <f t="shared" si="233"/>
        <v>0</v>
      </c>
      <c r="GE42" s="17">
        <f t="shared" si="234"/>
        <v>1</v>
      </c>
      <c r="GF42" s="16">
        <f t="shared" si="235"/>
        <v>0</v>
      </c>
      <c r="GG42" s="18">
        <f t="shared" si="236"/>
        <v>0</v>
      </c>
      <c r="GH42" s="17">
        <f t="shared" si="237"/>
        <v>1</v>
      </c>
      <c r="GI42" s="16">
        <f t="shared" si="238"/>
        <v>0</v>
      </c>
      <c r="GJ42" s="18">
        <f t="shared" si="239"/>
        <v>0</v>
      </c>
      <c r="GK42" s="17">
        <f t="shared" si="240"/>
        <v>2</v>
      </c>
      <c r="GL42" s="16">
        <f t="shared" si="241"/>
        <v>0</v>
      </c>
      <c r="GM42" s="18">
        <f t="shared" si="242"/>
        <v>0</v>
      </c>
      <c r="GN42" s="17">
        <f t="shared" si="243"/>
        <v>4</v>
      </c>
      <c r="GO42" s="16">
        <f t="shared" si="244"/>
        <v>0</v>
      </c>
      <c r="GP42" s="18">
        <f t="shared" si="245"/>
        <v>0</v>
      </c>
      <c r="GQ42" s="17">
        <f t="shared" si="246"/>
        <v>6</v>
      </c>
      <c r="GR42" s="16">
        <f t="shared" si="247"/>
        <v>0</v>
      </c>
      <c r="GS42" s="18">
        <f t="shared" si="248"/>
        <v>0</v>
      </c>
      <c r="GT42" s="17">
        <f t="shared" si="249"/>
        <v>8</v>
      </c>
      <c r="GU42" s="16">
        <f t="shared" si="250"/>
        <v>0</v>
      </c>
      <c r="GV42" s="18">
        <f t="shared" si="251"/>
        <v>0</v>
      </c>
      <c r="GW42" s="17">
        <f t="shared" si="252"/>
        <v>10</v>
      </c>
      <c r="GX42" s="16">
        <f t="shared" si="253"/>
        <v>0</v>
      </c>
      <c r="GY42" s="18">
        <f t="shared" si="254"/>
        <v>0</v>
      </c>
      <c r="GZ42" s="17">
        <f t="shared" si="255"/>
        <v>20</v>
      </c>
      <c r="HA42" s="16">
        <f t="shared" si="256"/>
        <v>0</v>
      </c>
      <c r="HB42" s="18">
        <f t="shared" si="257"/>
        <v>0</v>
      </c>
      <c r="HC42" s="17">
        <f t="shared" si="258"/>
        <v>40</v>
      </c>
      <c r="HD42" s="16">
        <f t="shared" si="259"/>
        <v>0</v>
      </c>
      <c r="HE42" s="18">
        <f t="shared" si="260"/>
        <v>0</v>
      </c>
      <c r="HF42" s="17">
        <f t="shared" si="261"/>
        <v>60</v>
      </c>
      <c r="HG42" s="16">
        <f t="shared" si="262"/>
        <v>0</v>
      </c>
      <c r="HH42" s="18">
        <f t="shared" si="263"/>
        <v>0</v>
      </c>
      <c r="HI42" s="17">
        <f t="shared" si="264"/>
        <v>80</v>
      </c>
      <c r="HJ42" s="16">
        <f t="shared" si="265"/>
        <v>0</v>
      </c>
      <c r="HK42" s="18">
        <f t="shared" si="266"/>
        <v>0</v>
      </c>
      <c r="HL42" s="17">
        <f t="shared" si="267"/>
        <v>100</v>
      </c>
      <c r="HM42" s="16">
        <f t="shared" si="268"/>
        <v>0</v>
      </c>
      <c r="HO42" s="19"/>
      <c r="HP42" s="3"/>
      <c r="HT42" s="16"/>
      <c r="HU42" s="18">
        <v>1</v>
      </c>
      <c r="HV42" s="17">
        <v>1</v>
      </c>
      <c r="HW42" s="16">
        <f t="shared" si="269"/>
        <v>1.0555555555555564E-4</v>
      </c>
      <c r="HX42" s="18">
        <f t="shared" si="270"/>
        <v>1</v>
      </c>
      <c r="HY42" s="17">
        <f t="shared" si="271"/>
        <v>1</v>
      </c>
      <c r="HZ42" s="16">
        <f t="shared" si="272"/>
        <v>2.1111111111111127E-4</v>
      </c>
      <c r="IA42" s="18">
        <f t="shared" si="273"/>
        <v>1</v>
      </c>
      <c r="IB42" s="17">
        <f t="shared" si="274"/>
        <v>1</v>
      </c>
      <c r="IC42" s="16">
        <f t="shared" si="275"/>
        <v>3.1666666666666692E-4</v>
      </c>
      <c r="ID42" s="18">
        <f t="shared" si="276"/>
        <v>1</v>
      </c>
      <c r="IE42" s="17">
        <f t="shared" si="277"/>
        <v>1</v>
      </c>
      <c r="IF42" s="16">
        <f t="shared" si="278"/>
        <v>4.2222222222222254E-4</v>
      </c>
      <c r="IG42" s="18">
        <f t="shared" si="279"/>
        <v>1</v>
      </c>
      <c r="IH42" s="17">
        <f t="shared" si="280"/>
        <v>1</v>
      </c>
      <c r="II42" s="16">
        <f t="shared" si="281"/>
        <v>5.2777777777777816E-4</v>
      </c>
      <c r="IJ42" s="18">
        <f t="shared" si="282"/>
        <v>1</v>
      </c>
      <c r="IK42" s="17">
        <f t="shared" si="283"/>
        <v>1</v>
      </c>
      <c r="IL42" s="16">
        <f t="shared" si="284"/>
        <v>1.0555555555555563E-3</v>
      </c>
      <c r="IM42" s="18">
        <f t="shared" si="285"/>
        <v>1</v>
      </c>
      <c r="IN42" s="17">
        <f t="shared" si="286"/>
        <v>1</v>
      </c>
      <c r="IO42" s="16">
        <f t="shared" si="287"/>
        <v>2.1111111111111126E-3</v>
      </c>
      <c r="IP42" s="18">
        <f t="shared" si="288"/>
        <v>1</v>
      </c>
      <c r="IQ42" s="17">
        <f t="shared" si="289"/>
        <v>1</v>
      </c>
      <c r="IR42" s="16">
        <f t="shared" si="290"/>
        <v>3.1666666666666692E-3</v>
      </c>
      <c r="IS42" s="18">
        <f t="shared" si="291"/>
        <v>1</v>
      </c>
      <c r="IT42" s="17">
        <f t="shared" si="292"/>
        <v>1</v>
      </c>
      <c r="IU42" s="16">
        <f t="shared" si="293"/>
        <v>4.2222222222222253E-3</v>
      </c>
      <c r="IV42" s="18">
        <f t="shared" si="294"/>
        <v>1</v>
      </c>
      <c r="IW42" s="17">
        <f t="shared" si="295"/>
        <v>1</v>
      </c>
      <c r="IX42" s="16">
        <f t="shared" si="296"/>
        <v>5.2777777777777823E-3</v>
      </c>
      <c r="IY42" s="18">
        <f t="shared" si="297"/>
        <v>1</v>
      </c>
      <c r="IZ42" s="17">
        <f t="shared" si="298"/>
        <v>1</v>
      </c>
      <c r="JA42" s="16">
        <f t="shared" si="299"/>
        <v>1.0555555555555565E-2</v>
      </c>
      <c r="JB42" s="18">
        <f t="shared" si="300"/>
        <v>1</v>
      </c>
      <c r="JC42" s="17">
        <f t="shared" si="301"/>
        <v>1</v>
      </c>
      <c r="JD42" s="16">
        <f t="shared" si="302"/>
        <v>2.1111111111111129E-2</v>
      </c>
      <c r="JE42" s="18">
        <f t="shared" si="303"/>
        <v>1</v>
      </c>
      <c r="JF42" s="17">
        <f t="shared" si="304"/>
        <v>1</v>
      </c>
      <c r="JG42" s="16">
        <f t="shared" si="305"/>
        <v>3.166666666666669E-2</v>
      </c>
      <c r="JH42" s="18">
        <f t="shared" si="306"/>
        <v>1</v>
      </c>
      <c r="JI42" s="17">
        <f t="shared" si="307"/>
        <v>1</v>
      </c>
      <c r="JJ42" s="16">
        <f t="shared" si="308"/>
        <v>4.2222222222222258E-2</v>
      </c>
      <c r="JK42" s="18">
        <f t="shared" si="309"/>
        <v>1</v>
      </c>
      <c r="JL42" s="17">
        <f t="shared" si="310"/>
        <v>1</v>
      </c>
      <c r="JM42" s="16">
        <f t="shared" si="311"/>
        <v>5.2777777777777819E-2</v>
      </c>
      <c r="JN42" s="18">
        <f t="shared" si="312"/>
        <v>1</v>
      </c>
      <c r="JO42" s="17">
        <f t="shared" si="313"/>
        <v>1</v>
      </c>
      <c r="JP42" s="16">
        <f t="shared" si="314"/>
        <v>0.10555555555555564</v>
      </c>
      <c r="JQ42" s="18">
        <f t="shared" si="315"/>
        <v>1</v>
      </c>
      <c r="JR42" s="17">
        <f t="shared" si="316"/>
        <v>1</v>
      </c>
      <c r="JS42" s="16">
        <f t="shared" si="317"/>
        <v>0.21111111111111128</v>
      </c>
      <c r="JT42" s="18">
        <f t="shared" si="318"/>
        <v>1</v>
      </c>
      <c r="JU42" s="17">
        <f t="shared" si="319"/>
        <v>1</v>
      </c>
      <c r="JV42" s="16">
        <f t="shared" si="320"/>
        <v>0.31666666666666693</v>
      </c>
      <c r="JW42" s="18">
        <f t="shared" si="321"/>
        <v>1</v>
      </c>
      <c r="JX42" s="17">
        <f t="shared" si="322"/>
        <v>1</v>
      </c>
      <c r="JY42" s="16">
        <f t="shared" si="323"/>
        <v>0.42222222222222255</v>
      </c>
      <c r="JZ42" s="18">
        <f t="shared" si="324"/>
        <v>1</v>
      </c>
      <c r="KA42" s="17">
        <f t="shared" si="325"/>
        <v>1</v>
      </c>
      <c r="KB42" s="16">
        <f t="shared" si="326"/>
        <v>0.52777777777777823</v>
      </c>
      <c r="KG42" s="15">
        <f t="shared" si="189"/>
        <v>0</v>
      </c>
      <c r="KH42" s="15">
        <f t="shared" si="189"/>
        <v>0</v>
      </c>
      <c r="KI42" s="15">
        <f t="shared" si="189"/>
        <v>0</v>
      </c>
      <c r="KJ42" s="15">
        <f t="shared" si="189"/>
        <v>0</v>
      </c>
      <c r="KK42" s="15">
        <f t="shared" si="189"/>
        <v>0</v>
      </c>
      <c r="KL42" s="15">
        <f t="shared" si="189"/>
        <v>0</v>
      </c>
      <c r="KM42" s="15">
        <f t="shared" si="189"/>
        <v>0</v>
      </c>
      <c r="KN42" s="15">
        <f t="shared" si="189"/>
        <v>0</v>
      </c>
      <c r="KO42" s="15">
        <f t="shared" si="189"/>
        <v>0</v>
      </c>
      <c r="KP42" s="15">
        <f t="shared" si="189"/>
        <v>0</v>
      </c>
      <c r="KQ42" s="15">
        <f t="shared" si="190"/>
        <v>0</v>
      </c>
      <c r="KR42" s="15">
        <f t="shared" si="190"/>
        <v>0</v>
      </c>
      <c r="KS42" s="15">
        <f t="shared" si="190"/>
        <v>0</v>
      </c>
      <c r="KT42" s="15">
        <f t="shared" si="190"/>
        <v>0</v>
      </c>
      <c r="KU42" s="15">
        <f t="shared" si="190"/>
        <v>0</v>
      </c>
      <c r="KV42" s="15">
        <f t="shared" si="190"/>
        <v>0</v>
      </c>
      <c r="KW42" s="15">
        <f t="shared" si="190"/>
        <v>0</v>
      </c>
      <c r="KX42" s="15">
        <f t="shared" si="190"/>
        <v>0</v>
      </c>
      <c r="KY42" s="15">
        <f t="shared" si="190"/>
        <v>0</v>
      </c>
      <c r="KZ42" s="15">
        <f t="shared" si="190"/>
        <v>0</v>
      </c>
      <c r="LG42" s="14">
        <f t="shared" si="150"/>
        <v>0.05</v>
      </c>
      <c r="LH42" s="3">
        <v>1</v>
      </c>
      <c r="LI42" s="14">
        <f t="shared" si="327"/>
        <v>2.5000000000000001E-2</v>
      </c>
      <c r="LJ42" s="3">
        <f t="shared" si="328"/>
        <v>5</v>
      </c>
      <c r="LK42" s="14">
        <v>5.0000000000000001E-3</v>
      </c>
      <c r="LL42" s="3">
        <v>5</v>
      </c>
      <c r="LM42" s="14">
        <v>2.0000000000000001E-4</v>
      </c>
      <c r="LN42" s="3">
        <v>10</v>
      </c>
      <c r="LO42" s="13">
        <f t="shared" si="191"/>
        <v>4.7500000000000001E-2</v>
      </c>
      <c r="LP42" s="13">
        <f t="shared" si="191"/>
        <v>9.5000000000000001E-2</v>
      </c>
      <c r="LQ42" s="13">
        <f t="shared" si="191"/>
        <v>0.14249999999999999</v>
      </c>
      <c r="LR42" s="13">
        <f t="shared" si="191"/>
        <v>0.19</v>
      </c>
      <c r="LS42" s="13">
        <f t="shared" si="191"/>
        <v>0.23749999999999999</v>
      </c>
      <c r="LT42" s="13">
        <f t="shared" si="192"/>
        <v>4.7500000000000001E-2</v>
      </c>
      <c r="LU42" s="13">
        <f t="shared" si="192"/>
        <v>9.5000000000000001E-2</v>
      </c>
      <c r="LV42" s="13">
        <f t="shared" si="192"/>
        <v>0.14249999999999999</v>
      </c>
      <c r="LW42" s="13">
        <f t="shared" si="192"/>
        <v>0.19</v>
      </c>
      <c r="LX42" s="13">
        <f t="shared" si="192"/>
        <v>0.23749999999999999</v>
      </c>
      <c r="LY42" s="13">
        <f t="shared" si="193"/>
        <v>9.5000000000000001E-2</v>
      </c>
      <c r="LZ42" s="13">
        <f t="shared" si="193"/>
        <v>0.19</v>
      </c>
      <c r="MA42" s="13">
        <f t="shared" si="193"/>
        <v>0.28499999999999998</v>
      </c>
      <c r="MB42" s="13">
        <f t="shared" si="193"/>
        <v>0.38</v>
      </c>
      <c r="MC42" s="13">
        <f t="shared" si="193"/>
        <v>0.47499999999999998</v>
      </c>
      <c r="MD42" s="13">
        <f t="shared" si="194"/>
        <v>1.9E-2</v>
      </c>
      <c r="ME42" s="13">
        <f t="shared" si="194"/>
        <v>3.7999999999999999E-2</v>
      </c>
      <c r="MF42" s="13">
        <f t="shared" si="194"/>
        <v>5.7000000000000002E-2</v>
      </c>
      <c r="MG42" s="13">
        <f t="shared" si="194"/>
        <v>7.5999999999999998E-2</v>
      </c>
      <c r="MH42" s="13">
        <f t="shared" si="194"/>
        <v>9.5000000000000001E-2</v>
      </c>
      <c r="MI42" s="13">
        <f t="shared" si="194"/>
        <v>0.14249999999999999</v>
      </c>
      <c r="MJ42" s="13">
        <f t="shared" si="194"/>
        <v>0.19</v>
      </c>
      <c r="MK42" s="13">
        <f t="shared" si="194"/>
        <v>0.23749999999999999</v>
      </c>
      <c r="ML42" s="13">
        <f t="shared" si="194"/>
        <v>0.28499999999999998</v>
      </c>
      <c r="MM42" s="13">
        <f t="shared" si="194"/>
        <v>0.33250000000000002</v>
      </c>
      <c r="MN42" s="13">
        <f t="shared" si="194"/>
        <v>0.38</v>
      </c>
      <c r="MO42" s="13">
        <f t="shared" si="194"/>
        <v>0.42749999999999999</v>
      </c>
      <c r="MP42" s="13">
        <f t="shared" si="194"/>
        <v>0.47499999999999998</v>
      </c>
      <c r="MQ42" s="13"/>
      <c r="MT42" s="3"/>
      <c r="MW42" s="1">
        <v>0</v>
      </c>
      <c r="MX42" s="1">
        <v>0</v>
      </c>
      <c r="MY42" s="1">
        <v>0</v>
      </c>
    </row>
    <row r="43" spans="1:363" ht="16.2">
      <c r="A43" s="37">
        <v>37</v>
      </c>
      <c r="B43" s="37" t="s">
        <v>278</v>
      </c>
      <c r="C43" s="37">
        <v>6</v>
      </c>
      <c r="D43" s="37">
        <v>11</v>
      </c>
      <c r="E43" s="37"/>
      <c r="F43" s="37">
        <v>500</v>
      </c>
      <c r="G43" s="40" t="s">
        <v>272</v>
      </c>
      <c r="H43" s="37">
        <f t="shared" si="195"/>
        <v>500</v>
      </c>
      <c r="I43" s="11"/>
      <c r="J43" s="37">
        <f t="shared" si="5"/>
        <v>500</v>
      </c>
      <c r="K43" s="11"/>
      <c r="L43" s="37">
        <f t="shared" si="329"/>
        <v>0</v>
      </c>
      <c r="M43" s="37">
        <f t="shared" si="330"/>
        <v>0</v>
      </c>
      <c r="N43" s="37">
        <v>0</v>
      </c>
      <c r="O43" s="97">
        <v>0</v>
      </c>
      <c r="P43" s="3">
        <v>5</v>
      </c>
      <c r="Q43" s="51">
        <v>0</v>
      </c>
      <c r="R43" s="17">
        <f t="shared" si="196"/>
        <v>8.3333000000000004E-2</v>
      </c>
      <c r="S43" s="47">
        <f t="shared" si="183"/>
        <v>4</v>
      </c>
      <c r="T43" s="47" t="s">
        <v>27</v>
      </c>
      <c r="U43" s="50">
        <v>0</v>
      </c>
      <c r="V43" s="49">
        <v>15</v>
      </c>
      <c r="W43" s="48">
        <v>1</v>
      </c>
      <c r="X43" s="47" t="str">
        <f t="shared" si="178"/>
        <v>[[0,1],[0,1],[0,1],[0,1],[0,1],[0,1],[0,1],[0,1],[0,1],[0,1],[0,2],[0,4],[0,6],[0,8],[0,10],[0,20],[0,40],[0,60],[0,80],[0,100]]</v>
      </c>
      <c r="Y43" s="47">
        <v>1</v>
      </c>
      <c r="Z43" s="47">
        <v>1</v>
      </c>
      <c r="AA43" s="47" t="str">
        <f t="shared" si="197"/>
        <v>[[0,1],[0,1],[0,1],[0,1],[0,1],[0,1],[0,1],[0,1],[0,1],[0,1],[0,1],[0,1],[0,1],[0,1],[0,1],[0,1],[0,1],[0,1],[0,1],[0,1]]</v>
      </c>
      <c r="AB43" s="37">
        <v>0</v>
      </c>
      <c r="AC43" s="73">
        <v>0</v>
      </c>
      <c r="AD43" s="43">
        <f t="shared" si="187"/>
        <v>0</v>
      </c>
      <c r="AE43" s="43">
        <v>0.05</v>
      </c>
      <c r="AF43" s="43">
        <v>0</v>
      </c>
      <c r="AG43" s="44">
        <v>0</v>
      </c>
      <c r="AH43" s="43">
        <v>0</v>
      </c>
      <c r="AI43" s="43">
        <v>0</v>
      </c>
      <c r="AJ43" s="42">
        <v>0</v>
      </c>
      <c r="AK43" s="14" t="str">
        <f t="shared" si="198"/>
        <v>[[0.05,1],[0.025,3],[0.005,3],[0.0002,5],[0,0],[0.0002,5],[0.0002,5]]</v>
      </c>
      <c r="AL43" s="37" t="str">
        <f t="shared" si="179"/>
        <v>[[6,5],[6,2],[7,2]]</v>
      </c>
      <c r="AM43" s="40" t="str">
        <f t="shared" si="180"/>
        <v>[0,0,0]</v>
      </c>
      <c r="AN43" s="40">
        <v>0</v>
      </c>
      <c r="AO43" s="40">
        <v>1</v>
      </c>
      <c r="AP43" s="40">
        <f t="shared" si="199"/>
        <v>1</v>
      </c>
      <c r="AQ43" s="40">
        <v>1</v>
      </c>
      <c r="AR43" s="40">
        <v>1</v>
      </c>
      <c r="AS43" s="41" t="s">
        <v>196</v>
      </c>
      <c r="AT43" s="40">
        <v>4</v>
      </c>
      <c r="AU43" s="39">
        <v>16</v>
      </c>
      <c r="AV43" s="37">
        <v>1</v>
      </c>
      <c r="AW43" s="37">
        <v>0</v>
      </c>
      <c r="AX43" s="8">
        <v>3</v>
      </c>
      <c r="AY43" s="8">
        <v>6</v>
      </c>
      <c r="AZ43" s="8" t="s">
        <v>6</v>
      </c>
      <c r="BA43" s="37">
        <v>1</v>
      </c>
      <c r="BB43" s="38">
        <f t="shared" si="177"/>
        <v>1.5</v>
      </c>
      <c r="BC43" s="37"/>
      <c r="BD43" s="37"/>
      <c r="BE43" s="37">
        <v>1</v>
      </c>
      <c r="BF43" s="37">
        <v>1</v>
      </c>
      <c r="BG43" s="37" t="s">
        <v>252</v>
      </c>
      <c r="BH43" s="36">
        <v>1</v>
      </c>
      <c r="BI43" s="36">
        <v>1</v>
      </c>
      <c r="BJ43" s="53">
        <v>1</v>
      </c>
      <c r="BK43" s="8" t="s">
        <v>5</v>
      </c>
      <c r="BL43" s="8">
        <v>1</v>
      </c>
      <c r="BM43" s="8" t="s">
        <v>14</v>
      </c>
      <c r="BN43" s="8" t="s">
        <v>3</v>
      </c>
      <c r="BO43" s="91" t="s">
        <v>277</v>
      </c>
      <c r="BP43" s="91" t="s">
        <v>277</v>
      </c>
      <c r="BQ43" s="27">
        <v>535</v>
      </c>
      <c r="BR43" s="27">
        <v>2</v>
      </c>
      <c r="BS43" s="27">
        <v>200</v>
      </c>
      <c r="BT43" s="27">
        <v>48</v>
      </c>
      <c r="BU43" s="70" t="s">
        <v>72</v>
      </c>
      <c r="BV43" s="35">
        <v>12</v>
      </c>
      <c r="BW43" s="27">
        <f t="shared" si="200"/>
        <v>5</v>
      </c>
      <c r="BX43" s="34" t="str">
        <f t="shared" si="201"/>
        <v>[5,5,0,5]</v>
      </c>
      <c r="BY43" s="31">
        <v>1</v>
      </c>
      <c r="BZ43" s="31">
        <v>0</v>
      </c>
      <c r="CA43" s="31">
        <v>0</v>
      </c>
      <c r="CB43" s="31">
        <v>0</v>
      </c>
      <c r="CC43" s="31">
        <v>0</v>
      </c>
      <c r="CD43" s="31">
        <v>0</v>
      </c>
      <c r="CE43" s="31">
        <v>0</v>
      </c>
      <c r="CF43" s="31" t="str">
        <f t="shared" si="331"/>
        <v>1,0,0,0,0,0,0</v>
      </c>
      <c r="CG43" s="31" t="str">
        <f t="shared" si="332"/>
        <v>"1|0,1,3|1|1|9999",</v>
      </c>
      <c r="CH43" s="33"/>
      <c r="CI43" s="33"/>
      <c r="CJ43" s="33"/>
      <c r="CK43" s="33"/>
      <c r="CL43" s="33"/>
      <c r="CM43" s="33" t="s">
        <v>128</v>
      </c>
      <c r="CN43" s="33"/>
      <c r="CO43" s="33" t="s">
        <v>276</v>
      </c>
      <c r="CP43" s="33">
        <v>1</v>
      </c>
      <c r="CQ43" s="32" t="s">
        <v>22</v>
      </c>
      <c r="CR43" s="32"/>
      <c r="CS43" s="31"/>
      <c r="CT43" s="31">
        <f t="shared" si="333"/>
        <v>1</v>
      </c>
      <c r="CU43" s="31" t="s">
        <v>11</v>
      </c>
      <c r="CV43" s="31">
        <v>1</v>
      </c>
      <c r="CW43" s="31">
        <v>1</v>
      </c>
      <c r="CX43" s="31">
        <v>9999</v>
      </c>
      <c r="CY43" s="31" t="str">
        <f t="shared" si="334"/>
        <v/>
      </c>
      <c r="CZ43" s="31"/>
      <c r="DA43" s="31"/>
      <c r="DB43" s="31"/>
      <c r="DC43" s="31"/>
      <c r="DD43" s="31" t="str">
        <f t="shared" si="335"/>
        <v/>
      </c>
      <c r="DE43" s="31"/>
      <c r="DF43" s="31"/>
      <c r="DG43" s="31"/>
      <c r="DH43" s="31"/>
      <c r="DI43" s="31" t="str">
        <f t="shared" si="336"/>
        <v/>
      </c>
      <c r="DJ43" s="31"/>
      <c r="DK43" s="31"/>
      <c r="DL43" s="31"/>
      <c r="DM43" s="31"/>
      <c r="DN43" s="31" t="str">
        <f t="shared" si="337"/>
        <v/>
      </c>
      <c r="DO43" s="31">
        <v>2</v>
      </c>
      <c r="DP43" s="31">
        <v>0</v>
      </c>
      <c r="DQ43" s="31">
        <v>0</v>
      </c>
      <c r="DR43" s="31">
        <f>F43</f>
        <v>500</v>
      </c>
      <c r="DS43" s="31" t="s">
        <v>275</v>
      </c>
      <c r="DT43" s="58">
        <f>IF($F43&lt;800,5,10)</f>
        <v>5</v>
      </c>
      <c r="DU43" s="58">
        <f>DT43</f>
        <v>5</v>
      </c>
      <c r="DV43" s="58">
        <v>0</v>
      </c>
      <c r="DW43" s="27">
        <f t="shared" si="202"/>
        <v>5</v>
      </c>
      <c r="DX43" s="27"/>
      <c r="EI43" s="26">
        <f t="shared" si="203"/>
        <v>550</v>
      </c>
      <c r="EJ43" s="25">
        <v>0</v>
      </c>
      <c r="EK43" s="24">
        <v>6</v>
      </c>
      <c r="EL43" s="21">
        <v>5</v>
      </c>
      <c r="EM43" s="24">
        <v>6</v>
      </c>
      <c r="EN43" s="21">
        <v>2</v>
      </c>
      <c r="EO43" s="24">
        <v>7</v>
      </c>
      <c r="EP43" s="21">
        <v>2</v>
      </c>
      <c r="EQ43" s="21">
        <f t="shared" si="204"/>
        <v>6.2222222222222223</v>
      </c>
      <c r="ER43" s="21">
        <f t="shared" si="205"/>
        <v>7.5</v>
      </c>
      <c r="ES43" s="23">
        <f t="shared" si="206"/>
        <v>0</v>
      </c>
      <c r="ET43" s="21">
        <f t="shared" si="207"/>
        <v>15</v>
      </c>
      <c r="EU43" s="22">
        <f t="shared" si="208"/>
        <v>0</v>
      </c>
      <c r="EV43" s="21">
        <f t="shared" si="209"/>
        <v>22.5</v>
      </c>
      <c r="EW43" s="20">
        <f t="shared" si="210"/>
        <v>0</v>
      </c>
      <c r="EZ43" s="19"/>
      <c r="FA43" s="3"/>
      <c r="FE43" s="16"/>
      <c r="FF43" s="18">
        <v>0</v>
      </c>
      <c r="FG43" s="17">
        <v>1</v>
      </c>
      <c r="FH43" s="16">
        <f t="shared" si="211"/>
        <v>0</v>
      </c>
      <c r="FI43" s="18">
        <f t="shared" si="212"/>
        <v>0</v>
      </c>
      <c r="FJ43" s="17">
        <f t="shared" si="213"/>
        <v>1</v>
      </c>
      <c r="FK43" s="16">
        <f t="shared" si="214"/>
        <v>0</v>
      </c>
      <c r="FL43" s="18">
        <f t="shared" si="215"/>
        <v>0</v>
      </c>
      <c r="FM43" s="17">
        <f t="shared" si="216"/>
        <v>1</v>
      </c>
      <c r="FN43" s="16">
        <f t="shared" si="217"/>
        <v>0</v>
      </c>
      <c r="FO43" s="18">
        <f t="shared" si="218"/>
        <v>0</v>
      </c>
      <c r="FP43" s="17">
        <f t="shared" si="219"/>
        <v>1</v>
      </c>
      <c r="FQ43" s="16">
        <f t="shared" si="220"/>
        <v>0</v>
      </c>
      <c r="FR43" s="18">
        <f t="shared" si="221"/>
        <v>0</v>
      </c>
      <c r="FS43" s="17">
        <f t="shared" si="222"/>
        <v>1</v>
      </c>
      <c r="FT43" s="16">
        <f t="shared" si="223"/>
        <v>0</v>
      </c>
      <c r="FU43" s="18">
        <f t="shared" si="224"/>
        <v>0</v>
      </c>
      <c r="FV43" s="17">
        <f t="shared" si="225"/>
        <v>1</v>
      </c>
      <c r="FW43" s="16">
        <f t="shared" si="226"/>
        <v>0</v>
      </c>
      <c r="FX43" s="18">
        <f t="shared" si="227"/>
        <v>0</v>
      </c>
      <c r="FY43" s="17">
        <f t="shared" si="228"/>
        <v>1</v>
      </c>
      <c r="FZ43" s="16">
        <f t="shared" si="229"/>
        <v>0</v>
      </c>
      <c r="GA43" s="18">
        <f t="shared" si="230"/>
        <v>0</v>
      </c>
      <c r="GB43" s="17">
        <f t="shared" si="231"/>
        <v>1</v>
      </c>
      <c r="GC43" s="16">
        <f t="shared" si="232"/>
        <v>0</v>
      </c>
      <c r="GD43" s="18">
        <f t="shared" si="233"/>
        <v>0</v>
      </c>
      <c r="GE43" s="17">
        <f t="shared" si="234"/>
        <v>1</v>
      </c>
      <c r="GF43" s="16">
        <f t="shared" si="235"/>
        <v>0</v>
      </c>
      <c r="GG43" s="18">
        <f t="shared" si="236"/>
        <v>0</v>
      </c>
      <c r="GH43" s="17">
        <f t="shared" si="237"/>
        <v>1</v>
      </c>
      <c r="GI43" s="16">
        <f t="shared" si="238"/>
        <v>0</v>
      </c>
      <c r="GJ43" s="18">
        <f t="shared" si="239"/>
        <v>0</v>
      </c>
      <c r="GK43" s="17">
        <f t="shared" si="240"/>
        <v>2</v>
      </c>
      <c r="GL43" s="16">
        <f t="shared" si="241"/>
        <v>0</v>
      </c>
      <c r="GM43" s="18">
        <f t="shared" si="242"/>
        <v>0</v>
      </c>
      <c r="GN43" s="17">
        <f t="shared" si="243"/>
        <v>4</v>
      </c>
      <c r="GO43" s="16">
        <f t="shared" si="244"/>
        <v>0</v>
      </c>
      <c r="GP43" s="18">
        <f t="shared" si="245"/>
        <v>0</v>
      </c>
      <c r="GQ43" s="17">
        <f t="shared" si="246"/>
        <v>6</v>
      </c>
      <c r="GR43" s="16">
        <f t="shared" si="247"/>
        <v>0</v>
      </c>
      <c r="GS43" s="18">
        <f t="shared" si="248"/>
        <v>0</v>
      </c>
      <c r="GT43" s="17">
        <f t="shared" si="249"/>
        <v>8</v>
      </c>
      <c r="GU43" s="16">
        <f t="shared" si="250"/>
        <v>0</v>
      </c>
      <c r="GV43" s="18">
        <f t="shared" si="251"/>
        <v>0</v>
      </c>
      <c r="GW43" s="17">
        <f t="shared" si="252"/>
        <v>10</v>
      </c>
      <c r="GX43" s="16">
        <f t="shared" si="253"/>
        <v>0</v>
      </c>
      <c r="GY43" s="18">
        <f t="shared" si="254"/>
        <v>0</v>
      </c>
      <c r="GZ43" s="17">
        <f t="shared" si="255"/>
        <v>20</v>
      </c>
      <c r="HA43" s="16">
        <f t="shared" si="256"/>
        <v>0</v>
      </c>
      <c r="HB43" s="18">
        <f t="shared" si="257"/>
        <v>0</v>
      </c>
      <c r="HC43" s="17">
        <f t="shared" si="258"/>
        <v>40</v>
      </c>
      <c r="HD43" s="16">
        <f t="shared" si="259"/>
        <v>0</v>
      </c>
      <c r="HE43" s="18">
        <f t="shared" si="260"/>
        <v>0</v>
      </c>
      <c r="HF43" s="17">
        <f t="shared" si="261"/>
        <v>60</v>
      </c>
      <c r="HG43" s="16">
        <f t="shared" si="262"/>
        <v>0</v>
      </c>
      <c r="HH43" s="18">
        <f t="shared" si="263"/>
        <v>0</v>
      </c>
      <c r="HI43" s="17">
        <f t="shared" si="264"/>
        <v>80</v>
      </c>
      <c r="HJ43" s="16">
        <f t="shared" si="265"/>
        <v>0</v>
      </c>
      <c r="HK43" s="18">
        <f t="shared" si="266"/>
        <v>0</v>
      </c>
      <c r="HL43" s="17">
        <f t="shared" si="267"/>
        <v>100</v>
      </c>
      <c r="HM43" s="16">
        <f t="shared" si="268"/>
        <v>0</v>
      </c>
      <c r="HO43" s="19"/>
      <c r="HP43" s="3"/>
      <c r="HT43" s="16"/>
      <c r="HU43" s="18">
        <v>0</v>
      </c>
      <c r="HV43" s="17">
        <v>1</v>
      </c>
      <c r="HW43" s="16">
        <f t="shared" si="269"/>
        <v>0</v>
      </c>
      <c r="HX43" s="18">
        <f t="shared" si="270"/>
        <v>0</v>
      </c>
      <c r="HY43" s="17">
        <f t="shared" si="271"/>
        <v>1</v>
      </c>
      <c r="HZ43" s="16">
        <f t="shared" si="272"/>
        <v>0</v>
      </c>
      <c r="IA43" s="18">
        <f t="shared" si="273"/>
        <v>0</v>
      </c>
      <c r="IB43" s="17">
        <f t="shared" si="274"/>
        <v>1</v>
      </c>
      <c r="IC43" s="16">
        <f t="shared" si="275"/>
        <v>0</v>
      </c>
      <c r="ID43" s="18">
        <f t="shared" si="276"/>
        <v>0</v>
      </c>
      <c r="IE43" s="17">
        <f t="shared" si="277"/>
        <v>1</v>
      </c>
      <c r="IF43" s="16">
        <f t="shared" si="278"/>
        <v>0</v>
      </c>
      <c r="IG43" s="18">
        <f t="shared" si="279"/>
        <v>0</v>
      </c>
      <c r="IH43" s="17">
        <f t="shared" si="280"/>
        <v>1</v>
      </c>
      <c r="II43" s="16">
        <f t="shared" si="281"/>
        <v>0</v>
      </c>
      <c r="IJ43" s="18">
        <f t="shared" si="282"/>
        <v>0</v>
      </c>
      <c r="IK43" s="17">
        <f t="shared" si="283"/>
        <v>1</v>
      </c>
      <c r="IL43" s="16">
        <f t="shared" si="284"/>
        <v>0</v>
      </c>
      <c r="IM43" s="18">
        <f t="shared" si="285"/>
        <v>0</v>
      </c>
      <c r="IN43" s="17">
        <f t="shared" si="286"/>
        <v>1</v>
      </c>
      <c r="IO43" s="16">
        <f t="shared" si="287"/>
        <v>0</v>
      </c>
      <c r="IP43" s="18">
        <f t="shared" si="288"/>
        <v>0</v>
      </c>
      <c r="IQ43" s="17">
        <f t="shared" si="289"/>
        <v>1</v>
      </c>
      <c r="IR43" s="16">
        <f t="shared" si="290"/>
        <v>0</v>
      </c>
      <c r="IS43" s="18">
        <f t="shared" si="291"/>
        <v>0</v>
      </c>
      <c r="IT43" s="17">
        <f t="shared" si="292"/>
        <v>1</v>
      </c>
      <c r="IU43" s="16">
        <f t="shared" si="293"/>
        <v>0</v>
      </c>
      <c r="IV43" s="18">
        <f t="shared" si="294"/>
        <v>0</v>
      </c>
      <c r="IW43" s="17">
        <f t="shared" si="295"/>
        <v>1</v>
      </c>
      <c r="IX43" s="16">
        <f t="shared" si="296"/>
        <v>0</v>
      </c>
      <c r="IY43" s="18">
        <f t="shared" si="297"/>
        <v>0</v>
      </c>
      <c r="IZ43" s="17">
        <f t="shared" si="298"/>
        <v>1</v>
      </c>
      <c r="JA43" s="16">
        <f t="shared" si="299"/>
        <v>0</v>
      </c>
      <c r="JB43" s="18">
        <f t="shared" si="300"/>
        <v>0</v>
      </c>
      <c r="JC43" s="17">
        <f t="shared" si="301"/>
        <v>1</v>
      </c>
      <c r="JD43" s="16">
        <f t="shared" si="302"/>
        <v>0</v>
      </c>
      <c r="JE43" s="18">
        <f t="shared" si="303"/>
        <v>0</v>
      </c>
      <c r="JF43" s="17">
        <f t="shared" si="304"/>
        <v>1</v>
      </c>
      <c r="JG43" s="16">
        <f t="shared" si="305"/>
        <v>0</v>
      </c>
      <c r="JH43" s="18">
        <f t="shared" si="306"/>
        <v>0</v>
      </c>
      <c r="JI43" s="17">
        <f t="shared" si="307"/>
        <v>1</v>
      </c>
      <c r="JJ43" s="16">
        <f t="shared" si="308"/>
        <v>0</v>
      </c>
      <c r="JK43" s="18">
        <f t="shared" si="309"/>
        <v>0</v>
      </c>
      <c r="JL43" s="17">
        <f t="shared" si="310"/>
        <v>1</v>
      </c>
      <c r="JM43" s="16">
        <f t="shared" si="311"/>
        <v>0</v>
      </c>
      <c r="JN43" s="18">
        <f t="shared" si="312"/>
        <v>0</v>
      </c>
      <c r="JO43" s="17">
        <f t="shared" si="313"/>
        <v>1</v>
      </c>
      <c r="JP43" s="16">
        <f t="shared" si="314"/>
        <v>0</v>
      </c>
      <c r="JQ43" s="18">
        <f t="shared" si="315"/>
        <v>0</v>
      </c>
      <c r="JR43" s="17">
        <f t="shared" si="316"/>
        <v>1</v>
      </c>
      <c r="JS43" s="16">
        <f t="shared" si="317"/>
        <v>0</v>
      </c>
      <c r="JT43" s="18">
        <f t="shared" si="318"/>
        <v>0</v>
      </c>
      <c r="JU43" s="17">
        <f t="shared" si="319"/>
        <v>1</v>
      </c>
      <c r="JV43" s="16">
        <f t="shared" si="320"/>
        <v>0</v>
      </c>
      <c r="JW43" s="18">
        <f t="shared" si="321"/>
        <v>0</v>
      </c>
      <c r="JX43" s="17">
        <f t="shared" si="322"/>
        <v>1</v>
      </c>
      <c r="JY43" s="16">
        <f t="shared" si="323"/>
        <v>0</v>
      </c>
      <c r="JZ43" s="18">
        <f t="shared" si="324"/>
        <v>0</v>
      </c>
      <c r="KA43" s="17">
        <f t="shared" si="325"/>
        <v>1</v>
      </c>
      <c r="KB43" s="16">
        <f t="shared" si="326"/>
        <v>0</v>
      </c>
      <c r="KG43" s="15">
        <f t="shared" si="189"/>
        <v>0</v>
      </c>
      <c r="KH43" s="15">
        <f t="shared" si="189"/>
        <v>0</v>
      </c>
      <c r="KI43" s="15">
        <f t="shared" si="189"/>
        <v>0</v>
      </c>
      <c r="KJ43" s="15">
        <f t="shared" si="189"/>
        <v>0</v>
      </c>
      <c r="KK43" s="15">
        <f t="shared" si="189"/>
        <v>0</v>
      </c>
      <c r="KL43" s="15">
        <f t="shared" si="189"/>
        <v>0</v>
      </c>
      <c r="KM43" s="15">
        <f t="shared" si="189"/>
        <v>0</v>
      </c>
      <c r="KN43" s="15">
        <f t="shared" si="189"/>
        <v>0</v>
      </c>
      <c r="KO43" s="15">
        <f t="shared" si="189"/>
        <v>0</v>
      </c>
      <c r="KP43" s="15">
        <f t="shared" si="189"/>
        <v>0</v>
      </c>
      <c r="KQ43" s="15">
        <f t="shared" si="190"/>
        <v>0</v>
      </c>
      <c r="KR43" s="15">
        <f t="shared" si="190"/>
        <v>0</v>
      </c>
      <c r="KS43" s="15">
        <f t="shared" si="190"/>
        <v>0</v>
      </c>
      <c r="KT43" s="15">
        <f t="shared" si="190"/>
        <v>0</v>
      </c>
      <c r="KU43" s="15">
        <f t="shared" si="190"/>
        <v>0</v>
      </c>
      <c r="KV43" s="15">
        <f t="shared" si="190"/>
        <v>0</v>
      </c>
      <c r="KW43" s="15">
        <f t="shared" si="190"/>
        <v>0</v>
      </c>
      <c r="KX43" s="15">
        <f t="shared" si="190"/>
        <v>0</v>
      </c>
      <c r="KY43" s="15">
        <f t="shared" si="190"/>
        <v>0</v>
      </c>
      <c r="KZ43" s="15">
        <f t="shared" si="190"/>
        <v>0</v>
      </c>
      <c r="LG43" s="14">
        <f t="shared" si="150"/>
        <v>0.05</v>
      </c>
      <c r="LH43" s="3">
        <v>1</v>
      </c>
      <c r="LI43" s="14">
        <f t="shared" si="327"/>
        <v>2.5000000000000001E-2</v>
      </c>
      <c r="LJ43" s="3">
        <f t="shared" si="328"/>
        <v>3</v>
      </c>
      <c r="LK43" s="14">
        <v>5.0000000000000001E-3</v>
      </c>
      <c r="LL43" s="3">
        <v>3</v>
      </c>
      <c r="LM43" s="14">
        <v>2.0000000000000001E-4</v>
      </c>
      <c r="LN43" s="3">
        <v>5</v>
      </c>
      <c r="LO43" s="13">
        <f t="shared" si="191"/>
        <v>2.5000000000000001E-2</v>
      </c>
      <c r="LP43" s="13">
        <f t="shared" si="191"/>
        <v>0.05</v>
      </c>
      <c r="LQ43" s="13">
        <f t="shared" si="191"/>
        <v>7.4999999999999997E-2</v>
      </c>
      <c r="LR43" s="13">
        <f t="shared" si="191"/>
        <v>0.1</v>
      </c>
      <c r="LS43" s="13">
        <f t="shared" si="191"/>
        <v>0.125</v>
      </c>
      <c r="LT43" s="13">
        <f t="shared" si="192"/>
        <v>4.1666666666666671E-2</v>
      </c>
      <c r="LU43" s="13">
        <f t="shared" si="192"/>
        <v>8.3333333333333343E-2</v>
      </c>
      <c r="LV43" s="13">
        <f t="shared" si="192"/>
        <v>0.125</v>
      </c>
      <c r="LW43" s="13">
        <f t="shared" si="192"/>
        <v>0.16666666666666669</v>
      </c>
      <c r="LX43" s="13">
        <f t="shared" si="192"/>
        <v>0.20833333333333334</v>
      </c>
      <c r="LY43" s="13">
        <f t="shared" si="193"/>
        <v>8.3333333333333343E-2</v>
      </c>
      <c r="LZ43" s="13">
        <f t="shared" si="193"/>
        <v>0.16666666666666669</v>
      </c>
      <c r="MA43" s="13">
        <f t="shared" si="193"/>
        <v>0.25</v>
      </c>
      <c r="MB43" s="13">
        <f t="shared" si="193"/>
        <v>0.33333333333333337</v>
      </c>
      <c r="MC43" s="13">
        <f t="shared" si="193"/>
        <v>0.41666666666666669</v>
      </c>
      <c r="MD43" s="13">
        <f t="shared" si="194"/>
        <v>0.02</v>
      </c>
      <c r="ME43" s="13">
        <f t="shared" si="194"/>
        <v>0.04</v>
      </c>
      <c r="MF43" s="13">
        <f t="shared" si="194"/>
        <v>0.06</v>
      </c>
      <c r="MG43" s="13">
        <f t="shared" si="194"/>
        <v>0.08</v>
      </c>
      <c r="MH43" s="13">
        <f t="shared" si="194"/>
        <v>0.1</v>
      </c>
      <c r="MI43" s="13">
        <f t="shared" si="194"/>
        <v>0.15</v>
      </c>
      <c r="MJ43" s="13">
        <f t="shared" si="194"/>
        <v>0.2</v>
      </c>
      <c r="MK43" s="13">
        <f t="shared" si="194"/>
        <v>0.25</v>
      </c>
      <c r="ML43" s="13">
        <f t="shared" si="194"/>
        <v>0.3</v>
      </c>
      <c r="MM43" s="13">
        <f t="shared" si="194"/>
        <v>0.35</v>
      </c>
      <c r="MN43" s="13">
        <f t="shared" si="194"/>
        <v>0.4</v>
      </c>
      <c r="MO43" s="13">
        <f t="shared" si="194"/>
        <v>0.45</v>
      </c>
      <c r="MP43" s="13">
        <f t="shared" si="194"/>
        <v>0.5</v>
      </c>
      <c r="MQ43" s="13"/>
      <c r="MT43" s="3"/>
      <c r="MW43" s="1">
        <v>0</v>
      </c>
      <c r="MX43" s="1">
        <v>0</v>
      </c>
      <c r="MY43" s="1">
        <v>0</v>
      </c>
    </row>
    <row r="44" spans="1:363" ht="16.2">
      <c r="A44" s="37">
        <v>38</v>
      </c>
      <c r="B44" s="37" t="s">
        <v>236</v>
      </c>
      <c r="C44" s="37">
        <v>6</v>
      </c>
      <c r="D44" s="37">
        <v>-1</v>
      </c>
      <c r="E44" s="37"/>
      <c r="F44" s="38">
        <v>1378</v>
      </c>
      <c r="G44" s="37" t="s">
        <v>147</v>
      </c>
      <c r="H44" s="37">
        <f t="shared" si="195"/>
        <v>1378</v>
      </c>
      <c r="I44" s="11" t="s">
        <v>274</v>
      </c>
      <c r="J44" s="53">
        <v>750</v>
      </c>
      <c r="K44" s="11" t="s">
        <v>48</v>
      </c>
      <c r="L44" s="37">
        <f t="shared" si="329"/>
        <v>0</v>
      </c>
      <c r="M44" s="37">
        <f t="shared" si="330"/>
        <v>0</v>
      </c>
      <c r="N44" s="37">
        <v>0</v>
      </c>
      <c r="O44" s="57">
        <v>1.9097218</v>
      </c>
      <c r="P44" s="3">
        <v>10</v>
      </c>
      <c r="Q44" s="51">
        <v>0</v>
      </c>
      <c r="R44" s="17">
        <f t="shared" si="196"/>
        <v>0.22966700000000001</v>
      </c>
      <c r="S44" s="47">
        <f t="shared" si="183"/>
        <v>5</v>
      </c>
      <c r="T44" s="47" t="s">
        <v>27</v>
      </c>
      <c r="U44" s="50">
        <v>0</v>
      </c>
      <c r="V44" s="49">
        <v>15</v>
      </c>
      <c r="W44" s="48">
        <v>1</v>
      </c>
      <c r="X44" s="47" t="str">
        <f t="shared" si="178"/>
        <v>[[0,1],[0,1],[0,1],[0,1],[0,1],[0,1],[0,1],[0,1],[0,1],[0,1],[0,2],[0,4],[0,6],[0,8],[0,10],[0,20],[0,40],[0,60],[0,80],[0,100]]</v>
      </c>
      <c r="Y44" s="47">
        <v>1</v>
      </c>
      <c r="Z44" s="47">
        <v>1</v>
      </c>
      <c r="AA44" s="47" t="str">
        <f t="shared" si="197"/>
        <v>[[1,1],[1,1],[1,1],[1,1],[1,1],[1,1],[1,1],[1,1],[1,1],[1,1],[1,1],[1,1],[1,1],[1,1],[1,1],[1,1],[1,1],[1,1],[1,1],[1,1]]</v>
      </c>
      <c r="AB44" s="37">
        <v>0</v>
      </c>
      <c r="AC44" s="46">
        <v>0.25</v>
      </c>
      <c r="AD44" s="43">
        <f t="shared" si="187"/>
        <v>0</v>
      </c>
      <c r="AE44" s="43">
        <v>0.05</v>
      </c>
      <c r="AF44" s="43">
        <v>0</v>
      </c>
      <c r="AG44" s="44">
        <v>0</v>
      </c>
      <c r="AH44" s="44">
        <v>0.02</v>
      </c>
      <c r="AI44" s="44">
        <v>8.0000000000000002E-3</v>
      </c>
      <c r="AJ44" s="42">
        <v>1E-4</v>
      </c>
      <c r="AK44" s="14" t="str">
        <f t="shared" si="198"/>
        <v>[[0.05,1],[0.025,5],[0.005,5],[0.0002,10],[0,0],[0.0002,10],[0.0002,10]]</v>
      </c>
      <c r="AL44" s="37" t="str">
        <f t="shared" si="179"/>
        <v>[[10,5],[12,2],[15,2]]</v>
      </c>
      <c r="AM44" s="40" t="str">
        <f t="shared" si="180"/>
        <v>[0,0,0]</v>
      </c>
      <c r="AN44" s="40">
        <v>0</v>
      </c>
      <c r="AO44" s="40">
        <v>1</v>
      </c>
      <c r="AP44" s="40">
        <f t="shared" si="199"/>
        <v>1</v>
      </c>
      <c r="AQ44" s="40">
        <v>1</v>
      </c>
      <c r="AR44" s="40">
        <v>1</v>
      </c>
      <c r="AS44" s="41" t="s">
        <v>59</v>
      </c>
      <c r="AT44" s="40">
        <v>4</v>
      </c>
      <c r="AU44" s="39">
        <v>16</v>
      </c>
      <c r="AV44" s="37">
        <v>1</v>
      </c>
      <c r="AW44" s="37">
        <v>0</v>
      </c>
      <c r="AX44" s="8">
        <v>3</v>
      </c>
      <c r="AY44" s="8">
        <v>6</v>
      </c>
      <c r="AZ44" s="8" t="s">
        <v>6</v>
      </c>
      <c r="BA44" s="37">
        <v>1</v>
      </c>
      <c r="BB44" s="38">
        <f t="shared" si="177"/>
        <v>1.5</v>
      </c>
      <c r="BC44" s="37"/>
      <c r="BD44" s="37"/>
      <c r="BE44" s="37">
        <v>1</v>
      </c>
      <c r="BF44" s="37">
        <v>1</v>
      </c>
      <c r="BG44" s="37" t="s">
        <v>201</v>
      </c>
      <c r="BH44" s="36">
        <v>1</v>
      </c>
      <c r="BI44" s="36">
        <v>1</v>
      </c>
      <c r="BJ44" s="8">
        <f t="shared" ref="BJ44:BJ49" si="338">F44</f>
        <v>1378</v>
      </c>
      <c r="BK44" s="8" t="s">
        <v>5</v>
      </c>
      <c r="BL44" s="8">
        <v>1</v>
      </c>
      <c r="BM44" s="8" t="s">
        <v>14</v>
      </c>
      <c r="BN44" s="8" t="s">
        <v>3</v>
      </c>
      <c r="BO44" s="56" t="s">
        <v>233</v>
      </c>
      <c r="BP44" s="56" t="s">
        <v>233</v>
      </c>
      <c r="BQ44" s="27">
        <v>45000</v>
      </c>
      <c r="BR44" s="27">
        <v>2</v>
      </c>
      <c r="BS44" s="27">
        <v>10</v>
      </c>
      <c r="BT44" s="27">
        <v>12</v>
      </c>
      <c r="BU44" s="11" t="s">
        <v>31</v>
      </c>
      <c r="BV44" s="35">
        <v>16</v>
      </c>
      <c r="BW44" s="27">
        <f t="shared" si="200"/>
        <v>10</v>
      </c>
      <c r="BX44" s="34" t="str">
        <f t="shared" si="201"/>
        <v>[10,10,0,10]</v>
      </c>
      <c r="BY44" s="31">
        <v>0</v>
      </c>
      <c r="BZ44" s="31">
        <v>0</v>
      </c>
      <c r="CA44" s="31">
        <v>1</v>
      </c>
      <c r="CB44" s="31">
        <v>1</v>
      </c>
      <c r="CC44" s="31">
        <v>1</v>
      </c>
      <c r="CD44" s="31">
        <v>1</v>
      </c>
      <c r="CE44" s="31">
        <v>1</v>
      </c>
      <c r="CF44" s="31" t="str">
        <f t="shared" si="331"/>
        <v>1,1,1,1,1,1,1</v>
      </c>
      <c r="CG44" s="31" t="str">
        <f t="shared" si="332"/>
        <v>"3|2|0|0|1378","4|2|0|0|1378","7|2|0|0|0",</v>
      </c>
      <c r="CH44" s="33">
        <v>100</v>
      </c>
      <c r="CI44" s="33">
        <v>100</v>
      </c>
      <c r="CJ44" s="33">
        <v>5</v>
      </c>
      <c r="CK44" s="33"/>
      <c r="CL44" s="33"/>
      <c r="CM44" s="33"/>
      <c r="CN44" s="33"/>
      <c r="CO44" s="33"/>
      <c r="CP44" s="33"/>
      <c r="CQ44" s="32" t="s">
        <v>0</v>
      </c>
      <c r="CR44" s="32">
        <v>1</v>
      </c>
      <c r="CS44" s="31"/>
      <c r="CT44" s="31" t="str">
        <f t="shared" si="333"/>
        <v/>
      </c>
      <c r="CU44" s="31"/>
      <c r="CV44" s="31"/>
      <c r="CW44" s="31"/>
      <c r="CX44" s="31"/>
      <c r="CY44" s="31" t="str">
        <f t="shared" si="334"/>
        <v/>
      </c>
      <c r="CZ44" s="31"/>
      <c r="DA44" s="31"/>
      <c r="DB44" s="31"/>
      <c r="DC44" s="31"/>
      <c r="DD44" s="31">
        <f t="shared" si="335"/>
        <v>3</v>
      </c>
      <c r="DE44" s="31">
        <v>2</v>
      </c>
      <c r="DF44" s="31">
        <v>0</v>
      </c>
      <c r="DG44" s="31">
        <v>0</v>
      </c>
      <c r="DH44" s="31">
        <f>F44</f>
        <v>1378</v>
      </c>
      <c r="DI44" s="31">
        <f t="shared" si="336"/>
        <v>4</v>
      </c>
      <c r="DJ44" s="31">
        <v>2</v>
      </c>
      <c r="DK44" s="31">
        <v>0</v>
      </c>
      <c r="DL44" s="31">
        <v>0</v>
      </c>
      <c r="DM44" s="31">
        <f>F44</f>
        <v>1378</v>
      </c>
      <c r="DN44" s="31">
        <f t="shared" si="337"/>
        <v>7</v>
      </c>
      <c r="DO44" s="31">
        <v>2</v>
      </c>
      <c r="DP44" s="31">
        <v>0</v>
      </c>
      <c r="DQ44" s="31">
        <v>0</v>
      </c>
      <c r="DR44" s="96">
        <f>K45</f>
        <v>0</v>
      </c>
      <c r="DS44" s="31" t="s">
        <v>232</v>
      </c>
      <c r="DT44" s="58">
        <f>IF($F44&lt;800,5,10)</f>
        <v>10</v>
      </c>
      <c r="DU44" s="58">
        <f>DT44</f>
        <v>10</v>
      </c>
      <c r="DV44" s="58">
        <v>0</v>
      </c>
      <c r="DW44" s="27">
        <f t="shared" si="202"/>
        <v>10</v>
      </c>
      <c r="DX44" s="27"/>
      <c r="EI44" s="26">
        <f t="shared" si="203"/>
        <v>1515.8000000000002</v>
      </c>
      <c r="EJ44" s="25">
        <v>0</v>
      </c>
      <c r="EK44" s="24">
        <v>10</v>
      </c>
      <c r="EL44" s="21">
        <v>5</v>
      </c>
      <c r="EM44" s="24">
        <v>12</v>
      </c>
      <c r="EN44" s="21">
        <v>2</v>
      </c>
      <c r="EO44" s="24">
        <v>15</v>
      </c>
      <c r="EP44" s="21">
        <v>2</v>
      </c>
      <c r="EQ44" s="21">
        <f t="shared" si="204"/>
        <v>11.555555555555555</v>
      </c>
      <c r="ER44" s="21">
        <f t="shared" si="205"/>
        <v>7.5</v>
      </c>
      <c r="ES44" s="23">
        <f t="shared" si="206"/>
        <v>0</v>
      </c>
      <c r="ET44" s="21">
        <f t="shared" si="207"/>
        <v>15</v>
      </c>
      <c r="EU44" s="22">
        <f t="shared" si="208"/>
        <v>0</v>
      </c>
      <c r="EV44" s="21">
        <f t="shared" si="209"/>
        <v>22.5</v>
      </c>
      <c r="EW44" s="20">
        <f t="shared" si="210"/>
        <v>0</v>
      </c>
      <c r="EZ44" s="19"/>
      <c r="FA44" s="3"/>
      <c r="FE44" s="16"/>
      <c r="FF44" s="18">
        <v>0</v>
      </c>
      <c r="FG44" s="17">
        <v>1</v>
      </c>
      <c r="FH44" s="16">
        <f t="shared" si="211"/>
        <v>0</v>
      </c>
      <c r="FI44" s="18">
        <f t="shared" si="212"/>
        <v>0</v>
      </c>
      <c r="FJ44" s="17">
        <f t="shared" si="213"/>
        <v>1</v>
      </c>
      <c r="FK44" s="16">
        <f t="shared" si="214"/>
        <v>0</v>
      </c>
      <c r="FL44" s="18">
        <f t="shared" si="215"/>
        <v>0</v>
      </c>
      <c r="FM44" s="17">
        <f t="shared" si="216"/>
        <v>1</v>
      </c>
      <c r="FN44" s="16">
        <f t="shared" si="217"/>
        <v>0</v>
      </c>
      <c r="FO44" s="18">
        <f t="shared" si="218"/>
        <v>0</v>
      </c>
      <c r="FP44" s="17">
        <f t="shared" si="219"/>
        <v>1</v>
      </c>
      <c r="FQ44" s="16">
        <f t="shared" si="220"/>
        <v>0</v>
      </c>
      <c r="FR44" s="18">
        <f t="shared" si="221"/>
        <v>0</v>
      </c>
      <c r="FS44" s="17">
        <f t="shared" si="222"/>
        <v>1</v>
      </c>
      <c r="FT44" s="16">
        <f t="shared" si="223"/>
        <v>0</v>
      </c>
      <c r="FU44" s="18">
        <f t="shared" si="224"/>
        <v>0</v>
      </c>
      <c r="FV44" s="17">
        <f t="shared" si="225"/>
        <v>1</v>
      </c>
      <c r="FW44" s="16">
        <f t="shared" si="226"/>
        <v>0</v>
      </c>
      <c r="FX44" s="18">
        <f t="shared" si="227"/>
        <v>0</v>
      </c>
      <c r="FY44" s="17">
        <f t="shared" si="228"/>
        <v>1</v>
      </c>
      <c r="FZ44" s="16">
        <f t="shared" si="229"/>
        <v>0</v>
      </c>
      <c r="GA44" s="18">
        <f t="shared" si="230"/>
        <v>0</v>
      </c>
      <c r="GB44" s="17">
        <f t="shared" si="231"/>
        <v>1</v>
      </c>
      <c r="GC44" s="16">
        <f t="shared" si="232"/>
        <v>0</v>
      </c>
      <c r="GD44" s="18">
        <f t="shared" si="233"/>
        <v>0</v>
      </c>
      <c r="GE44" s="17">
        <f t="shared" si="234"/>
        <v>1</v>
      </c>
      <c r="GF44" s="16">
        <f t="shared" si="235"/>
        <v>0</v>
      </c>
      <c r="GG44" s="18">
        <f t="shared" si="236"/>
        <v>0</v>
      </c>
      <c r="GH44" s="17">
        <f t="shared" si="237"/>
        <v>1</v>
      </c>
      <c r="GI44" s="16">
        <f t="shared" si="238"/>
        <v>0</v>
      </c>
      <c r="GJ44" s="18">
        <f t="shared" si="239"/>
        <v>0</v>
      </c>
      <c r="GK44" s="17">
        <f t="shared" si="240"/>
        <v>2</v>
      </c>
      <c r="GL44" s="16">
        <f t="shared" si="241"/>
        <v>0</v>
      </c>
      <c r="GM44" s="18">
        <f t="shared" si="242"/>
        <v>0</v>
      </c>
      <c r="GN44" s="17">
        <f t="shared" si="243"/>
        <v>4</v>
      </c>
      <c r="GO44" s="16">
        <f t="shared" si="244"/>
        <v>0</v>
      </c>
      <c r="GP44" s="18">
        <f t="shared" si="245"/>
        <v>0</v>
      </c>
      <c r="GQ44" s="17">
        <f t="shared" si="246"/>
        <v>6</v>
      </c>
      <c r="GR44" s="16">
        <f t="shared" si="247"/>
        <v>0</v>
      </c>
      <c r="GS44" s="18">
        <f t="shared" si="248"/>
        <v>0</v>
      </c>
      <c r="GT44" s="17">
        <f t="shared" si="249"/>
        <v>8</v>
      </c>
      <c r="GU44" s="16">
        <f t="shared" si="250"/>
        <v>0</v>
      </c>
      <c r="GV44" s="18">
        <f t="shared" si="251"/>
        <v>0</v>
      </c>
      <c r="GW44" s="17">
        <f t="shared" si="252"/>
        <v>10</v>
      </c>
      <c r="GX44" s="16">
        <f t="shared" si="253"/>
        <v>0</v>
      </c>
      <c r="GY44" s="18">
        <f t="shared" si="254"/>
        <v>0</v>
      </c>
      <c r="GZ44" s="17">
        <f t="shared" si="255"/>
        <v>20</v>
      </c>
      <c r="HA44" s="16">
        <f t="shared" si="256"/>
        <v>0</v>
      </c>
      <c r="HB44" s="18">
        <f t="shared" si="257"/>
        <v>0</v>
      </c>
      <c r="HC44" s="17">
        <f t="shared" si="258"/>
        <v>40</v>
      </c>
      <c r="HD44" s="16">
        <f t="shared" si="259"/>
        <v>0</v>
      </c>
      <c r="HE44" s="18">
        <f t="shared" si="260"/>
        <v>0</v>
      </c>
      <c r="HF44" s="17">
        <f t="shared" si="261"/>
        <v>60</v>
      </c>
      <c r="HG44" s="16">
        <f t="shared" si="262"/>
        <v>0</v>
      </c>
      <c r="HH44" s="18">
        <f t="shared" si="263"/>
        <v>0</v>
      </c>
      <c r="HI44" s="17">
        <f t="shared" si="264"/>
        <v>80</v>
      </c>
      <c r="HJ44" s="16">
        <f t="shared" si="265"/>
        <v>0</v>
      </c>
      <c r="HK44" s="18">
        <f t="shared" si="266"/>
        <v>0</v>
      </c>
      <c r="HL44" s="17">
        <f t="shared" si="267"/>
        <v>100</v>
      </c>
      <c r="HM44" s="16">
        <f t="shared" si="268"/>
        <v>0</v>
      </c>
      <c r="HO44" s="19"/>
      <c r="HP44" s="3"/>
      <c r="HT44" s="16"/>
      <c r="HU44" s="18">
        <v>1</v>
      </c>
      <c r="HV44" s="17">
        <v>1</v>
      </c>
      <c r="HW44" s="16">
        <f t="shared" si="269"/>
        <v>1.5311111111111124E-4</v>
      </c>
      <c r="HX44" s="18">
        <f t="shared" si="270"/>
        <v>1</v>
      </c>
      <c r="HY44" s="17">
        <f t="shared" si="271"/>
        <v>1</v>
      </c>
      <c r="HZ44" s="16">
        <f t="shared" si="272"/>
        <v>3.0622222222222249E-4</v>
      </c>
      <c r="IA44" s="18">
        <f t="shared" si="273"/>
        <v>1</v>
      </c>
      <c r="IB44" s="17">
        <f t="shared" si="274"/>
        <v>1</v>
      </c>
      <c r="IC44" s="16">
        <f t="shared" si="275"/>
        <v>4.5933333333333373E-4</v>
      </c>
      <c r="ID44" s="18">
        <f t="shared" si="276"/>
        <v>1</v>
      </c>
      <c r="IE44" s="17">
        <f t="shared" si="277"/>
        <v>1</v>
      </c>
      <c r="IF44" s="16">
        <f t="shared" si="278"/>
        <v>6.1244444444444497E-4</v>
      </c>
      <c r="IG44" s="18">
        <f t="shared" si="279"/>
        <v>1</v>
      </c>
      <c r="IH44" s="17">
        <f t="shared" si="280"/>
        <v>1</v>
      </c>
      <c r="II44" s="16">
        <f t="shared" si="281"/>
        <v>7.6555555555555621E-4</v>
      </c>
      <c r="IJ44" s="18">
        <f t="shared" si="282"/>
        <v>1</v>
      </c>
      <c r="IK44" s="17">
        <f t="shared" si="283"/>
        <v>1</v>
      </c>
      <c r="IL44" s="16">
        <f t="shared" si="284"/>
        <v>1.5311111111111124E-3</v>
      </c>
      <c r="IM44" s="18">
        <f t="shared" si="285"/>
        <v>1</v>
      </c>
      <c r="IN44" s="17">
        <f t="shared" si="286"/>
        <v>1</v>
      </c>
      <c r="IO44" s="16">
        <f t="shared" si="287"/>
        <v>3.0622222222222249E-3</v>
      </c>
      <c r="IP44" s="18">
        <f t="shared" si="288"/>
        <v>1</v>
      </c>
      <c r="IQ44" s="17">
        <f t="shared" si="289"/>
        <v>1</v>
      </c>
      <c r="IR44" s="16">
        <f t="shared" si="290"/>
        <v>4.5933333333333373E-3</v>
      </c>
      <c r="IS44" s="18">
        <f t="shared" si="291"/>
        <v>1</v>
      </c>
      <c r="IT44" s="17">
        <f t="shared" si="292"/>
        <v>1</v>
      </c>
      <c r="IU44" s="16">
        <f t="shared" si="293"/>
        <v>6.1244444444444497E-3</v>
      </c>
      <c r="IV44" s="18">
        <f t="shared" si="294"/>
        <v>1</v>
      </c>
      <c r="IW44" s="17">
        <f t="shared" si="295"/>
        <v>1</v>
      </c>
      <c r="IX44" s="16">
        <f t="shared" si="296"/>
        <v>7.6555555555555621E-3</v>
      </c>
      <c r="IY44" s="18">
        <f t="shared" si="297"/>
        <v>1</v>
      </c>
      <c r="IZ44" s="17">
        <f t="shared" si="298"/>
        <v>1</v>
      </c>
      <c r="JA44" s="16">
        <f t="shared" si="299"/>
        <v>1.5311111111111124E-2</v>
      </c>
      <c r="JB44" s="18">
        <f t="shared" si="300"/>
        <v>1</v>
      </c>
      <c r="JC44" s="17">
        <f t="shared" si="301"/>
        <v>1</v>
      </c>
      <c r="JD44" s="16">
        <f t="shared" si="302"/>
        <v>3.0622222222222249E-2</v>
      </c>
      <c r="JE44" s="18">
        <f t="shared" si="303"/>
        <v>1</v>
      </c>
      <c r="JF44" s="17">
        <f t="shared" si="304"/>
        <v>1</v>
      </c>
      <c r="JG44" s="16">
        <f t="shared" si="305"/>
        <v>4.5933333333333368E-2</v>
      </c>
      <c r="JH44" s="18">
        <f t="shared" si="306"/>
        <v>1</v>
      </c>
      <c r="JI44" s="17">
        <f t="shared" si="307"/>
        <v>1</v>
      </c>
      <c r="JJ44" s="16">
        <f t="shared" si="308"/>
        <v>6.1244444444444497E-2</v>
      </c>
      <c r="JK44" s="18">
        <f t="shared" si="309"/>
        <v>1</v>
      </c>
      <c r="JL44" s="17">
        <f t="shared" si="310"/>
        <v>1</v>
      </c>
      <c r="JM44" s="16">
        <f t="shared" si="311"/>
        <v>7.6555555555555613E-2</v>
      </c>
      <c r="JN44" s="18">
        <f t="shared" si="312"/>
        <v>1</v>
      </c>
      <c r="JO44" s="17">
        <f t="shared" si="313"/>
        <v>1</v>
      </c>
      <c r="JP44" s="16">
        <f t="shared" si="314"/>
        <v>0.15311111111111123</v>
      </c>
      <c r="JQ44" s="18">
        <f t="shared" si="315"/>
        <v>1</v>
      </c>
      <c r="JR44" s="17">
        <f t="shared" si="316"/>
        <v>1</v>
      </c>
      <c r="JS44" s="16">
        <f t="shared" si="317"/>
        <v>0.30622222222222245</v>
      </c>
      <c r="JT44" s="18">
        <f t="shared" si="318"/>
        <v>1</v>
      </c>
      <c r="JU44" s="17">
        <f t="shared" si="319"/>
        <v>1</v>
      </c>
      <c r="JV44" s="16">
        <f t="shared" si="320"/>
        <v>0.4593333333333337</v>
      </c>
      <c r="JW44" s="18">
        <f t="shared" si="321"/>
        <v>1</v>
      </c>
      <c r="JX44" s="17">
        <f t="shared" si="322"/>
        <v>1</v>
      </c>
      <c r="JY44" s="16">
        <f t="shared" si="323"/>
        <v>0.6124444444444449</v>
      </c>
      <c r="JZ44" s="18">
        <f t="shared" si="324"/>
        <v>1</v>
      </c>
      <c r="KA44" s="17">
        <f t="shared" si="325"/>
        <v>1</v>
      </c>
      <c r="KB44" s="16">
        <f t="shared" si="326"/>
        <v>0.76555555555555621</v>
      </c>
      <c r="KG44" s="15">
        <f t="shared" si="189"/>
        <v>0</v>
      </c>
      <c r="KH44" s="15">
        <f t="shared" si="189"/>
        <v>0</v>
      </c>
      <c r="KI44" s="15">
        <f t="shared" si="189"/>
        <v>0</v>
      </c>
      <c r="KJ44" s="15">
        <f t="shared" si="189"/>
        <v>0</v>
      </c>
      <c r="KK44" s="15">
        <f t="shared" si="189"/>
        <v>0</v>
      </c>
      <c r="KL44" s="15">
        <f t="shared" si="189"/>
        <v>0</v>
      </c>
      <c r="KM44" s="15">
        <f t="shared" si="189"/>
        <v>0</v>
      </c>
      <c r="KN44" s="15">
        <f t="shared" si="189"/>
        <v>0</v>
      </c>
      <c r="KO44" s="15">
        <f t="shared" si="189"/>
        <v>0</v>
      </c>
      <c r="KP44" s="15">
        <f t="shared" si="189"/>
        <v>0</v>
      </c>
      <c r="KQ44" s="15">
        <f t="shared" si="190"/>
        <v>0</v>
      </c>
      <c r="KR44" s="15">
        <f t="shared" si="190"/>
        <v>0</v>
      </c>
      <c r="KS44" s="15">
        <f t="shared" si="190"/>
        <v>0</v>
      </c>
      <c r="KT44" s="15">
        <f t="shared" si="190"/>
        <v>0</v>
      </c>
      <c r="KU44" s="15">
        <f t="shared" si="190"/>
        <v>0</v>
      </c>
      <c r="KV44" s="15">
        <f t="shared" si="190"/>
        <v>0</v>
      </c>
      <c r="KW44" s="15">
        <f t="shared" si="190"/>
        <v>0</v>
      </c>
      <c r="KX44" s="15">
        <f t="shared" si="190"/>
        <v>0</v>
      </c>
      <c r="KY44" s="15">
        <f t="shared" si="190"/>
        <v>0</v>
      </c>
      <c r="KZ44" s="15">
        <f t="shared" si="190"/>
        <v>0</v>
      </c>
      <c r="LG44" s="14">
        <f t="shared" si="150"/>
        <v>0.05</v>
      </c>
      <c r="LH44" s="3">
        <v>1</v>
      </c>
      <c r="LI44" s="14">
        <f t="shared" si="327"/>
        <v>2.5000000000000001E-2</v>
      </c>
      <c r="LJ44" s="3">
        <f t="shared" si="328"/>
        <v>5</v>
      </c>
      <c r="LK44" s="14">
        <v>5.0000000000000001E-3</v>
      </c>
      <c r="LL44" s="3">
        <v>5</v>
      </c>
      <c r="LM44" s="14">
        <v>2.0000000000000001E-4</v>
      </c>
      <c r="LN44" s="3">
        <v>10</v>
      </c>
      <c r="LO44" s="13">
        <f t="shared" si="191"/>
        <v>6.8900000000000003E-2</v>
      </c>
      <c r="LP44" s="13">
        <f t="shared" si="191"/>
        <v>0.13780000000000001</v>
      </c>
      <c r="LQ44" s="13">
        <f t="shared" si="191"/>
        <v>0.20669999999999999</v>
      </c>
      <c r="LR44" s="13">
        <f t="shared" si="191"/>
        <v>0.27560000000000001</v>
      </c>
      <c r="LS44" s="13">
        <f t="shared" si="191"/>
        <v>0.34449999999999997</v>
      </c>
      <c r="LT44" s="13">
        <f t="shared" si="192"/>
        <v>6.8900000000000003E-2</v>
      </c>
      <c r="LU44" s="13">
        <f t="shared" si="192"/>
        <v>0.13780000000000001</v>
      </c>
      <c r="LV44" s="13">
        <f t="shared" si="192"/>
        <v>0.20669999999999999</v>
      </c>
      <c r="LW44" s="13">
        <f t="shared" si="192"/>
        <v>0.27560000000000001</v>
      </c>
      <c r="LX44" s="13">
        <f t="shared" si="192"/>
        <v>0.34449999999999997</v>
      </c>
      <c r="LY44" s="13">
        <f t="shared" si="193"/>
        <v>0.13780000000000001</v>
      </c>
      <c r="LZ44" s="13">
        <f t="shared" si="193"/>
        <v>0.27560000000000001</v>
      </c>
      <c r="MA44" s="13">
        <f t="shared" si="193"/>
        <v>0.41339999999999999</v>
      </c>
      <c r="MB44" s="13">
        <f t="shared" si="193"/>
        <v>0.55120000000000002</v>
      </c>
      <c r="MC44" s="13">
        <f t="shared" si="193"/>
        <v>0.68899999999999995</v>
      </c>
      <c r="MD44" s="13">
        <f t="shared" si="194"/>
        <v>2.7560000000000001E-2</v>
      </c>
      <c r="ME44" s="13">
        <f t="shared" si="194"/>
        <v>5.5120000000000002E-2</v>
      </c>
      <c r="MF44" s="13">
        <f t="shared" si="194"/>
        <v>8.267999999999999E-2</v>
      </c>
      <c r="MG44" s="13">
        <f t="shared" si="194"/>
        <v>0.11024</v>
      </c>
      <c r="MH44" s="13">
        <f t="shared" si="194"/>
        <v>0.13780000000000001</v>
      </c>
      <c r="MI44" s="13">
        <f t="shared" si="194"/>
        <v>0.20669999999999999</v>
      </c>
      <c r="MJ44" s="13">
        <f t="shared" si="194"/>
        <v>0.27560000000000001</v>
      </c>
      <c r="MK44" s="13">
        <f t="shared" si="194"/>
        <v>0.34449999999999997</v>
      </c>
      <c r="ML44" s="13">
        <f t="shared" si="194"/>
        <v>0.41339999999999999</v>
      </c>
      <c r="MM44" s="13">
        <f t="shared" si="194"/>
        <v>0.48230000000000001</v>
      </c>
      <c r="MN44" s="13">
        <f t="shared" si="194"/>
        <v>0.55120000000000002</v>
      </c>
      <c r="MO44" s="13">
        <f t="shared" si="194"/>
        <v>0.62009999999999998</v>
      </c>
      <c r="MP44" s="13">
        <f t="shared" si="194"/>
        <v>0.68899999999999995</v>
      </c>
      <c r="MQ44" s="13"/>
      <c r="MT44" s="3"/>
      <c r="MW44" s="1">
        <v>0.27560000000000001</v>
      </c>
      <c r="MX44" s="1">
        <v>0.68899999999999995</v>
      </c>
      <c r="MY44" s="1">
        <v>0.68899999999999995</v>
      </c>
    </row>
    <row r="45" spans="1:363" ht="16.2">
      <c r="A45" s="53">
        <v>39</v>
      </c>
      <c r="B45" s="53" t="s">
        <v>273</v>
      </c>
      <c r="C45" s="37">
        <v>5</v>
      </c>
      <c r="D45" s="37">
        <v>4</v>
      </c>
      <c r="E45" s="37"/>
      <c r="F45" s="37">
        <v>650</v>
      </c>
      <c r="G45" s="37" t="s">
        <v>272</v>
      </c>
      <c r="H45" s="37">
        <f t="shared" si="195"/>
        <v>650</v>
      </c>
      <c r="I45" s="11"/>
      <c r="J45" s="37">
        <f>F45</f>
        <v>650</v>
      </c>
      <c r="K45" s="11"/>
      <c r="L45" s="37">
        <f t="shared" si="329"/>
        <v>0</v>
      </c>
      <c r="M45" s="37">
        <f t="shared" si="330"/>
        <v>0</v>
      </c>
      <c r="N45" s="37">
        <v>0</v>
      </c>
      <c r="O45" s="57">
        <v>0.4513894</v>
      </c>
      <c r="P45" s="3">
        <v>5</v>
      </c>
      <c r="Q45" s="51">
        <v>0</v>
      </c>
      <c r="R45" s="17">
        <f t="shared" si="196"/>
        <v>0.108333</v>
      </c>
      <c r="S45" s="47">
        <f t="shared" si="183"/>
        <v>4</v>
      </c>
      <c r="T45" s="47" t="s">
        <v>8</v>
      </c>
      <c r="U45" s="50">
        <v>0</v>
      </c>
      <c r="V45" s="49">
        <v>15</v>
      </c>
      <c r="W45" s="48">
        <v>1</v>
      </c>
      <c r="X45" s="47" t="str">
        <f t="shared" si="178"/>
        <v>[[0,1],[0,1],[0,1],[0,1],[0,1],[0,1],[0,1],[0,1],[0,1],[0,1],[0,2],[0,4],[0,6],[0,8],[0,10],[0,20],[0,40],[0,60],[0,80],[0,100]]</v>
      </c>
      <c r="Y45" s="47">
        <v>1</v>
      </c>
      <c r="Z45" s="47">
        <v>1</v>
      </c>
      <c r="AA45" s="47" t="str">
        <f t="shared" si="197"/>
        <v>[[0,1],[0,1],[0,1],[0,1],[0,1],[0,1],[0,1],[0,1],[0,1],[0,1],[0,1],[0,1],[0,1],[0,1],[0,1],[0,1],[0,1],[0,1],[0,1],[0,1]]</v>
      </c>
      <c r="AB45" s="37">
        <v>0</v>
      </c>
      <c r="AC45" s="73">
        <v>0.3</v>
      </c>
      <c r="AD45" s="43">
        <f t="shared" si="187"/>
        <v>0</v>
      </c>
      <c r="AE45" s="43">
        <v>0.05</v>
      </c>
      <c r="AF45" s="43">
        <v>0</v>
      </c>
      <c r="AG45" s="44">
        <v>0</v>
      </c>
      <c r="AH45" s="43">
        <v>0</v>
      </c>
      <c r="AI45" s="43">
        <v>0</v>
      </c>
      <c r="AJ45" s="42">
        <v>0</v>
      </c>
      <c r="AK45" s="14" t="str">
        <f t="shared" si="198"/>
        <v>[[0.05,1],[0.025,3],[0.005,3],[0.0002,5],[0,0],[0.0002,5],[0.0002,5]]</v>
      </c>
      <c r="AL45" s="37" t="str">
        <f t="shared" si="179"/>
        <v>[[10,5],[12,2],[15,2]]</v>
      </c>
      <c r="AM45" s="40" t="str">
        <f t="shared" si="180"/>
        <v>[0.75,0.375,0.25]</v>
      </c>
      <c r="AN45" s="40">
        <v>0</v>
      </c>
      <c r="AO45" s="40">
        <v>1</v>
      </c>
      <c r="AP45" s="40">
        <f t="shared" si="199"/>
        <v>1</v>
      </c>
      <c r="AQ45" s="40">
        <v>1</v>
      </c>
      <c r="AR45" s="40">
        <v>1</v>
      </c>
      <c r="AS45" s="41" t="s">
        <v>196</v>
      </c>
      <c r="AT45" s="40">
        <v>4</v>
      </c>
      <c r="AU45" s="39">
        <v>16</v>
      </c>
      <c r="AV45" s="37">
        <v>7</v>
      </c>
      <c r="AW45" s="37">
        <v>0</v>
      </c>
      <c r="AX45" s="8">
        <v>3</v>
      </c>
      <c r="AY45" s="8">
        <v>6</v>
      </c>
      <c r="AZ45" s="8" t="s">
        <v>6</v>
      </c>
      <c r="BA45" s="38">
        <v>1</v>
      </c>
      <c r="BB45" s="38">
        <f t="shared" si="177"/>
        <v>1.5</v>
      </c>
      <c r="BC45" s="37"/>
      <c r="BD45" s="37"/>
      <c r="BE45" s="37">
        <v>1</v>
      </c>
      <c r="BF45" s="37">
        <v>1</v>
      </c>
      <c r="BG45" s="38" t="s">
        <v>6</v>
      </c>
      <c r="BH45" s="36">
        <v>1</v>
      </c>
      <c r="BI45" s="36">
        <v>1</v>
      </c>
      <c r="BJ45" s="8">
        <f t="shared" si="338"/>
        <v>650</v>
      </c>
      <c r="BK45" s="8" t="s">
        <v>15</v>
      </c>
      <c r="BL45" s="8">
        <v>1</v>
      </c>
      <c r="BM45" s="8" t="s">
        <v>14</v>
      </c>
      <c r="BN45" s="8" t="s">
        <v>3</v>
      </c>
      <c r="BO45" s="95" t="s">
        <v>271</v>
      </c>
      <c r="BP45" s="95" t="s">
        <v>271</v>
      </c>
      <c r="BQ45" s="27">
        <v>49000</v>
      </c>
      <c r="BR45" s="27">
        <v>2</v>
      </c>
      <c r="BS45" s="27">
        <v>200</v>
      </c>
      <c r="BT45" s="27">
        <v>40</v>
      </c>
      <c r="BU45" s="11" t="s">
        <v>1</v>
      </c>
      <c r="BV45" s="35">
        <v>6</v>
      </c>
      <c r="BW45" s="27">
        <f t="shared" si="200"/>
        <v>5</v>
      </c>
      <c r="BX45" s="34" t="str">
        <f t="shared" si="201"/>
        <v>[5,5,0,5]</v>
      </c>
      <c r="BY45" s="31">
        <v>0</v>
      </c>
      <c r="BZ45" s="31">
        <v>0</v>
      </c>
      <c r="CA45" s="31">
        <v>0</v>
      </c>
      <c r="CB45" s="31">
        <v>0</v>
      </c>
      <c r="CC45" s="31">
        <v>1</v>
      </c>
      <c r="CD45" s="31">
        <v>0</v>
      </c>
      <c r="CE45" s="31">
        <v>0</v>
      </c>
      <c r="CF45" s="31" t="str">
        <f t="shared" si="331"/>
        <v>0,0,0,0,0,0,0</v>
      </c>
      <c r="CG45" s="31" t="str">
        <f t="shared" si="332"/>
        <v>"7|2|0|0|650",</v>
      </c>
      <c r="CH45" s="33"/>
      <c r="CI45" s="33"/>
      <c r="CJ45" s="33"/>
      <c r="CK45" s="33"/>
      <c r="CL45" s="33"/>
      <c r="CM45" s="33" t="s">
        <v>115</v>
      </c>
      <c r="CN45" s="33"/>
      <c r="CO45" s="33"/>
      <c r="CP45" s="33"/>
      <c r="CQ45" s="32" t="s">
        <v>199</v>
      </c>
      <c r="CR45" s="32">
        <v>1</v>
      </c>
      <c r="CS45" s="31"/>
      <c r="CT45" s="31" t="str">
        <f t="shared" si="333"/>
        <v/>
      </c>
      <c r="CU45" s="31"/>
      <c r="CV45" s="31"/>
      <c r="CW45" s="31"/>
      <c r="CX45" s="31"/>
      <c r="CY45" s="31" t="str">
        <f t="shared" si="334"/>
        <v/>
      </c>
      <c r="CZ45" s="31"/>
      <c r="DA45" s="31"/>
      <c r="DB45" s="31"/>
      <c r="DC45" s="31"/>
      <c r="DD45" s="31" t="str">
        <f t="shared" si="335"/>
        <v/>
      </c>
      <c r="DE45" s="31">
        <v>2</v>
      </c>
      <c r="DF45" s="31">
        <v>0</v>
      </c>
      <c r="DG45" s="31">
        <v>0</v>
      </c>
      <c r="DH45" s="31">
        <f>F45</f>
        <v>650</v>
      </c>
      <c r="DI45" s="31" t="str">
        <f t="shared" si="336"/>
        <v/>
      </c>
      <c r="DJ45" s="31">
        <v>2</v>
      </c>
      <c r="DK45" s="31">
        <v>0</v>
      </c>
      <c r="DL45" s="31">
        <v>0</v>
      </c>
      <c r="DM45" s="31">
        <f>F45</f>
        <v>650</v>
      </c>
      <c r="DN45" s="31">
        <f t="shared" si="337"/>
        <v>7</v>
      </c>
      <c r="DO45" s="31">
        <v>2</v>
      </c>
      <c r="DP45" s="31">
        <v>0</v>
      </c>
      <c r="DQ45" s="31">
        <v>0</v>
      </c>
      <c r="DR45" s="31">
        <f>F45</f>
        <v>650</v>
      </c>
      <c r="DS45" s="31" t="s">
        <v>270</v>
      </c>
      <c r="DT45" s="58">
        <f>IF($F45&lt;800,5,10)</f>
        <v>5</v>
      </c>
      <c r="DU45" s="58">
        <f>DT45</f>
        <v>5</v>
      </c>
      <c r="DV45" s="58">
        <v>0</v>
      </c>
      <c r="DW45" s="27">
        <f t="shared" si="202"/>
        <v>5</v>
      </c>
      <c r="DX45" s="27"/>
      <c r="EI45" s="26">
        <f t="shared" si="203"/>
        <v>715.00000000000011</v>
      </c>
      <c r="EJ45" s="25">
        <f>EL1</f>
        <v>0.1</v>
      </c>
      <c r="EK45" s="24">
        <v>10</v>
      </c>
      <c r="EL45" s="21">
        <v>5</v>
      </c>
      <c r="EM45" s="24">
        <v>12</v>
      </c>
      <c r="EN45" s="21">
        <v>2</v>
      </c>
      <c r="EO45" s="24">
        <v>15</v>
      </c>
      <c r="EP45" s="21">
        <v>2</v>
      </c>
      <c r="EQ45" s="21">
        <f t="shared" si="204"/>
        <v>11.555555555555555</v>
      </c>
      <c r="ER45" s="21">
        <f t="shared" si="205"/>
        <v>7.5</v>
      </c>
      <c r="ES45" s="23">
        <f t="shared" si="206"/>
        <v>0.75</v>
      </c>
      <c r="ET45" s="21">
        <f t="shared" si="207"/>
        <v>15</v>
      </c>
      <c r="EU45" s="22">
        <f t="shared" si="208"/>
        <v>0.375</v>
      </c>
      <c r="EV45" s="21">
        <f t="shared" si="209"/>
        <v>22.5</v>
      </c>
      <c r="EW45" s="20">
        <f t="shared" si="210"/>
        <v>0.25</v>
      </c>
      <c r="EZ45" s="19"/>
      <c r="FA45" s="3"/>
      <c r="FE45" s="16"/>
      <c r="FF45" s="18">
        <v>0</v>
      </c>
      <c r="FG45" s="17">
        <v>1</v>
      </c>
      <c r="FH45" s="16">
        <f t="shared" si="211"/>
        <v>0</v>
      </c>
      <c r="FI45" s="18">
        <f t="shared" si="212"/>
        <v>0</v>
      </c>
      <c r="FJ45" s="17">
        <f t="shared" si="213"/>
        <v>1</v>
      </c>
      <c r="FK45" s="16">
        <f t="shared" si="214"/>
        <v>0</v>
      </c>
      <c r="FL45" s="18">
        <f t="shared" si="215"/>
        <v>0</v>
      </c>
      <c r="FM45" s="17">
        <f t="shared" si="216"/>
        <v>1</v>
      </c>
      <c r="FN45" s="16">
        <f t="shared" si="217"/>
        <v>0</v>
      </c>
      <c r="FO45" s="18">
        <f t="shared" si="218"/>
        <v>0</v>
      </c>
      <c r="FP45" s="17">
        <f t="shared" si="219"/>
        <v>1</v>
      </c>
      <c r="FQ45" s="16">
        <f t="shared" si="220"/>
        <v>0</v>
      </c>
      <c r="FR45" s="18">
        <f t="shared" si="221"/>
        <v>0</v>
      </c>
      <c r="FS45" s="17">
        <f t="shared" si="222"/>
        <v>1</v>
      </c>
      <c r="FT45" s="16">
        <f t="shared" si="223"/>
        <v>0</v>
      </c>
      <c r="FU45" s="18">
        <f t="shared" si="224"/>
        <v>0</v>
      </c>
      <c r="FV45" s="17">
        <f t="shared" si="225"/>
        <v>1</v>
      </c>
      <c r="FW45" s="16">
        <f t="shared" si="226"/>
        <v>0</v>
      </c>
      <c r="FX45" s="18">
        <f t="shared" si="227"/>
        <v>0</v>
      </c>
      <c r="FY45" s="17">
        <f t="shared" si="228"/>
        <v>1</v>
      </c>
      <c r="FZ45" s="16">
        <f t="shared" si="229"/>
        <v>0</v>
      </c>
      <c r="GA45" s="18">
        <f t="shared" si="230"/>
        <v>0</v>
      </c>
      <c r="GB45" s="17">
        <f t="shared" si="231"/>
        <v>1</v>
      </c>
      <c r="GC45" s="16">
        <f t="shared" si="232"/>
        <v>0</v>
      </c>
      <c r="GD45" s="18">
        <f t="shared" si="233"/>
        <v>0</v>
      </c>
      <c r="GE45" s="17">
        <f t="shared" si="234"/>
        <v>1</v>
      </c>
      <c r="GF45" s="16">
        <f t="shared" si="235"/>
        <v>0</v>
      </c>
      <c r="GG45" s="18">
        <f t="shared" si="236"/>
        <v>0</v>
      </c>
      <c r="GH45" s="17">
        <f t="shared" si="237"/>
        <v>1</v>
      </c>
      <c r="GI45" s="16">
        <f t="shared" si="238"/>
        <v>0</v>
      </c>
      <c r="GJ45" s="18">
        <f t="shared" si="239"/>
        <v>0</v>
      </c>
      <c r="GK45" s="17">
        <f t="shared" si="240"/>
        <v>2</v>
      </c>
      <c r="GL45" s="16">
        <f t="shared" si="241"/>
        <v>0</v>
      </c>
      <c r="GM45" s="18">
        <f t="shared" si="242"/>
        <v>0</v>
      </c>
      <c r="GN45" s="17">
        <f t="shared" si="243"/>
        <v>4</v>
      </c>
      <c r="GO45" s="16">
        <f t="shared" si="244"/>
        <v>0</v>
      </c>
      <c r="GP45" s="18">
        <f t="shared" si="245"/>
        <v>0</v>
      </c>
      <c r="GQ45" s="17">
        <f t="shared" si="246"/>
        <v>6</v>
      </c>
      <c r="GR45" s="16">
        <f t="shared" si="247"/>
        <v>0</v>
      </c>
      <c r="GS45" s="18">
        <f t="shared" si="248"/>
        <v>0</v>
      </c>
      <c r="GT45" s="17">
        <f t="shared" si="249"/>
        <v>8</v>
      </c>
      <c r="GU45" s="16">
        <f t="shared" si="250"/>
        <v>0</v>
      </c>
      <c r="GV45" s="18">
        <f t="shared" si="251"/>
        <v>0</v>
      </c>
      <c r="GW45" s="17">
        <f t="shared" si="252"/>
        <v>10</v>
      </c>
      <c r="GX45" s="16">
        <f t="shared" si="253"/>
        <v>0</v>
      </c>
      <c r="GY45" s="18">
        <f t="shared" si="254"/>
        <v>0</v>
      </c>
      <c r="GZ45" s="17">
        <f t="shared" si="255"/>
        <v>20</v>
      </c>
      <c r="HA45" s="16">
        <f t="shared" si="256"/>
        <v>0</v>
      </c>
      <c r="HB45" s="18">
        <f t="shared" si="257"/>
        <v>0</v>
      </c>
      <c r="HC45" s="17">
        <f t="shared" si="258"/>
        <v>40</v>
      </c>
      <c r="HD45" s="16">
        <f t="shared" si="259"/>
        <v>0</v>
      </c>
      <c r="HE45" s="18">
        <f t="shared" si="260"/>
        <v>0</v>
      </c>
      <c r="HF45" s="17">
        <f t="shared" si="261"/>
        <v>60</v>
      </c>
      <c r="HG45" s="16">
        <f t="shared" si="262"/>
        <v>0</v>
      </c>
      <c r="HH45" s="18">
        <f t="shared" si="263"/>
        <v>0</v>
      </c>
      <c r="HI45" s="17">
        <f t="shared" si="264"/>
        <v>80</v>
      </c>
      <c r="HJ45" s="16">
        <f t="shared" si="265"/>
        <v>0</v>
      </c>
      <c r="HK45" s="18">
        <f t="shared" si="266"/>
        <v>0</v>
      </c>
      <c r="HL45" s="17">
        <f t="shared" si="267"/>
        <v>100</v>
      </c>
      <c r="HM45" s="16">
        <f t="shared" si="268"/>
        <v>0</v>
      </c>
      <c r="HO45" s="19"/>
      <c r="HP45" s="3"/>
      <c r="HT45" s="16"/>
      <c r="HU45" s="94">
        <v>0</v>
      </c>
      <c r="HV45" s="17">
        <v>1</v>
      </c>
      <c r="HW45" s="16">
        <f t="shared" si="269"/>
        <v>0</v>
      </c>
      <c r="HX45" s="18">
        <f t="shared" si="270"/>
        <v>0</v>
      </c>
      <c r="HY45" s="17">
        <f t="shared" si="271"/>
        <v>1</v>
      </c>
      <c r="HZ45" s="16">
        <f t="shared" si="272"/>
        <v>0</v>
      </c>
      <c r="IA45" s="18">
        <f t="shared" si="273"/>
        <v>0</v>
      </c>
      <c r="IB45" s="17">
        <f t="shared" si="274"/>
        <v>1</v>
      </c>
      <c r="IC45" s="16">
        <f t="shared" si="275"/>
        <v>0</v>
      </c>
      <c r="ID45" s="18">
        <f t="shared" si="276"/>
        <v>0</v>
      </c>
      <c r="IE45" s="17">
        <f t="shared" si="277"/>
        <v>1</v>
      </c>
      <c r="IF45" s="16">
        <f t="shared" si="278"/>
        <v>0</v>
      </c>
      <c r="IG45" s="18">
        <f t="shared" si="279"/>
        <v>0</v>
      </c>
      <c r="IH45" s="17">
        <f t="shared" si="280"/>
        <v>1</v>
      </c>
      <c r="II45" s="16">
        <f t="shared" si="281"/>
        <v>0</v>
      </c>
      <c r="IJ45" s="18">
        <f t="shared" si="282"/>
        <v>0</v>
      </c>
      <c r="IK45" s="17">
        <f t="shared" si="283"/>
        <v>1</v>
      </c>
      <c r="IL45" s="16">
        <f t="shared" si="284"/>
        <v>0</v>
      </c>
      <c r="IM45" s="18">
        <f t="shared" si="285"/>
        <v>0</v>
      </c>
      <c r="IN45" s="17">
        <f t="shared" si="286"/>
        <v>1</v>
      </c>
      <c r="IO45" s="16">
        <f t="shared" si="287"/>
        <v>0</v>
      </c>
      <c r="IP45" s="18">
        <f t="shared" si="288"/>
        <v>0</v>
      </c>
      <c r="IQ45" s="17">
        <f t="shared" si="289"/>
        <v>1</v>
      </c>
      <c r="IR45" s="16">
        <f t="shared" si="290"/>
        <v>0</v>
      </c>
      <c r="IS45" s="18">
        <f t="shared" si="291"/>
        <v>0</v>
      </c>
      <c r="IT45" s="17">
        <f t="shared" si="292"/>
        <v>1</v>
      </c>
      <c r="IU45" s="16">
        <f t="shared" si="293"/>
        <v>0</v>
      </c>
      <c r="IV45" s="18">
        <f t="shared" si="294"/>
        <v>0</v>
      </c>
      <c r="IW45" s="17">
        <f t="shared" si="295"/>
        <v>1</v>
      </c>
      <c r="IX45" s="16">
        <f t="shared" si="296"/>
        <v>0</v>
      </c>
      <c r="IY45" s="18">
        <f t="shared" si="297"/>
        <v>0</v>
      </c>
      <c r="IZ45" s="17">
        <f t="shared" si="298"/>
        <v>1</v>
      </c>
      <c r="JA45" s="16">
        <f t="shared" si="299"/>
        <v>0</v>
      </c>
      <c r="JB45" s="18">
        <f t="shared" si="300"/>
        <v>0</v>
      </c>
      <c r="JC45" s="17">
        <f t="shared" si="301"/>
        <v>1</v>
      </c>
      <c r="JD45" s="16">
        <f t="shared" si="302"/>
        <v>0</v>
      </c>
      <c r="JE45" s="18">
        <f t="shared" si="303"/>
        <v>0</v>
      </c>
      <c r="JF45" s="17">
        <f t="shared" si="304"/>
        <v>1</v>
      </c>
      <c r="JG45" s="16">
        <f t="shared" si="305"/>
        <v>0</v>
      </c>
      <c r="JH45" s="18">
        <f t="shared" si="306"/>
        <v>0</v>
      </c>
      <c r="JI45" s="17">
        <f t="shared" si="307"/>
        <v>1</v>
      </c>
      <c r="JJ45" s="16">
        <f t="shared" si="308"/>
        <v>0</v>
      </c>
      <c r="JK45" s="18">
        <f t="shared" si="309"/>
        <v>0</v>
      </c>
      <c r="JL45" s="17">
        <f t="shared" si="310"/>
        <v>1</v>
      </c>
      <c r="JM45" s="16">
        <f t="shared" si="311"/>
        <v>0</v>
      </c>
      <c r="JN45" s="18">
        <f t="shared" si="312"/>
        <v>0</v>
      </c>
      <c r="JO45" s="17">
        <f t="shared" si="313"/>
        <v>1</v>
      </c>
      <c r="JP45" s="16">
        <f t="shared" si="314"/>
        <v>0</v>
      </c>
      <c r="JQ45" s="18">
        <f t="shared" si="315"/>
        <v>0</v>
      </c>
      <c r="JR45" s="17">
        <f t="shared" si="316"/>
        <v>1</v>
      </c>
      <c r="JS45" s="16">
        <f t="shared" si="317"/>
        <v>0</v>
      </c>
      <c r="JT45" s="18">
        <f t="shared" si="318"/>
        <v>0</v>
      </c>
      <c r="JU45" s="17">
        <f t="shared" si="319"/>
        <v>1</v>
      </c>
      <c r="JV45" s="16">
        <f t="shared" si="320"/>
        <v>0</v>
      </c>
      <c r="JW45" s="18">
        <f t="shared" si="321"/>
        <v>0</v>
      </c>
      <c r="JX45" s="17">
        <f t="shared" si="322"/>
        <v>1</v>
      </c>
      <c r="JY45" s="16">
        <f t="shared" si="323"/>
        <v>0</v>
      </c>
      <c r="JZ45" s="18">
        <f t="shared" si="324"/>
        <v>0</v>
      </c>
      <c r="KA45" s="17">
        <f t="shared" si="325"/>
        <v>1</v>
      </c>
      <c r="KB45" s="16">
        <f t="shared" si="326"/>
        <v>0</v>
      </c>
      <c r="KG45" s="15">
        <f t="shared" ref="KG45:KP54" si="339">$AG45*KG$4/10000*$F45*KG$3/$KO$1</f>
        <v>0</v>
      </c>
      <c r="KH45" s="15">
        <f t="shared" si="339"/>
        <v>0</v>
      </c>
      <c r="KI45" s="15">
        <f t="shared" si="339"/>
        <v>0</v>
      </c>
      <c r="KJ45" s="15">
        <f t="shared" si="339"/>
        <v>0</v>
      </c>
      <c r="KK45" s="15">
        <f t="shared" si="339"/>
        <v>0</v>
      </c>
      <c r="KL45" s="15">
        <f t="shared" si="339"/>
        <v>0</v>
      </c>
      <c r="KM45" s="15">
        <f t="shared" si="339"/>
        <v>0</v>
      </c>
      <c r="KN45" s="15">
        <f t="shared" si="339"/>
        <v>0</v>
      </c>
      <c r="KO45" s="15">
        <f t="shared" si="339"/>
        <v>0</v>
      </c>
      <c r="KP45" s="15">
        <f t="shared" si="339"/>
        <v>0</v>
      </c>
      <c r="KQ45" s="15">
        <f t="shared" ref="KQ45:KZ54" si="340">$AG45*KQ$4/10000*$F45*KQ$3/$KO$1</f>
        <v>0</v>
      </c>
      <c r="KR45" s="15">
        <f t="shared" si="340"/>
        <v>0</v>
      </c>
      <c r="KS45" s="15">
        <f t="shared" si="340"/>
        <v>0</v>
      </c>
      <c r="KT45" s="15">
        <f t="shared" si="340"/>
        <v>0</v>
      </c>
      <c r="KU45" s="15">
        <f t="shared" si="340"/>
        <v>0</v>
      </c>
      <c r="KV45" s="15">
        <f t="shared" si="340"/>
        <v>0</v>
      </c>
      <c r="KW45" s="15">
        <f t="shared" si="340"/>
        <v>0</v>
      </c>
      <c r="KX45" s="15">
        <f t="shared" si="340"/>
        <v>0</v>
      </c>
      <c r="KY45" s="15">
        <f t="shared" si="340"/>
        <v>0</v>
      </c>
      <c r="KZ45" s="15">
        <f t="shared" si="340"/>
        <v>0</v>
      </c>
      <c r="LG45" s="14">
        <f t="shared" si="150"/>
        <v>0.05</v>
      </c>
      <c r="LH45" s="3">
        <v>1</v>
      </c>
      <c r="LI45" s="14">
        <f t="shared" si="327"/>
        <v>2.5000000000000001E-2</v>
      </c>
      <c r="LJ45" s="3">
        <f t="shared" si="328"/>
        <v>3</v>
      </c>
      <c r="LK45" s="14">
        <v>5.0000000000000001E-3</v>
      </c>
      <c r="LL45" s="3">
        <v>3</v>
      </c>
      <c r="LM45" s="14">
        <v>2.0000000000000001E-4</v>
      </c>
      <c r="LN45" s="3">
        <v>5</v>
      </c>
      <c r="LO45" s="13">
        <f t="shared" ref="LO45:LS54" si="341">LO$4*$LG45*$F45/$LH45/20000</f>
        <v>3.2500000000000001E-2</v>
      </c>
      <c r="LP45" s="13">
        <f t="shared" si="341"/>
        <v>6.5000000000000002E-2</v>
      </c>
      <c r="LQ45" s="13">
        <f t="shared" si="341"/>
        <v>9.7500000000000003E-2</v>
      </c>
      <c r="LR45" s="13">
        <f t="shared" si="341"/>
        <v>0.13</v>
      </c>
      <c r="LS45" s="13">
        <f t="shared" si="341"/>
        <v>0.16250000000000001</v>
      </c>
      <c r="LT45" s="13">
        <f t="shared" ref="LT45:LX54" si="342">LT$4*$LI45*$F45/$LJ45/20000</f>
        <v>5.4166666666666662E-2</v>
      </c>
      <c r="LU45" s="13">
        <f t="shared" si="342"/>
        <v>0.10833333333333332</v>
      </c>
      <c r="LV45" s="13">
        <f t="shared" si="342"/>
        <v>0.16250000000000001</v>
      </c>
      <c r="LW45" s="13">
        <f t="shared" si="342"/>
        <v>0.21666666666666665</v>
      </c>
      <c r="LX45" s="13">
        <f t="shared" si="342"/>
        <v>0.27083333333333337</v>
      </c>
      <c r="LY45" s="13">
        <f t="shared" ref="LY45:MC54" si="343">LY$4*$LK45*$F45/$LL45/20000</f>
        <v>0.10833333333333332</v>
      </c>
      <c r="LZ45" s="13">
        <f t="shared" si="343"/>
        <v>0.21666666666666665</v>
      </c>
      <c r="MA45" s="13">
        <f t="shared" si="343"/>
        <v>0.32500000000000001</v>
      </c>
      <c r="MB45" s="13">
        <f t="shared" si="343"/>
        <v>0.43333333333333329</v>
      </c>
      <c r="MC45" s="13">
        <f t="shared" si="343"/>
        <v>0.54166666666666674</v>
      </c>
      <c r="MD45" s="13">
        <f t="shared" ref="MD45:MP54" si="344">MD$4*$LM45*$F45/$LN45/20000</f>
        <v>2.5999999999999999E-2</v>
      </c>
      <c r="ME45" s="13">
        <f t="shared" si="344"/>
        <v>5.1999999999999998E-2</v>
      </c>
      <c r="MF45" s="13">
        <f t="shared" si="344"/>
        <v>7.8E-2</v>
      </c>
      <c r="MG45" s="13">
        <f t="shared" si="344"/>
        <v>0.104</v>
      </c>
      <c r="MH45" s="13">
        <f t="shared" si="344"/>
        <v>0.13</v>
      </c>
      <c r="MI45" s="13">
        <f t="shared" si="344"/>
        <v>0.19500000000000001</v>
      </c>
      <c r="MJ45" s="13">
        <f t="shared" si="344"/>
        <v>0.26</v>
      </c>
      <c r="MK45" s="13">
        <f t="shared" si="344"/>
        <v>0.32500000000000001</v>
      </c>
      <c r="ML45" s="13">
        <f t="shared" si="344"/>
        <v>0.39</v>
      </c>
      <c r="MM45" s="13">
        <f t="shared" si="344"/>
        <v>0.45500000000000002</v>
      </c>
      <c r="MN45" s="13">
        <f t="shared" si="344"/>
        <v>0.52</v>
      </c>
      <c r="MO45" s="13">
        <f t="shared" si="344"/>
        <v>0.58499999999999996</v>
      </c>
      <c r="MP45" s="13">
        <f t="shared" si="344"/>
        <v>0.65</v>
      </c>
      <c r="MQ45" s="13"/>
      <c r="MT45" s="3"/>
      <c r="MW45" s="1">
        <v>0</v>
      </c>
      <c r="MX45" s="1">
        <v>0</v>
      </c>
      <c r="MY45" s="1">
        <v>0</v>
      </c>
    </row>
    <row r="46" spans="1:363" ht="16.2">
      <c r="A46" s="37">
        <v>40</v>
      </c>
      <c r="B46" s="37" t="s">
        <v>269</v>
      </c>
      <c r="C46" s="37">
        <v>6</v>
      </c>
      <c r="D46" s="37">
        <v>7</v>
      </c>
      <c r="E46" s="37" t="s">
        <v>268</v>
      </c>
      <c r="F46" s="37">
        <v>400</v>
      </c>
      <c r="G46" s="37" t="s">
        <v>109</v>
      </c>
      <c r="H46" s="37">
        <f t="shared" si="195"/>
        <v>400</v>
      </c>
      <c r="I46" s="11"/>
      <c r="J46" s="53">
        <f>F46</f>
        <v>400</v>
      </c>
      <c r="K46" s="11" t="s">
        <v>267</v>
      </c>
      <c r="L46" s="37">
        <f t="shared" si="329"/>
        <v>0</v>
      </c>
      <c r="M46" s="37">
        <f t="shared" si="330"/>
        <v>0</v>
      </c>
      <c r="N46" s="37">
        <v>0</v>
      </c>
      <c r="O46" s="57">
        <v>0.27777819999999998</v>
      </c>
      <c r="P46" s="3">
        <v>5</v>
      </c>
      <c r="Q46" s="51">
        <v>0</v>
      </c>
      <c r="R46" s="17">
        <f t="shared" si="196"/>
        <v>6.6667000000000004E-2</v>
      </c>
      <c r="S46" s="47">
        <f t="shared" si="183"/>
        <v>3</v>
      </c>
      <c r="T46" s="47" t="s">
        <v>27</v>
      </c>
      <c r="U46" s="50">
        <v>0</v>
      </c>
      <c r="V46" s="49">
        <v>15</v>
      </c>
      <c r="W46" s="48">
        <v>1</v>
      </c>
      <c r="X46" s="47" t="str">
        <f t="shared" si="178"/>
        <v>[[0,1],[0,1],[0,1],[0,1],[0,1],[0,1],[0,1],[0,1],[0,1],[0,1],[0,2],[0,4],[0,6],[0,8],[0,10],[0,20],[0,40],[0,60],[0,80],[0,100]]</v>
      </c>
      <c r="Y46" s="47">
        <v>1</v>
      </c>
      <c r="Z46" s="47">
        <v>1</v>
      </c>
      <c r="AA46" s="47" t="str">
        <f t="shared" si="197"/>
        <v>[[1,1],[1,1],[1,1],[1,1],[1,1],[1,1],[1,1],[1,1],[1,1],[1,1],[1,1],[1,1],[1,1],[1,1],[1,1],[1,1],[1,1],[1,1],[1,1],[1,1]]</v>
      </c>
      <c r="AB46" s="37">
        <v>0</v>
      </c>
      <c r="AC46" s="46">
        <v>0.32</v>
      </c>
      <c r="AD46" s="43">
        <f t="shared" si="187"/>
        <v>0</v>
      </c>
      <c r="AE46" s="43">
        <v>0.05</v>
      </c>
      <c r="AF46" s="43">
        <v>0</v>
      </c>
      <c r="AG46" s="44">
        <f>AG45</f>
        <v>0</v>
      </c>
      <c r="AH46" s="44">
        <v>0.02</v>
      </c>
      <c r="AI46" s="44">
        <v>8.0000000000000002E-3</v>
      </c>
      <c r="AJ46" s="42">
        <v>2.0000000000000001E-4</v>
      </c>
      <c r="AK46" s="14" t="str">
        <f t="shared" si="198"/>
        <v>[[0.05,1],[0.025,3],[0.005,3],[0.0002,5],[0,0],[0.0002,5],[0.0002,5]]</v>
      </c>
      <c r="AL46" s="37" t="str">
        <f t="shared" si="179"/>
        <v>[[10,5],[12,2],[15,2]]</v>
      </c>
      <c r="AM46" s="40" t="str">
        <f t="shared" si="180"/>
        <v>[0.461538,0.230769,0.153846]</v>
      </c>
      <c r="AN46" s="40">
        <v>0</v>
      </c>
      <c r="AO46" s="40">
        <v>1</v>
      </c>
      <c r="AP46" s="40">
        <f t="shared" si="199"/>
        <v>1</v>
      </c>
      <c r="AQ46" s="40">
        <v>1</v>
      </c>
      <c r="AR46" s="40">
        <v>1</v>
      </c>
      <c r="AS46" s="41" t="s">
        <v>196</v>
      </c>
      <c r="AT46" s="40">
        <v>4</v>
      </c>
      <c r="AU46" s="39">
        <v>16</v>
      </c>
      <c r="AV46" s="37">
        <v>8</v>
      </c>
      <c r="AW46" s="37">
        <v>0</v>
      </c>
      <c r="AX46" s="8">
        <v>3</v>
      </c>
      <c r="AY46" s="8">
        <v>6</v>
      </c>
      <c r="AZ46" s="8" t="s">
        <v>92</v>
      </c>
      <c r="BA46" s="37">
        <v>1</v>
      </c>
      <c r="BB46" s="38">
        <v>1.75</v>
      </c>
      <c r="BC46" s="37"/>
      <c r="BD46" s="37"/>
      <c r="BE46" s="37">
        <v>1</v>
      </c>
      <c r="BF46" s="37">
        <v>1</v>
      </c>
      <c r="BG46" s="37" t="s">
        <v>53</v>
      </c>
      <c r="BH46" s="36">
        <v>1</v>
      </c>
      <c r="BI46" s="36">
        <v>1</v>
      </c>
      <c r="BJ46" s="8">
        <f t="shared" si="338"/>
        <v>400</v>
      </c>
      <c r="BK46" s="8" t="s">
        <v>15</v>
      </c>
      <c r="BL46" s="8">
        <v>1</v>
      </c>
      <c r="BM46" s="8" t="s">
        <v>14</v>
      </c>
      <c r="BN46" s="8" t="s">
        <v>3</v>
      </c>
      <c r="BO46" s="56" t="s">
        <v>266</v>
      </c>
      <c r="BP46" s="56" t="s">
        <v>265</v>
      </c>
      <c r="BQ46" s="27">
        <v>49520</v>
      </c>
      <c r="BR46" s="27">
        <v>2</v>
      </c>
      <c r="BS46" s="27">
        <v>180</v>
      </c>
      <c r="BT46" s="27">
        <v>10</v>
      </c>
      <c r="BU46" s="11" t="s">
        <v>1</v>
      </c>
      <c r="BV46" s="35">
        <v>3</v>
      </c>
      <c r="BW46" s="27">
        <f t="shared" si="200"/>
        <v>0</v>
      </c>
      <c r="BX46" s="34" t="str">
        <f t="shared" si="201"/>
        <v>[0,0,0,0]</v>
      </c>
      <c r="BY46" s="31">
        <v>0</v>
      </c>
      <c r="BZ46" s="31">
        <v>0</v>
      </c>
      <c r="CA46" s="31">
        <v>0</v>
      </c>
      <c r="CB46" s="31">
        <v>0</v>
      </c>
      <c r="CC46" s="31">
        <v>0</v>
      </c>
      <c r="CD46" s="31">
        <v>0</v>
      </c>
      <c r="CE46" s="31">
        <v>0</v>
      </c>
      <c r="CF46" s="31" t="str">
        <f t="shared" si="331"/>
        <v>1,0,0,0,0,0,0</v>
      </c>
      <c r="CG46" s="31" t="str">
        <f t="shared" si="332"/>
        <v/>
      </c>
      <c r="CH46" s="33"/>
      <c r="CI46" s="33"/>
      <c r="CJ46" s="33"/>
      <c r="CK46" s="33"/>
      <c r="CL46" s="33"/>
      <c r="CM46" s="33" t="s">
        <v>115</v>
      </c>
      <c r="CN46" s="33"/>
      <c r="CO46" s="33"/>
      <c r="CP46" s="33"/>
      <c r="CQ46" s="32" t="s">
        <v>0</v>
      </c>
      <c r="CR46" s="32">
        <v>1</v>
      </c>
      <c r="CS46" s="31"/>
      <c r="CT46" s="31" t="str">
        <f t="shared" si="333"/>
        <v/>
      </c>
      <c r="CU46" s="31" t="s">
        <v>11</v>
      </c>
      <c r="CV46" s="31">
        <v>1</v>
      </c>
      <c r="CW46" s="31">
        <v>2</v>
      </c>
      <c r="CX46" s="31">
        <v>9998</v>
      </c>
      <c r="CY46" s="31" t="str">
        <f t="shared" si="334"/>
        <v/>
      </c>
      <c r="CZ46" s="31"/>
      <c r="DA46" s="31"/>
      <c r="DB46" s="31"/>
      <c r="DC46" s="31"/>
      <c r="DD46" s="31" t="str">
        <f t="shared" si="335"/>
        <v/>
      </c>
      <c r="DE46" s="31"/>
      <c r="DF46" s="31"/>
      <c r="DG46" s="31"/>
      <c r="DH46" s="31"/>
      <c r="DI46" s="31" t="str">
        <f t="shared" si="336"/>
        <v/>
      </c>
      <c r="DJ46" s="31"/>
      <c r="DK46" s="31"/>
      <c r="DL46" s="31"/>
      <c r="DM46" s="31"/>
      <c r="DN46" s="31" t="str">
        <f t="shared" si="337"/>
        <v/>
      </c>
      <c r="DO46" s="31"/>
      <c r="DP46" s="31"/>
      <c r="DQ46" s="31"/>
      <c r="DR46" s="31"/>
      <c r="DS46" s="31" t="s">
        <v>264</v>
      </c>
      <c r="DT46" s="30">
        <v>0</v>
      </c>
      <c r="DU46" s="29">
        <v>0</v>
      </c>
      <c r="DV46" s="28">
        <v>0</v>
      </c>
      <c r="DW46" s="27">
        <f t="shared" si="202"/>
        <v>0</v>
      </c>
      <c r="DX46" s="27"/>
      <c r="EI46" s="26">
        <f t="shared" si="203"/>
        <v>440.00000000000006</v>
      </c>
      <c r="EJ46" s="25">
        <f>EJ45</f>
        <v>0.1</v>
      </c>
      <c r="EK46" s="24">
        <v>10</v>
      </c>
      <c r="EL46" s="21">
        <v>5</v>
      </c>
      <c r="EM46" s="24">
        <v>12</v>
      </c>
      <c r="EN46" s="21">
        <v>2</v>
      </c>
      <c r="EO46" s="24">
        <v>15</v>
      </c>
      <c r="EP46" s="21">
        <v>2</v>
      </c>
      <c r="EQ46" s="21">
        <f t="shared" si="204"/>
        <v>11.555555555555555</v>
      </c>
      <c r="ER46" s="21">
        <f t="shared" si="205"/>
        <v>7.5</v>
      </c>
      <c r="ES46" s="23">
        <f t="shared" si="206"/>
        <v>0.461538</v>
      </c>
      <c r="ET46" s="21">
        <f t="shared" si="207"/>
        <v>15</v>
      </c>
      <c r="EU46" s="22">
        <f t="shared" si="208"/>
        <v>0.230769</v>
      </c>
      <c r="EV46" s="21">
        <f t="shared" si="209"/>
        <v>22.5</v>
      </c>
      <c r="EW46" s="20">
        <f t="shared" si="210"/>
        <v>0.15384600000000001</v>
      </c>
      <c r="EZ46" s="19"/>
      <c r="FA46" s="3"/>
      <c r="FE46" s="16"/>
      <c r="FF46" s="18">
        <v>0</v>
      </c>
      <c r="FG46" s="17">
        <v>1</v>
      </c>
      <c r="FH46" s="16">
        <f t="shared" si="211"/>
        <v>0</v>
      </c>
      <c r="FI46" s="18">
        <f t="shared" si="212"/>
        <v>0</v>
      </c>
      <c r="FJ46" s="17">
        <f t="shared" si="213"/>
        <v>1</v>
      </c>
      <c r="FK46" s="16">
        <f t="shared" si="214"/>
        <v>0</v>
      </c>
      <c r="FL46" s="18">
        <f t="shared" si="215"/>
        <v>0</v>
      </c>
      <c r="FM46" s="17">
        <f t="shared" si="216"/>
        <v>1</v>
      </c>
      <c r="FN46" s="16">
        <f t="shared" si="217"/>
        <v>0</v>
      </c>
      <c r="FO46" s="18">
        <f t="shared" si="218"/>
        <v>0</v>
      </c>
      <c r="FP46" s="17">
        <f t="shared" si="219"/>
        <v>1</v>
      </c>
      <c r="FQ46" s="16">
        <f t="shared" si="220"/>
        <v>0</v>
      </c>
      <c r="FR46" s="18">
        <f t="shared" si="221"/>
        <v>0</v>
      </c>
      <c r="FS46" s="17">
        <f t="shared" si="222"/>
        <v>1</v>
      </c>
      <c r="FT46" s="16">
        <f t="shared" si="223"/>
        <v>0</v>
      </c>
      <c r="FU46" s="18">
        <f t="shared" si="224"/>
        <v>0</v>
      </c>
      <c r="FV46" s="17">
        <f t="shared" si="225"/>
        <v>1</v>
      </c>
      <c r="FW46" s="16">
        <f t="shared" si="226"/>
        <v>0</v>
      </c>
      <c r="FX46" s="18">
        <f t="shared" si="227"/>
        <v>0</v>
      </c>
      <c r="FY46" s="17">
        <f t="shared" si="228"/>
        <v>1</v>
      </c>
      <c r="FZ46" s="16">
        <f t="shared" si="229"/>
        <v>0</v>
      </c>
      <c r="GA46" s="18">
        <f t="shared" si="230"/>
        <v>0</v>
      </c>
      <c r="GB46" s="17">
        <f t="shared" si="231"/>
        <v>1</v>
      </c>
      <c r="GC46" s="16">
        <f t="shared" si="232"/>
        <v>0</v>
      </c>
      <c r="GD46" s="18">
        <f t="shared" si="233"/>
        <v>0</v>
      </c>
      <c r="GE46" s="17">
        <f t="shared" si="234"/>
        <v>1</v>
      </c>
      <c r="GF46" s="16">
        <f t="shared" si="235"/>
        <v>0</v>
      </c>
      <c r="GG46" s="18">
        <f t="shared" si="236"/>
        <v>0</v>
      </c>
      <c r="GH46" s="17">
        <f t="shared" si="237"/>
        <v>1</v>
      </c>
      <c r="GI46" s="16">
        <f t="shared" si="238"/>
        <v>0</v>
      </c>
      <c r="GJ46" s="18">
        <f t="shared" si="239"/>
        <v>0</v>
      </c>
      <c r="GK46" s="17">
        <f t="shared" si="240"/>
        <v>2</v>
      </c>
      <c r="GL46" s="16">
        <f t="shared" si="241"/>
        <v>0</v>
      </c>
      <c r="GM46" s="18">
        <f t="shared" si="242"/>
        <v>0</v>
      </c>
      <c r="GN46" s="17">
        <f t="shared" si="243"/>
        <v>4</v>
      </c>
      <c r="GO46" s="16">
        <f t="shared" si="244"/>
        <v>0</v>
      </c>
      <c r="GP46" s="18">
        <f t="shared" si="245"/>
        <v>0</v>
      </c>
      <c r="GQ46" s="17">
        <f t="shared" si="246"/>
        <v>6</v>
      </c>
      <c r="GR46" s="16">
        <f t="shared" si="247"/>
        <v>0</v>
      </c>
      <c r="GS46" s="18">
        <f t="shared" si="248"/>
        <v>0</v>
      </c>
      <c r="GT46" s="17">
        <f t="shared" si="249"/>
        <v>8</v>
      </c>
      <c r="GU46" s="16">
        <f t="shared" si="250"/>
        <v>0</v>
      </c>
      <c r="GV46" s="18">
        <f t="shared" si="251"/>
        <v>0</v>
      </c>
      <c r="GW46" s="17">
        <f t="shared" si="252"/>
        <v>10</v>
      </c>
      <c r="GX46" s="16">
        <f t="shared" si="253"/>
        <v>0</v>
      </c>
      <c r="GY46" s="18">
        <f t="shared" si="254"/>
        <v>0</v>
      </c>
      <c r="GZ46" s="17">
        <f t="shared" si="255"/>
        <v>20</v>
      </c>
      <c r="HA46" s="16">
        <f t="shared" si="256"/>
        <v>0</v>
      </c>
      <c r="HB46" s="18">
        <f t="shared" si="257"/>
        <v>0</v>
      </c>
      <c r="HC46" s="17">
        <f t="shared" si="258"/>
        <v>40</v>
      </c>
      <c r="HD46" s="16">
        <f t="shared" si="259"/>
        <v>0</v>
      </c>
      <c r="HE46" s="18">
        <f t="shared" si="260"/>
        <v>0</v>
      </c>
      <c r="HF46" s="17">
        <f t="shared" si="261"/>
        <v>60</v>
      </c>
      <c r="HG46" s="16">
        <f t="shared" si="262"/>
        <v>0</v>
      </c>
      <c r="HH46" s="18">
        <f t="shared" si="263"/>
        <v>0</v>
      </c>
      <c r="HI46" s="17">
        <f t="shared" si="264"/>
        <v>80</v>
      </c>
      <c r="HJ46" s="16">
        <f t="shared" si="265"/>
        <v>0</v>
      </c>
      <c r="HK46" s="18">
        <f t="shared" si="266"/>
        <v>0</v>
      </c>
      <c r="HL46" s="17">
        <f t="shared" si="267"/>
        <v>100</v>
      </c>
      <c r="HM46" s="16">
        <f t="shared" si="268"/>
        <v>0</v>
      </c>
      <c r="HO46" s="19"/>
      <c r="HP46" s="3"/>
      <c r="HT46" s="16"/>
      <c r="HU46" s="18">
        <v>1</v>
      </c>
      <c r="HV46" s="17">
        <v>1</v>
      </c>
      <c r="HW46" s="16">
        <f t="shared" si="269"/>
        <v>4.444444444444448E-5</v>
      </c>
      <c r="HX46" s="18">
        <f t="shared" si="270"/>
        <v>1</v>
      </c>
      <c r="HY46" s="17">
        <f t="shared" si="271"/>
        <v>1</v>
      </c>
      <c r="HZ46" s="16">
        <f t="shared" si="272"/>
        <v>8.8888888888888961E-5</v>
      </c>
      <c r="IA46" s="18">
        <f t="shared" si="273"/>
        <v>1</v>
      </c>
      <c r="IB46" s="17">
        <f t="shared" si="274"/>
        <v>1</v>
      </c>
      <c r="IC46" s="16">
        <f t="shared" si="275"/>
        <v>1.3333333333333345E-4</v>
      </c>
      <c r="ID46" s="18">
        <f t="shared" si="276"/>
        <v>1</v>
      </c>
      <c r="IE46" s="17">
        <f t="shared" si="277"/>
        <v>1</v>
      </c>
      <c r="IF46" s="16">
        <f t="shared" si="278"/>
        <v>1.7777777777777792E-4</v>
      </c>
      <c r="IG46" s="18">
        <f t="shared" si="279"/>
        <v>1</v>
      </c>
      <c r="IH46" s="17">
        <f t="shared" si="280"/>
        <v>1</v>
      </c>
      <c r="II46" s="16">
        <f t="shared" si="281"/>
        <v>2.222222222222224E-4</v>
      </c>
      <c r="IJ46" s="18">
        <f t="shared" si="282"/>
        <v>1</v>
      </c>
      <c r="IK46" s="17">
        <f t="shared" si="283"/>
        <v>1</v>
      </c>
      <c r="IL46" s="16">
        <f t="shared" si="284"/>
        <v>4.4444444444444479E-4</v>
      </c>
      <c r="IM46" s="18">
        <f t="shared" si="285"/>
        <v>1</v>
      </c>
      <c r="IN46" s="17">
        <f t="shared" si="286"/>
        <v>1</v>
      </c>
      <c r="IO46" s="16">
        <f t="shared" si="287"/>
        <v>8.8888888888888958E-4</v>
      </c>
      <c r="IP46" s="18">
        <f t="shared" si="288"/>
        <v>1</v>
      </c>
      <c r="IQ46" s="17">
        <f t="shared" si="289"/>
        <v>1</v>
      </c>
      <c r="IR46" s="16">
        <f t="shared" si="290"/>
        <v>1.3333333333333344E-3</v>
      </c>
      <c r="IS46" s="18">
        <f t="shared" si="291"/>
        <v>1</v>
      </c>
      <c r="IT46" s="17">
        <f t="shared" si="292"/>
        <v>1</v>
      </c>
      <c r="IU46" s="16">
        <f t="shared" si="293"/>
        <v>1.7777777777777792E-3</v>
      </c>
      <c r="IV46" s="18">
        <f t="shared" si="294"/>
        <v>1</v>
      </c>
      <c r="IW46" s="17">
        <f t="shared" si="295"/>
        <v>1</v>
      </c>
      <c r="IX46" s="16">
        <f t="shared" si="296"/>
        <v>2.222222222222224E-3</v>
      </c>
      <c r="IY46" s="18">
        <f t="shared" si="297"/>
        <v>1</v>
      </c>
      <c r="IZ46" s="17">
        <f t="shared" si="298"/>
        <v>1</v>
      </c>
      <c r="JA46" s="16">
        <f t="shared" si="299"/>
        <v>4.4444444444444479E-3</v>
      </c>
      <c r="JB46" s="18">
        <f t="shared" si="300"/>
        <v>1</v>
      </c>
      <c r="JC46" s="17">
        <f t="shared" si="301"/>
        <v>1</v>
      </c>
      <c r="JD46" s="16">
        <f t="shared" si="302"/>
        <v>8.8888888888888958E-3</v>
      </c>
      <c r="JE46" s="18">
        <f t="shared" si="303"/>
        <v>1</v>
      </c>
      <c r="JF46" s="17">
        <f t="shared" si="304"/>
        <v>1</v>
      </c>
      <c r="JG46" s="16">
        <f t="shared" si="305"/>
        <v>1.3333333333333345E-2</v>
      </c>
      <c r="JH46" s="18">
        <f t="shared" si="306"/>
        <v>1</v>
      </c>
      <c r="JI46" s="17">
        <f t="shared" si="307"/>
        <v>1</v>
      </c>
      <c r="JJ46" s="16">
        <f t="shared" si="308"/>
        <v>1.7777777777777792E-2</v>
      </c>
      <c r="JK46" s="18">
        <f t="shared" si="309"/>
        <v>1</v>
      </c>
      <c r="JL46" s="17">
        <f t="shared" si="310"/>
        <v>1</v>
      </c>
      <c r="JM46" s="16">
        <f t="shared" si="311"/>
        <v>2.222222222222224E-2</v>
      </c>
      <c r="JN46" s="18">
        <f t="shared" si="312"/>
        <v>1</v>
      </c>
      <c r="JO46" s="17">
        <f t="shared" si="313"/>
        <v>1</v>
      </c>
      <c r="JP46" s="16">
        <f t="shared" si="314"/>
        <v>4.4444444444444481E-2</v>
      </c>
      <c r="JQ46" s="18">
        <f t="shared" si="315"/>
        <v>1</v>
      </c>
      <c r="JR46" s="17">
        <f t="shared" si="316"/>
        <v>1</v>
      </c>
      <c r="JS46" s="16">
        <f t="shared" si="317"/>
        <v>8.8888888888888962E-2</v>
      </c>
      <c r="JT46" s="18">
        <f t="shared" si="318"/>
        <v>1</v>
      </c>
      <c r="JU46" s="17">
        <f t="shared" si="319"/>
        <v>1</v>
      </c>
      <c r="JV46" s="16">
        <f t="shared" si="320"/>
        <v>0.13333333333333344</v>
      </c>
      <c r="JW46" s="18">
        <f t="shared" si="321"/>
        <v>1</v>
      </c>
      <c r="JX46" s="17">
        <f t="shared" si="322"/>
        <v>1</v>
      </c>
      <c r="JY46" s="16">
        <f t="shared" si="323"/>
        <v>0.17777777777777792</v>
      </c>
      <c r="JZ46" s="18">
        <f t="shared" si="324"/>
        <v>1</v>
      </c>
      <c r="KA46" s="17">
        <f t="shared" si="325"/>
        <v>1</v>
      </c>
      <c r="KB46" s="16">
        <f t="shared" si="326"/>
        <v>0.2222222222222224</v>
      </c>
      <c r="KG46" s="15">
        <f t="shared" si="339"/>
        <v>0</v>
      </c>
      <c r="KH46" s="15">
        <f t="shared" si="339"/>
        <v>0</v>
      </c>
      <c r="KI46" s="15">
        <f t="shared" si="339"/>
        <v>0</v>
      </c>
      <c r="KJ46" s="15">
        <f t="shared" si="339"/>
        <v>0</v>
      </c>
      <c r="KK46" s="15">
        <f t="shared" si="339"/>
        <v>0</v>
      </c>
      <c r="KL46" s="15">
        <f t="shared" si="339"/>
        <v>0</v>
      </c>
      <c r="KM46" s="15">
        <f t="shared" si="339"/>
        <v>0</v>
      </c>
      <c r="KN46" s="15">
        <f t="shared" si="339"/>
        <v>0</v>
      </c>
      <c r="KO46" s="15">
        <f t="shared" si="339"/>
        <v>0</v>
      </c>
      <c r="KP46" s="15">
        <f t="shared" si="339"/>
        <v>0</v>
      </c>
      <c r="KQ46" s="15">
        <f t="shared" si="340"/>
        <v>0</v>
      </c>
      <c r="KR46" s="15">
        <f t="shared" si="340"/>
        <v>0</v>
      </c>
      <c r="KS46" s="15">
        <f t="shared" si="340"/>
        <v>0</v>
      </c>
      <c r="KT46" s="15">
        <f t="shared" si="340"/>
        <v>0</v>
      </c>
      <c r="KU46" s="15">
        <f t="shared" si="340"/>
        <v>0</v>
      </c>
      <c r="KV46" s="15">
        <f t="shared" si="340"/>
        <v>0</v>
      </c>
      <c r="KW46" s="15">
        <f t="shared" si="340"/>
        <v>0</v>
      </c>
      <c r="KX46" s="15">
        <f t="shared" si="340"/>
        <v>0</v>
      </c>
      <c r="KY46" s="15">
        <f t="shared" si="340"/>
        <v>0</v>
      </c>
      <c r="KZ46" s="15">
        <f t="shared" si="340"/>
        <v>0</v>
      </c>
      <c r="LG46" s="14">
        <f t="shared" si="150"/>
        <v>0.05</v>
      </c>
      <c r="LH46" s="3">
        <v>1</v>
      </c>
      <c r="LI46" s="14">
        <f t="shared" si="327"/>
        <v>2.5000000000000001E-2</v>
      </c>
      <c r="LJ46" s="3">
        <f t="shared" si="328"/>
        <v>3</v>
      </c>
      <c r="LK46" s="14">
        <v>5.0000000000000001E-3</v>
      </c>
      <c r="LL46" s="3">
        <v>3</v>
      </c>
      <c r="LM46" s="14">
        <v>2.0000000000000001E-4</v>
      </c>
      <c r="LN46" s="3">
        <v>5</v>
      </c>
      <c r="LO46" s="13">
        <f t="shared" si="341"/>
        <v>0.02</v>
      </c>
      <c r="LP46" s="13">
        <f t="shared" si="341"/>
        <v>0.04</v>
      </c>
      <c r="LQ46" s="13">
        <f t="shared" si="341"/>
        <v>0.06</v>
      </c>
      <c r="LR46" s="13">
        <f t="shared" si="341"/>
        <v>0.08</v>
      </c>
      <c r="LS46" s="13">
        <f t="shared" si="341"/>
        <v>0.1</v>
      </c>
      <c r="LT46" s="13">
        <f t="shared" si="342"/>
        <v>3.3333333333333333E-2</v>
      </c>
      <c r="LU46" s="13">
        <f t="shared" si="342"/>
        <v>6.6666666666666666E-2</v>
      </c>
      <c r="LV46" s="13">
        <f t="shared" si="342"/>
        <v>0.1</v>
      </c>
      <c r="LW46" s="13">
        <f t="shared" si="342"/>
        <v>0.13333333333333333</v>
      </c>
      <c r="LX46" s="13">
        <f t="shared" si="342"/>
        <v>0.16666666666666669</v>
      </c>
      <c r="LY46" s="13">
        <f t="shared" si="343"/>
        <v>6.6666666666666666E-2</v>
      </c>
      <c r="LZ46" s="13">
        <f t="shared" si="343"/>
        <v>0.13333333333333333</v>
      </c>
      <c r="MA46" s="13">
        <f t="shared" si="343"/>
        <v>0.2</v>
      </c>
      <c r="MB46" s="13">
        <f t="shared" si="343"/>
        <v>0.26666666666666666</v>
      </c>
      <c r="MC46" s="13">
        <f t="shared" si="343"/>
        <v>0.33333333333333337</v>
      </c>
      <c r="MD46" s="13">
        <f t="shared" si="344"/>
        <v>1.6E-2</v>
      </c>
      <c r="ME46" s="13">
        <f t="shared" si="344"/>
        <v>3.2000000000000001E-2</v>
      </c>
      <c r="MF46" s="13">
        <f t="shared" si="344"/>
        <v>4.8000000000000001E-2</v>
      </c>
      <c r="MG46" s="13">
        <f t="shared" si="344"/>
        <v>6.4000000000000001E-2</v>
      </c>
      <c r="MH46" s="13">
        <f t="shared" si="344"/>
        <v>0.08</v>
      </c>
      <c r="MI46" s="13">
        <f t="shared" si="344"/>
        <v>0.12</v>
      </c>
      <c r="MJ46" s="13">
        <f t="shared" si="344"/>
        <v>0.16</v>
      </c>
      <c r="MK46" s="13">
        <f t="shared" si="344"/>
        <v>0.2</v>
      </c>
      <c r="ML46" s="13">
        <f t="shared" si="344"/>
        <v>0.24</v>
      </c>
      <c r="MM46" s="13">
        <f t="shared" si="344"/>
        <v>0.28000000000000003</v>
      </c>
      <c r="MN46" s="13">
        <f t="shared" si="344"/>
        <v>0.32</v>
      </c>
      <c r="MO46" s="13">
        <f t="shared" si="344"/>
        <v>0.36</v>
      </c>
      <c r="MP46" s="13">
        <f t="shared" si="344"/>
        <v>0.4</v>
      </c>
      <c r="MQ46" s="13"/>
      <c r="MT46" s="3"/>
      <c r="MW46" s="1">
        <v>0.08</v>
      </c>
      <c r="MX46" s="1">
        <v>0.32</v>
      </c>
      <c r="MY46" s="1">
        <v>0.4</v>
      </c>
    </row>
    <row r="47" spans="1:363" ht="16.2">
      <c r="A47" s="37">
        <v>41</v>
      </c>
      <c r="B47" s="37" t="s">
        <v>263</v>
      </c>
      <c r="C47" s="37">
        <v>6</v>
      </c>
      <c r="D47" s="37">
        <v>6</v>
      </c>
      <c r="E47" s="37"/>
      <c r="F47" s="37">
        <v>800</v>
      </c>
      <c r="G47" s="40" t="s">
        <v>254</v>
      </c>
      <c r="H47" s="37">
        <f t="shared" si="195"/>
        <v>800</v>
      </c>
      <c r="I47" s="11"/>
      <c r="J47" s="53">
        <v>750</v>
      </c>
      <c r="K47" s="11"/>
      <c r="L47" s="37">
        <f t="shared" si="329"/>
        <v>0</v>
      </c>
      <c r="M47" s="37">
        <f t="shared" si="330"/>
        <v>0</v>
      </c>
      <c r="N47" s="37">
        <v>0</v>
      </c>
      <c r="O47" s="57">
        <v>0.55555499999999991</v>
      </c>
      <c r="P47" s="3">
        <v>5</v>
      </c>
      <c r="Q47" s="51">
        <v>0</v>
      </c>
      <c r="R47" s="17">
        <f t="shared" si="196"/>
        <v>0.13333300000000001</v>
      </c>
      <c r="S47" s="47">
        <f t="shared" si="183"/>
        <v>5</v>
      </c>
      <c r="T47" s="47" t="s">
        <v>27</v>
      </c>
      <c r="U47" s="50">
        <v>0</v>
      </c>
      <c r="V47" s="49">
        <v>15</v>
      </c>
      <c r="W47" s="48">
        <v>1</v>
      </c>
      <c r="X47" s="47" t="str">
        <f t="shared" si="178"/>
        <v>[[0,1],[0,1],[0,1],[0,1],[0,1],[0,1],[0,1],[0,1],[0,1],[0,1],[0,2],[0,4],[0,6],[0,8],[0,10],[0,20],[0,40],[0,60],[0,80],[0,100]]</v>
      </c>
      <c r="Y47" s="47">
        <v>1</v>
      </c>
      <c r="Z47" s="47">
        <v>1</v>
      </c>
      <c r="AA47" s="47" t="str">
        <f t="shared" si="197"/>
        <v>[[0,1],[0,1],[0,1],[0,1],[0,1],[0,1],[0,1],[0,1],[0,1],[0,1],[0,1],[0,1],[0,1],[0,1],[0,1],[0,1],[0,1],[0,1],[0,1],[0,1]]</v>
      </c>
      <c r="AB47" s="37">
        <v>0</v>
      </c>
      <c r="AC47" s="73">
        <v>0.3</v>
      </c>
      <c r="AD47" s="43">
        <f t="shared" si="187"/>
        <v>0</v>
      </c>
      <c r="AE47" s="43">
        <v>0.05</v>
      </c>
      <c r="AF47" s="43">
        <v>0</v>
      </c>
      <c r="AG47" s="44">
        <v>0</v>
      </c>
      <c r="AH47" s="43">
        <v>0</v>
      </c>
      <c r="AI47" s="43">
        <v>0</v>
      </c>
      <c r="AJ47" s="42">
        <v>0</v>
      </c>
      <c r="AK47" s="14" t="str">
        <f t="shared" si="198"/>
        <v>[[0.05,1],[0.025,3],[0.005,3],[0.0002,5],[0,0],[0.0002,5],[0.0002,5]]</v>
      </c>
      <c r="AL47" s="37" t="str">
        <f t="shared" si="179"/>
        <v>[[10,5],[12,2],[15,2]]</v>
      </c>
      <c r="AM47" s="40" t="str">
        <f t="shared" si="180"/>
        <v>[0.923077,0.461538,0.307692]</v>
      </c>
      <c r="AN47" s="40">
        <v>0</v>
      </c>
      <c r="AO47" s="40">
        <v>1</v>
      </c>
      <c r="AP47" s="40">
        <f t="shared" si="199"/>
        <v>1</v>
      </c>
      <c r="AQ47" s="40">
        <v>1</v>
      </c>
      <c r="AR47" s="40">
        <v>1</v>
      </c>
      <c r="AS47" s="40" t="s">
        <v>66</v>
      </c>
      <c r="AT47" s="40">
        <v>4</v>
      </c>
      <c r="AU47" s="39">
        <v>21</v>
      </c>
      <c r="AV47" s="37">
        <v>9</v>
      </c>
      <c r="AW47" s="37">
        <v>1</v>
      </c>
      <c r="AX47" s="8">
        <v>3</v>
      </c>
      <c r="AY47" s="8">
        <v>6</v>
      </c>
      <c r="AZ47" s="8" t="s">
        <v>17</v>
      </c>
      <c r="BA47" s="37">
        <v>1</v>
      </c>
      <c r="BB47" s="38">
        <v>1</v>
      </c>
      <c r="BC47" s="37"/>
      <c r="BD47" s="37"/>
      <c r="BE47" s="37">
        <v>1</v>
      </c>
      <c r="BF47" s="37">
        <v>1</v>
      </c>
      <c r="BG47" s="37" t="s">
        <v>262</v>
      </c>
      <c r="BH47" s="36">
        <v>1</v>
      </c>
      <c r="BI47" s="36">
        <v>1</v>
      </c>
      <c r="BJ47" s="8">
        <f t="shared" si="338"/>
        <v>800</v>
      </c>
      <c r="BK47" s="8" t="s">
        <v>261</v>
      </c>
      <c r="BL47" s="8">
        <v>1</v>
      </c>
      <c r="BM47" s="8" t="s">
        <v>14</v>
      </c>
      <c r="BN47" s="8" t="s">
        <v>3</v>
      </c>
      <c r="BO47" s="56" t="s">
        <v>260</v>
      </c>
      <c r="BP47" s="56" t="s">
        <v>259</v>
      </c>
      <c r="BQ47" s="27">
        <v>48540</v>
      </c>
      <c r="BR47" s="27">
        <v>2</v>
      </c>
      <c r="BS47" s="27">
        <v>180</v>
      </c>
      <c r="BT47" s="27">
        <v>40</v>
      </c>
      <c r="BU47" s="11" t="s">
        <v>31</v>
      </c>
      <c r="BV47" s="35">
        <v>5</v>
      </c>
      <c r="BW47" s="27">
        <f t="shared" si="200"/>
        <v>10</v>
      </c>
      <c r="BX47" s="34" t="str">
        <f t="shared" si="201"/>
        <v>[10,10,0,10]</v>
      </c>
      <c r="BY47" s="31">
        <v>0</v>
      </c>
      <c r="BZ47" s="31">
        <v>0</v>
      </c>
      <c r="CA47" s="31">
        <v>1</v>
      </c>
      <c r="CB47" s="31">
        <v>0</v>
      </c>
      <c r="CC47" s="31">
        <v>0</v>
      </c>
      <c r="CD47" s="31">
        <v>0</v>
      </c>
      <c r="CE47" s="31">
        <v>0</v>
      </c>
      <c r="CF47" s="31" t="str">
        <f t="shared" si="331"/>
        <v>0,0,0,0,0,0,0</v>
      </c>
      <c r="CG47" s="31" t="str">
        <f t="shared" si="332"/>
        <v>"3|2|0|0|800",</v>
      </c>
      <c r="CH47" s="33"/>
      <c r="CI47" s="33"/>
      <c r="CJ47" s="33"/>
      <c r="CK47" s="33"/>
      <c r="CL47" s="33"/>
      <c r="CM47" s="33" t="s">
        <v>258</v>
      </c>
      <c r="CN47" s="33" t="s">
        <v>257</v>
      </c>
      <c r="CO47" s="33"/>
      <c r="CP47" s="33"/>
      <c r="CQ47" s="32" t="s">
        <v>22</v>
      </c>
      <c r="CR47" s="32">
        <v>1</v>
      </c>
      <c r="CS47" s="31"/>
      <c r="CT47" s="31" t="str">
        <f t="shared" si="333"/>
        <v/>
      </c>
      <c r="CU47" s="31"/>
      <c r="CV47" s="31"/>
      <c r="CW47" s="31"/>
      <c r="CX47" s="31"/>
      <c r="CY47" s="31" t="str">
        <f t="shared" si="334"/>
        <v/>
      </c>
      <c r="CZ47" s="31">
        <v>1</v>
      </c>
      <c r="DA47" s="31">
        <v>0</v>
      </c>
      <c r="DB47" s="31">
        <v>0</v>
      </c>
      <c r="DC47" s="31">
        <f>F47</f>
        <v>800</v>
      </c>
      <c r="DD47" s="31">
        <f t="shared" si="335"/>
        <v>3</v>
      </c>
      <c r="DE47" s="31">
        <v>2</v>
      </c>
      <c r="DF47" s="31">
        <v>0</v>
      </c>
      <c r="DG47" s="31">
        <v>0</v>
      </c>
      <c r="DH47" s="31">
        <f>F47</f>
        <v>800</v>
      </c>
      <c r="DI47" s="31" t="str">
        <f t="shared" si="336"/>
        <v/>
      </c>
      <c r="DJ47" s="31"/>
      <c r="DK47" s="31"/>
      <c r="DL47" s="31"/>
      <c r="DM47" s="31"/>
      <c r="DN47" s="31" t="str">
        <f t="shared" si="337"/>
        <v/>
      </c>
      <c r="DO47" s="31"/>
      <c r="DP47" s="31"/>
      <c r="DQ47" s="31"/>
      <c r="DR47" s="31"/>
      <c r="DS47" s="31" t="s">
        <v>256</v>
      </c>
      <c r="DT47" s="58">
        <f t="shared" ref="DT47:DT53" si="345">IF($F47&lt;800,5,10)</f>
        <v>10</v>
      </c>
      <c r="DU47" s="58">
        <f t="shared" ref="DU47:DU53" si="346">DT47</f>
        <v>10</v>
      </c>
      <c r="DV47" s="58">
        <v>0</v>
      </c>
      <c r="DW47" s="27">
        <f t="shared" si="202"/>
        <v>10</v>
      </c>
      <c r="DX47" s="27"/>
      <c r="EI47" s="26">
        <f t="shared" si="203"/>
        <v>880.00000000000011</v>
      </c>
      <c r="EJ47" s="25">
        <f>EJ46</f>
        <v>0.1</v>
      </c>
      <c r="EK47" s="24">
        <v>10</v>
      </c>
      <c r="EL47" s="21">
        <v>5</v>
      </c>
      <c r="EM47" s="24">
        <v>12</v>
      </c>
      <c r="EN47" s="21">
        <v>2</v>
      </c>
      <c r="EO47" s="24">
        <v>15</v>
      </c>
      <c r="EP47" s="21">
        <v>2</v>
      </c>
      <c r="EQ47" s="21">
        <f t="shared" si="204"/>
        <v>11.555555555555555</v>
      </c>
      <c r="ER47" s="21">
        <f t="shared" si="205"/>
        <v>7.5</v>
      </c>
      <c r="ES47" s="23">
        <f t="shared" si="206"/>
        <v>0.92307700000000004</v>
      </c>
      <c r="ET47" s="21">
        <f t="shared" si="207"/>
        <v>15</v>
      </c>
      <c r="EU47" s="22">
        <f t="shared" si="208"/>
        <v>0.461538</v>
      </c>
      <c r="EV47" s="21">
        <f t="shared" si="209"/>
        <v>22.5</v>
      </c>
      <c r="EW47" s="20">
        <f t="shared" si="210"/>
        <v>0.30769200000000002</v>
      </c>
      <c r="EZ47" s="19"/>
      <c r="FA47" s="3"/>
      <c r="FE47" s="16"/>
      <c r="FF47" s="18">
        <v>0</v>
      </c>
      <c r="FG47" s="17">
        <v>1</v>
      </c>
      <c r="FH47" s="16">
        <f t="shared" si="211"/>
        <v>0</v>
      </c>
      <c r="FI47" s="18">
        <f t="shared" si="212"/>
        <v>0</v>
      </c>
      <c r="FJ47" s="17">
        <f t="shared" si="213"/>
        <v>1</v>
      </c>
      <c r="FK47" s="16">
        <f t="shared" si="214"/>
        <v>0</v>
      </c>
      <c r="FL47" s="18">
        <f t="shared" si="215"/>
        <v>0</v>
      </c>
      <c r="FM47" s="17">
        <f t="shared" si="216"/>
        <v>1</v>
      </c>
      <c r="FN47" s="16">
        <f t="shared" si="217"/>
        <v>0</v>
      </c>
      <c r="FO47" s="18">
        <f t="shared" si="218"/>
        <v>0</v>
      </c>
      <c r="FP47" s="17">
        <f t="shared" si="219"/>
        <v>1</v>
      </c>
      <c r="FQ47" s="16">
        <f t="shared" si="220"/>
        <v>0</v>
      </c>
      <c r="FR47" s="18">
        <f t="shared" si="221"/>
        <v>0</v>
      </c>
      <c r="FS47" s="17">
        <f t="shared" si="222"/>
        <v>1</v>
      </c>
      <c r="FT47" s="16">
        <f t="shared" si="223"/>
        <v>0</v>
      </c>
      <c r="FU47" s="18">
        <f t="shared" si="224"/>
        <v>0</v>
      </c>
      <c r="FV47" s="17">
        <f t="shared" si="225"/>
        <v>1</v>
      </c>
      <c r="FW47" s="16">
        <f t="shared" si="226"/>
        <v>0</v>
      </c>
      <c r="FX47" s="18">
        <f t="shared" si="227"/>
        <v>0</v>
      </c>
      <c r="FY47" s="17">
        <f t="shared" si="228"/>
        <v>1</v>
      </c>
      <c r="FZ47" s="16">
        <f t="shared" si="229"/>
        <v>0</v>
      </c>
      <c r="GA47" s="18">
        <f t="shared" si="230"/>
        <v>0</v>
      </c>
      <c r="GB47" s="17">
        <f t="shared" si="231"/>
        <v>1</v>
      </c>
      <c r="GC47" s="16">
        <f t="shared" si="232"/>
        <v>0</v>
      </c>
      <c r="GD47" s="18">
        <f t="shared" si="233"/>
        <v>0</v>
      </c>
      <c r="GE47" s="17">
        <f t="shared" si="234"/>
        <v>1</v>
      </c>
      <c r="GF47" s="16">
        <f t="shared" si="235"/>
        <v>0</v>
      </c>
      <c r="GG47" s="18">
        <f t="shared" si="236"/>
        <v>0</v>
      </c>
      <c r="GH47" s="17">
        <f t="shared" si="237"/>
        <v>1</v>
      </c>
      <c r="GI47" s="16">
        <f t="shared" si="238"/>
        <v>0</v>
      </c>
      <c r="GJ47" s="18">
        <f t="shared" si="239"/>
        <v>0</v>
      </c>
      <c r="GK47" s="17">
        <f t="shared" si="240"/>
        <v>2</v>
      </c>
      <c r="GL47" s="16">
        <f t="shared" si="241"/>
        <v>0</v>
      </c>
      <c r="GM47" s="18">
        <f t="shared" si="242"/>
        <v>0</v>
      </c>
      <c r="GN47" s="17">
        <f t="shared" si="243"/>
        <v>4</v>
      </c>
      <c r="GO47" s="16">
        <f t="shared" si="244"/>
        <v>0</v>
      </c>
      <c r="GP47" s="18">
        <f t="shared" si="245"/>
        <v>0</v>
      </c>
      <c r="GQ47" s="17">
        <f t="shared" si="246"/>
        <v>6</v>
      </c>
      <c r="GR47" s="16">
        <f t="shared" si="247"/>
        <v>0</v>
      </c>
      <c r="GS47" s="18">
        <f t="shared" si="248"/>
        <v>0</v>
      </c>
      <c r="GT47" s="17">
        <f t="shared" si="249"/>
        <v>8</v>
      </c>
      <c r="GU47" s="16">
        <f t="shared" si="250"/>
        <v>0</v>
      </c>
      <c r="GV47" s="18">
        <f t="shared" si="251"/>
        <v>0</v>
      </c>
      <c r="GW47" s="17">
        <f t="shared" si="252"/>
        <v>10</v>
      </c>
      <c r="GX47" s="16">
        <f t="shared" si="253"/>
        <v>0</v>
      </c>
      <c r="GY47" s="18">
        <f t="shared" si="254"/>
        <v>0</v>
      </c>
      <c r="GZ47" s="17">
        <f t="shared" si="255"/>
        <v>20</v>
      </c>
      <c r="HA47" s="16">
        <f t="shared" si="256"/>
        <v>0</v>
      </c>
      <c r="HB47" s="18">
        <f t="shared" si="257"/>
        <v>0</v>
      </c>
      <c r="HC47" s="17">
        <f t="shared" si="258"/>
        <v>40</v>
      </c>
      <c r="HD47" s="16">
        <f t="shared" si="259"/>
        <v>0</v>
      </c>
      <c r="HE47" s="18">
        <f t="shared" si="260"/>
        <v>0</v>
      </c>
      <c r="HF47" s="17">
        <f t="shared" si="261"/>
        <v>60</v>
      </c>
      <c r="HG47" s="16">
        <f t="shared" si="262"/>
        <v>0</v>
      </c>
      <c r="HH47" s="18">
        <f t="shared" si="263"/>
        <v>0</v>
      </c>
      <c r="HI47" s="17">
        <f t="shared" si="264"/>
        <v>80</v>
      </c>
      <c r="HJ47" s="16">
        <f t="shared" si="265"/>
        <v>0</v>
      </c>
      <c r="HK47" s="18">
        <f t="shared" si="266"/>
        <v>0</v>
      </c>
      <c r="HL47" s="17">
        <f t="shared" si="267"/>
        <v>100</v>
      </c>
      <c r="HM47" s="16">
        <f t="shared" si="268"/>
        <v>0</v>
      </c>
      <c r="HO47" s="19"/>
      <c r="HP47" s="3"/>
      <c r="HT47" s="16"/>
      <c r="HU47" s="18">
        <v>0</v>
      </c>
      <c r="HV47" s="17">
        <v>1</v>
      </c>
      <c r="HW47" s="16">
        <f t="shared" si="269"/>
        <v>0</v>
      </c>
      <c r="HX47" s="18">
        <f t="shared" si="270"/>
        <v>0</v>
      </c>
      <c r="HY47" s="17">
        <f t="shared" si="271"/>
        <v>1</v>
      </c>
      <c r="HZ47" s="16">
        <f t="shared" si="272"/>
        <v>0</v>
      </c>
      <c r="IA47" s="18">
        <f t="shared" si="273"/>
        <v>0</v>
      </c>
      <c r="IB47" s="17">
        <f t="shared" si="274"/>
        <v>1</v>
      </c>
      <c r="IC47" s="16">
        <f t="shared" si="275"/>
        <v>0</v>
      </c>
      <c r="ID47" s="18">
        <f t="shared" si="276"/>
        <v>0</v>
      </c>
      <c r="IE47" s="17">
        <f t="shared" si="277"/>
        <v>1</v>
      </c>
      <c r="IF47" s="16">
        <f t="shared" si="278"/>
        <v>0</v>
      </c>
      <c r="IG47" s="18">
        <f t="shared" si="279"/>
        <v>0</v>
      </c>
      <c r="IH47" s="17">
        <f t="shared" si="280"/>
        <v>1</v>
      </c>
      <c r="II47" s="16">
        <f t="shared" si="281"/>
        <v>0</v>
      </c>
      <c r="IJ47" s="18">
        <f t="shared" si="282"/>
        <v>0</v>
      </c>
      <c r="IK47" s="17">
        <f t="shared" si="283"/>
        <v>1</v>
      </c>
      <c r="IL47" s="16">
        <f t="shared" si="284"/>
        <v>0</v>
      </c>
      <c r="IM47" s="18">
        <f t="shared" si="285"/>
        <v>0</v>
      </c>
      <c r="IN47" s="17">
        <f t="shared" si="286"/>
        <v>1</v>
      </c>
      <c r="IO47" s="16">
        <f t="shared" si="287"/>
        <v>0</v>
      </c>
      <c r="IP47" s="18">
        <f t="shared" si="288"/>
        <v>0</v>
      </c>
      <c r="IQ47" s="17">
        <f t="shared" si="289"/>
        <v>1</v>
      </c>
      <c r="IR47" s="16">
        <f t="shared" si="290"/>
        <v>0</v>
      </c>
      <c r="IS47" s="18">
        <f t="shared" si="291"/>
        <v>0</v>
      </c>
      <c r="IT47" s="17">
        <f t="shared" si="292"/>
        <v>1</v>
      </c>
      <c r="IU47" s="16">
        <f t="shared" si="293"/>
        <v>0</v>
      </c>
      <c r="IV47" s="18">
        <f t="shared" si="294"/>
        <v>0</v>
      </c>
      <c r="IW47" s="17">
        <f t="shared" si="295"/>
        <v>1</v>
      </c>
      <c r="IX47" s="16">
        <f t="shared" si="296"/>
        <v>0</v>
      </c>
      <c r="IY47" s="18">
        <f t="shared" si="297"/>
        <v>0</v>
      </c>
      <c r="IZ47" s="17">
        <f t="shared" si="298"/>
        <v>1</v>
      </c>
      <c r="JA47" s="16">
        <f t="shared" si="299"/>
        <v>0</v>
      </c>
      <c r="JB47" s="18">
        <f t="shared" si="300"/>
        <v>0</v>
      </c>
      <c r="JC47" s="17">
        <f t="shared" si="301"/>
        <v>1</v>
      </c>
      <c r="JD47" s="16">
        <f t="shared" si="302"/>
        <v>0</v>
      </c>
      <c r="JE47" s="18">
        <f t="shared" si="303"/>
        <v>0</v>
      </c>
      <c r="JF47" s="17">
        <f t="shared" si="304"/>
        <v>1</v>
      </c>
      <c r="JG47" s="16">
        <f t="shared" si="305"/>
        <v>0</v>
      </c>
      <c r="JH47" s="18">
        <f t="shared" si="306"/>
        <v>0</v>
      </c>
      <c r="JI47" s="17">
        <f t="shared" si="307"/>
        <v>1</v>
      </c>
      <c r="JJ47" s="16">
        <f t="shared" si="308"/>
        <v>0</v>
      </c>
      <c r="JK47" s="18">
        <f t="shared" si="309"/>
        <v>0</v>
      </c>
      <c r="JL47" s="17">
        <f t="shared" si="310"/>
        <v>1</v>
      </c>
      <c r="JM47" s="16">
        <f t="shared" si="311"/>
        <v>0</v>
      </c>
      <c r="JN47" s="18">
        <f t="shared" si="312"/>
        <v>0</v>
      </c>
      <c r="JO47" s="17">
        <f t="shared" si="313"/>
        <v>1</v>
      </c>
      <c r="JP47" s="16">
        <f t="shared" si="314"/>
        <v>0</v>
      </c>
      <c r="JQ47" s="18">
        <f t="shared" si="315"/>
        <v>0</v>
      </c>
      <c r="JR47" s="17">
        <f t="shared" si="316"/>
        <v>1</v>
      </c>
      <c r="JS47" s="16">
        <f t="shared" si="317"/>
        <v>0</v>
      </c>
      <c r="JT47" s="18">
        <f t="shared" si="318"/>
        <v>0</v>
      </c>
      <c r="JU47" s="17">
        <f t="shared" si="319"/>
        <v>1</v>
      </c>
      <c r="JV47" s="16">
        <f t="shared" si="320"/>
        <v>0</v>
      </c>
      <c r="JW47" s="18">
        <f t="shared" si="321"/>
        <v>0</v>
      </c>
      <c r="JX47" s="17">
        <f t="shared" si="322"/>
        <v>1</v>
      </c>
      <c r="JY47" s="16">
        <f t="shared" si="323"/>
        <v>0</v>
      </c>
      <c r="JZ47" s="18">
        <f t="shared" si="324"/>
        <v>0</v>
      </c>
      <c r="KA47" s="17">
        <f t="shared" si="325"/>
        <v>1</v>
      </c>
      <c r="KB47" s="16">
        <f t="shared" si="326"/>
        <v>0</v>
      </c>
      <c r="KG47" s="15">
        <f t="shared" si="339"/>
        <v>0</v>
      </c>
      <c r="KH47" s="15">
        <f t="shared" si="339"/>
        <v>0</v>
      </c>
      <c r="KI47" s="15">
        <f t="shared" si="339"/>
        <v>0</v>
      </c>
      <c r="KJ47" s="15">
        <f t="shared" si="339"/>
        <v>0</v>
      </c>
      <c r="KK47" s="15">
        <f t="shared" si="339"/>
        <v>0</v>
      </c>
      <c r="KL47" s="15">
        <f t="shared" si="339"/>
        <v>0</v>
      </c>
      <c r="KM47" s="15">
        <f t="shared" si="339"/>
        <v>0</v>
      </c>
      <c r="KN47" s="15">
        <f t="shared" si="339"/>
        <v>0</v>
      </c>
      <c r="KO47" s="15">
        <f t="shared" si="339"/>
        <v>0</v>
      </c>
      <c r="KP47" s="15">
        <f t="shared" si="339"/>
        <v>0</v>
      </c>
      <c r="KQ47" s="15">
        <f t="shared" si="340"/>
        <v>0</v>
      </c>
      <c r="KR47" s="15">
        <f t="shared" si="340"/>
        <v>0</v>
      </c>
      <c r="KS47" s="15">
        <f t="shared" si="340"/>
        <v>0</v>
      </c>
      <c r="KT47" s="15">
        <f t="shared" si="340"/>
        <v>0</v>
      </c>
      <c r="KU47" s="15">
        <f t="shared" si="340"/>
        <v>0</v>
      </c>
      <c r="KV47" s="15">
        <f t="shared" si="340"/>
        <v>0</v>
      </c>
      <c r="KW47" s="15">
        <f t="shared" si="340"/>
        <v>0</v>
      </c>
      <c r="KX47" s="15">
        <f t="shared" si="340"/>
        <v>0</v>
      </c>
      <c r="KY47" s="15">
        <f t="shared" si="340"/>
        <v>0</v>
      </c>
      <c r="KZ47" s="15">
        <f t="shared" si="340"/>
        <v>0</v>
      </c>
      <c r="LG47" s="14">
        <f t="shared" si="150"/>
        <v>0.05</v>
      </c>
      <c r="LH47" s="3">
        <v>1</v>
      </c>
      <c r="LI47" s="14">
        <f t="shared" si="327"/>
        <v>2.5000000000000001E-2</v>
      </c>
      <c r="LJ47" s="3">
        <f t="shared" si="328"/>
        <v>3</v>
      </c>
      <c r="LK47" s="14">
        <v>5.0000000000000001E-3</v>
      </c>
      <c r="LL47" s="3">
        <v>3</v>
      </c>
      <c r="LM47" s="14">
        <v>2.0000000000000001E-4</v>
      </c>
      <c r="LN47" s="3">
        <v>5</v>
      </c>
      <c r="LO47" s="13">
        <f t="shared" si="341"/>
        <v>0.04</v>
      </c>
      <c r="LP47" s="13">
        <f t="shared" si="341"/>
        <v>0.08</v>
      </c>
      <c r="LQ47" s="13">
        <f t="shared" si="341"/>
        <v>0.12</v>
      </c>
      <c r="LR47" s="13">
        <f t="shared" si="341"/>
        <v>0.16</v>
      </c>
      <c r="LS47" s="13">
        <f t="shared" si="341"/>
        <v>0.2</v>
      </c>
      <c r="LT47" s="13">
        <f t="shared" si="342"/>
        <v>6.6666666666666666E-2</v>
      </c>
      <c r="LU47" s="13">
        <f t="shared" si="342"/>
        <v>0.13333333333333333</v>
      </c>
      <c r="LV47" s="13">
        <f t="shared" si="342"/>
        <v>0.2</v>
      </c>
      <c r="LW47" s="13">
        <f t="shared" si="342"/>
        <v>0.26666666666666666</v>
      </c>
      <c r="LX47" s="13">
        <f t="shared" si="342"/>
        <v>0.33333333333333337</v>
      </c>
      <c r="LY47" s="13">
        <f t="shared" si="343"/>
        <v>0.13333333333333333</v>
      </c>
      <c r="LZ47" s="13">
        <f t="shared" si="343"/>
        <v>0.26666666666666666</v>
      </c>
      <c r="MA47" s="13">
        <f t="shared" si="343"/>
        <v>0.4</v>
      </c>
      <c r="MB47" s="13">
        <f t="shared" si="343"/>
        <v>0.53333333333333333</v>
      </c>
      <c r="MC47" s="13">
        <f t="shared" si="343"/>
        <v>0.66666666666666674</v>
      </c>
      <c r="MD47" s="13">
        <f t="shared" si="344"/>
        <v>3.2000000000000001E-2</v>
      </c>
      <c r="ME47" s="13">
        <f t="shared" si="344"/>
        <v>6.4000000000000001E-2</v>
      </c>
      <c r="MF47" s="13">
        <f t="shared" si="344"/>
        <v>9.6000000000000002E-2</v>
      </c>
      <c r="MG47" s="13">
        <f t="shared" si="344"/>
        <v>0.128</v>
      </c>
      <c r="MH47" s="13">
        <f t="shared" si="344"/>
        <v>0.16</v>
      </c>
      <c r="MI47" s="13">
        <f t="shared" si="344"/>
        <v>0.24</v>
      </c>
      <c r="MJ47" s="13">
        <f t="shared" si="344"/>
        <v>0.32</v>
      </c>
      <c r="MK47" s="13">
        <f t="shared" si="344"/>
        <v>0.4</v>
      </c>
      <c r="ML47" s="13">
        <f t="shared" si="344"/>
        <v>0.48</v>
      </c>
      <c r="MM47" s="13">
        <f t="shared" si="344"/>
        <v>0.56000000000000005</v>
      </c>
      <c r="MN47" s="13">
        <f t="shared" si="344"/>
        <v>0.64</v>
      </c>
      <c r="MO47" s="13">
        <f t="shared" si="344"/>
        <v>0.72</v>
      </c>
      <c r="MP47" s="13">
        <f t="shared" si="344"/>
        <v>0.8</v>
      </c>
      <c r="MQ47" s="13"/>
      <c r="MT47" s="3"/>
      <c r="MW47" s="1">
        <v>0</v>
      </c>
      <c r="MX47" s="1">
        <v>0</v>
      </c>
      <c r="MY47" s="1">
        <v>0</v>
      </c>
    </row>
    <row r="48" spans="1:363" ht="16.2">
      <c r="A48" s="37">
        <v>42</v>
      </c>
      <c r="B48" s="37" t="s">
        <v>255</v>
      </c>
      <c r="C48" s="37">
        <v>6</v>
      </c>
      <c r="D48" s="37">
        <v>5</v>
      </c>
      <c r="E48" s="37"/>
      <c r="F48" s="37">
        <v>700</v>
      </c>
      <c r="G48" s="40" t="s">
        <v>254</v>
      </c>
      <c r="H48" s="37">
        <f t="shared" si="195"/>
        <v>700</v>
      </c>
      <c r="I48" s="11"/>
      <c r="J48" s="37">
        <f>F48</f>
        <v>700</v>
      </c>
      <c r="K48" s="11" t="s">
        <v>253</v>
      </c>
      <c r="L48" s="37">
        <f t="shared" si="329"/>
        <v>0</v>
      </c>
      <c r="M48" s="37">
        <f t="shared" si="330"/>
        <v>0</v>
      </c>
      <c r="N48" s="37">
        <v>0</v>
      </c>
      <c r="O48" s="57">
        <v>0.48611079999999995</v>
      </c>
      <c r="P48" s="3">
        <v>5</v>
      </c>
      <c r="Q48" s="51">
        <v>0</v>
      </c>
      <c r="R48" s="17">
        <f t="shared" si="196"/>
        <v>0.11666700000000001</v>
      </c>
      <c r="S48" s="47">
        <f t="shared" si="183"/>
        <v>4</v>
      </c>
      <c r="T48" s="47" t="s">
        <v>8</v>
      </c>
      <c r="U48" s="50">
        <v>0</v>
      </c>
      <c r="V48" s="49">
        <v>15</v>
      </c>
      <c r="W48" s="48">
        <v>1</v>
      </c>
      <c r="X48" s="47" t="str">
        <f t="shared" si="178"/>
        <v>[[0,1],[0,1],[0,1],[0,1],[0,1],[0,1],[0,1],[0,1],[0,1],[0,1],[0,2],[0,4],[0,6],[0,8],[0,10],[0,20],[0,40],[0,60],[0,80],[0,100]]</v>
      </c>
      <c r="Y48" s="47">
        <v>1</v>
      </c>
      <c r="Z48" s="47">
        <v>1</v>
      </c>
      <c r="AA48" s="47" t="str">
        <f t="shared" si="197"/>
        <v>[[0,1],[0,1],[0,1],[0,1],[0,1],[0,1],[0,1],[0,1],[0,1],[0,1],[0,1],[0,1],[0,1],[0,1],[0,1],[0,1],[0,1],[0,1],[0,1],[0,1]]</v>
      </c>
      <c r="AB48" s="37">
        <v>0</v>
      </c>
      <c r="AC48" s="73">
        <v>0.4</v>
      </c>
      <c r="AD48" s="43">
        <f t="shared" si="187"/>
        <v>0</v>
      </c>
      <c r="AE48" s="43">
        <v>0.05</v>
      </c>
      <c r="AF48" s="43">
        <v>0</v>
      </c>
      <c r="AG48" s="44">
        <v>0</v>
      </c>
      <c r="AH48" s="43">
        <v>0</v>
      </c>
      <c r="AI48" s="43">
        <v>0</v>
      </c>
      <c r="AJ48" s="42">
        <v>0</v>
      </c>
      <c r="AK48" s="14" t="str">
        <f t="shared" si="198"/>
        <v>[[0.05,1],[0.025,3],[0.005,3],[0.0002,5],[0,0],[0.0002,5],[0.0002,5]]</v>
      </c>
      <c r="AL48" s="37" t="str">
        <f t="shared" si="179"/>
        <v>[[12,5],[14,2],[16,2]]</v>
      </c>
      <c r="AM48" s="40" t="str">
        <f t="shared" si="180"/>
        <v>[0,0,0]</v>
      </c>
      <c r="AN48" s="40">
        <v>0</v>
      </c>
      <c r="AO48" s="40">
        <v>1</v>
      </c>
      <c r="AP48" s="40">
        <f t="shared" si="199"/>
        <v>1</v>
      </c>
      <c r="AQ48" s="40">
        <v>1</v>
      </c>
      <c r="AR48" s="40">
        <v>1</v>
      </c>
      <c r="AS48" s="40" t="s">
        <v>66</v>
      </c>
      <c r="AT48" s="40">
        <v>4</v>
      </c>
      <c r="AU48" s="39">
        <v>21</v>
      </c>
      <c r="AV48" s="37">
        <v>10</v>
      </c>
      <c r="AW48" s="37">
        <v>0</v>
      </c>
      <c r="AX48" s="8">
        <v>3</v>
      </c>
      <c r="AY48" s="8">
        <v>6</v>
      </c>
      <c r="AZ48" s="8" t="s">
        <v>6</v>
      </c>
      <c r="BA48" s="37">
        <v>1</v>
      </c>
      <c r="BB48" s="38">
        <v>1.5</v>
      </c>
      <c r="BC48" s="37"/>
      <c r="BD48" s="37"/>
      <c r="BE48" s="37">
        <v>1</v>
      </c>
      <c r="BF48" s="37">
        <v>1</v>
      </c>
      <c r="BG48" s="37" t="s">
        <v>252</v>
      </c>
      <c r="BH48" s="36">
        <v>1</v>
      </c>
      <c r="BI48" s="36">
        <v>1</v>
      </c>
      <c r="BJ48" s="8">
        <f t="shared" si="338"/>
        <v>700</v>
      </c>
      <c r="BK48" s="8" t="s">
        <v>5</v>
      </c>
      <c r="BL48" s="8">
        <v>1</v>
      </c>
      <c r="BM48" s="8" t="s">
        <v>14</v>
      </c>
      <c r="BN48" s="8" t="s">
        <v>3</v>
      </c>
      <c r="BO48" s="91" t="s">
        <v>251</v>
      </c>
      <c r="BP48" s="91" t="s">
        <v>251</v>
      </c>
      <c r="BQ48" s="27">
        <v>48530</v>
      </c>
      <c r="BR48" s="27">
        <v>2</v>
      </c>
      <c r="BS48" s="27">
        <v>180</v>
      </c>
      <c r="BT48" s="27">
        <v>40</v>
      </c>
      <c r="BU48" s="11" t="s">
        <v>72</v>
      </c>
      <c r="BV48" s="35">
        <v>5</v>
      </c>
      <c r="BW48" s="27">
        <f t="shared" si="200"/>
        <v>5</v>
      </c>
      <c r="BX48" s="34" t="str">
        <f t="shared" si="201"/>
        <v>[5,5,0,5]</v>
      </c>
      <c r="BY48" s="93">
        <v>0</v>
      </c>
      <c r="BZ48" s="93">
        <v>1</v>
      </c>
      <c r="CA48" s="93">
        <v>0</v>
      </c>
      <c r="CB48" s="93">
        <v>0</v>
      </c>
      <c r="CC48" s="31">
        <v>0</v>
      </c>
      <c r="CD48" s="31">
        <v>0</v>
      </c>
      <c r="CE48" s="31">
        <v>0</v>
      </c>
      <c r="CF48" s="31" t="str">
        <f t="shared" si="331"/>
        <v>0,0,0,0,0,0,0</v>
      </c>
      <c r="CG48" s="31" t="str">
        <f t="shared" si="332"/>
        <v>"2|0,1,3|0|0|700",</v>
      </c>
      <c r="CH48" s="33"/>
      <c r="CI48" s="33"/>
      <c r="CJ48" s="33"/>
      <c r="CK48" s="33"/>
      <c r="CL48" s="33"/>
      <c r="CM48" s="33"/>
      <c r="CN48" s="33" t="s">
        <v>250</v>
      </c>
      <c r="CO48" s="33"/>
      <c r="CP48" s="33"/>
      <c r="CQ48" s="32" t="s">
        <v>199</v>
      </c>
      <c r="CR48" s="32">
        <v>1</v>
      </c>
      <c r="CS48" s="31"/>
      <c r="CT48" s="31" t="str">
        <f t="shared" si="333"/>
        <v/>
      </c>
      <c r="CU48" s="31"/>
      <c r="CV48" s="31"/>
      <c r="CW48" s="31"/>
      <c r="CX48" s="31"/>
      <c r="CY48" s="31">
        <f t="shared" si="334"/>
        <v>2</v>
      </c>
      <c r="CZ48" s="31" t="s">
        <v>11</v>
      </c>
      <c r="DA48" s="31">
        <v>0</v>
      </c>
      <c r="DB48" s="31">
        <v>0</v>
      </c>
      <c r="DC48" s="31">
        <f>F48</f>
        <v>700</v>
      </c>
      <c r="DD48" s="31" t="str">
        <f t="shared" si="335"/>
        <v/>
      </c>
      <c r="DE48" s="31">
        <v>2</v>
      </c>
      <c r="DF48" s="31">
        <v>0</v>
      </c>
      <c r="DG48" s="31">
        <v>0</v>
      </c>
      <c r="DH48" s="31">
        <f>F48</f>
        <v>700</v>
      </c>
      <c r="DI48" s="31" t="str">
        <f t="shared" si="336"/>
        <v/>
      </c>
      <c r="DJ48" s="31">
        <v>2</v>
      </c>
      <c r="DK48" s="31">
        <v>0</v>
      </c>
      <c r="DL48" s="31">
        <v>0</v>
      </c>
      <c r="DM48" s="31">
        <f>F48</f>
        <v>700</v>
      </c>
      <c r="DN48" s="31" t="str">
        <f t="shared" si="337"/>
        <v/>
      </c>
      <c r="DO48" s="31">
        <v>2</v>
      </c>
      <c r="DP48" s="31">
        <v>0</v>
      </c>
      <c r="DQ48" s="31">
        <v>0</v>
      </c>
      <c r="DR48" s="31">
        <f>F48</f>
        <v>700</v>
      </c>
      <c r="DS48" s="31" t="s">
        <v>249</v>
      </c>
      <c r="DT48" s="58">
        <f t="shared" si="345"/>
        <v>5</v>
      </c>
      <c r="DU48" s="58">
        <f t="shared" si="346"/>
        <v>5</v>
      </c>
      <c r="DV48" s="58">
        <v>0</v>
      </c>
      <c r="DW48" s="27">
        <f t="shared" si="202"/>
        <v>5</v>
      </c>
      <c r="DX48" s="27"/>
      <c r="EI48" s="26">
        <f t="shared" si="203"/>
        <v>770.00000000000011</v>
      </c>
      <c r="EJ48" s="90">
        <v>0</v>
      </c>
      <c r="EK48" s="24">
        <v>12</v>
      </c>
      <c r="EL48" s="21">
        <v>5</v>
      </c>
      <c r="EM48" s="24">
        <v>14</v>
      </c>
      <c r="EN48" s="21">
        <v>2</v>
      </c>
      <c r="EO48" s="24">
        <v>16</v>
      </c>
      <c r="EP48" s="21">
        <v>2</v>
      </c>
      <c r="EQ48" s="21">
        <f t="shared" si="204"/>
        <v>13.333333333333334</v>
      </c>
      <c r="ER48" s="21">
        <f t="shared" si="205"/>
        <v>7.5</v>
      </c>
      <c r="ES48" s="23">
        <f t="shared" si="206"/>
        <v>0</v>
      </c>
      <c r="ET48" s="21">
        <f t="shared" si="207"/>
        <v>15</v>
      </c>
      <c r="EU48" s="22">
        <f t="shared" si="208"/>
        <v>0</v>
      </c>
      <c r="EV48" s="21">
        <f t="shared" si="209"/>
        <v>22.5</v>
      </c>
      <c r="EW48" s="20">
        <f t="shared" si="210"/>
        <v>0</v>
      </c>
      <c r="EZ48" s="19"/>
      <c r="FA48" s="3"/>
      <c r="FE48" s="16"/>
      <c r="FF48" s="18">
        <v>0</v>
      </c>
      <c r="FG48" s="17">
        <v>1</v>
      </c>
      <c r="FH48" s="16">
        <f t="shared" si="211"/>
        <v>0</v>
      </c>
      <c r="FI48" s="18">
        <f t="shared" si="212"/>
        <v>0</v>
      </c>
      <c r="FJ48" s="17">
        <f t="shared" si="213"/>
        <v>1</v>
      </c>
      <c r="FK48" s="16">
        <f t="shared" si="214"/>
        <v>0</v>
      </c>
      <c r="FL48" s="18">
        <f t="shared" si="215"/>
        <v>0</v>
      </c>
      <c r="FM48" s="17">
        <f t="shared" si="216"/>
        <v>1</v>
      </c>
      <c r="FN48" s="16">
        <f t="shared" si="217"/>
        <v>0</v>
      </c>
      <c r="FO48" s="18">
        <f t="shared" si="218"/>
        <v>0</v>
      </c>
      <c r="FP48" s="17">
        <f t="shared" si="219"/>
        <v>1</v>
      </c>
      <c r="FQ48" s="16">
        <f t="shared" si="220"/>
        <v>0</v>
      </c>
      <c r="FR48" s="18">
        <f t="shared" si="221"/>
        <v>0</v>
      </c>
      <c r="FS48" s="17">
        <f t="shared" si="222"/>
        <v>1</v>
      </c>
      <c r="FT48" s="16">
        <f t="shared" si="223"/>
        <v>0</v>
      </c>
      <c r="FU48" s="18">
        <f t="shared" si="224"/>
        <v>0</v>
      </c>
      <c r="FV48" s="17">
        <f t="shared" si="225"/>
        <v>1</v>
      </c>
      <c r="FW48" s="16">
        <f t="shared" si="226"/>
        <v>0</v>
      </c>
      <c r="FX48" s="18">
        <f t="shared" si="227"/>
        <v>0</v>
      </c>
      <c r="FY48" s="17">
        <f t="shared" si="228"/>
        <v>1</v>
      </c>
      <c r="FZ48" s="16">
        <f t="shared" si="229"/>
        <v>0</v>
      </c>
      <c r="GA48" s="18">
        <f t="shared" si="230"/>
        <v>0</v>
      </c>
      <c r="GB48" s="17">
        <f t="shared" si="231"/>
        <v>1</v>
      </c>
      <c r="GC48" s="16">
        <f t="shared" si="232"/>
        <v>0</v>
      </c>
      <c r="GD48" s="18">
        <f t="shared" si="233"/>
        <v>0</v>
      </c>
      <c r="GE48" s="17">
        <f t="shared" si="234"/>
        <v>1</v>
      </c>
      <c r="GF48" s="16">
        <f t="shared" si="235"/>
        <v>0</v>
      </c>
      <c r="GG48" s="18">
        <f t="shared" si="236"/>
        <v>0</v>
      </c>
      <c r="GH48" s="17">
        <f t="shared" si="237"/>
        <v>1</v>
      </c>
      <c r="GI48" s="16">
        <f t="shared" si="238"/>
        <v>0</v>
      </c>
      <c r="GJ48" s="18">
        <f t="shared" si="239"/>
        <v>0</v>
      </c>
      <c r="GK48" s="17">
        <f t="shared" si="240"/>
        <v>2</v>
      </c>
      <c r="GL48" s="16">
        <f t="shared" si="241"/>
        <v>0</v>
      </c>
      <c r="GM48" s="18">
        <f t="shared" si="242"/>
        <v>0</v>
      </c>
      <c r="GN48" s="17">
        <f t="shared" si="243"/>
        <v>4</v>
      </c>
      <c r="GO48" s="16">
        <f t="shared" si="244"/>
        <v>0</v>
      </c>
      <c r="GP48" s="18">
        <f t="shared" si="245"/>
        <v>0</v>
      </c>
      <c r="GQ48" s="17">
        <f t="shared" si="246"/>
        <v>6</v>
      </c>
      <c r="GR48" s="16">
        <f t="shared" si="247"/>
        <v>0</v>
      </c>
      <c r="GS48" s="18">
        <f t="shared" si="248"/>
        <v>0</v>
      </c>
      <c r="GT48" s="17">
        <f t="shared" si="249"/>
        <v>8</v>
      </c>
      <c r="GU48" s="16">
        <f t="shared" si="250"/>
        <v>0</v>
      </c>
      <c r="GV48" s="18">
        <f t="shared" si="251"/>
        <v>0</v>
      </c>
      <c r="GW48" s="17">
        <f t="shared" si="252"/>
        <v>10</v>
      </c>
      <c r="GX48" s="16">
        <f t="shared" si="253"/>
        <v>0</v>
      </c>
      <c r="GY48" s="18">
        <f t="shared" si="254"/>
        <v>0</v>
      </c>
      <c r="GZ48" s="17">
        <f t="shared" si="255"/>
        <v>20</v>
      </c>
      <c r="HA48" s="16">
        <f t="shared" si="256"/>
        <v>0</v>
      </c>
      <c r="HB48" s="18">
        <f t="shared" si="257"/>
        <v>0</v>
      </c>
      <c r="HC48" s="17">
        <f t="shared" si="258"/>
        <v>40</v>
      </c>
      <c r="HD48" s="16">
        <f t="shared" si="259"/>
        <v>0</v>
      </c>
      <c r="HE48" s="18">
        <f t="shared" si="260"/>
        <v>0</v>
      </c>
      <c r="HF48" s="17">
        <f t="shared" si="261"/>
        <v>60</v>
      </c>
      <c r="HG48" s="16">
        <f t="shared" si="262"/>
        <v>0</v>
      </c>
      <c r="HH48" s="18">
        <f t="shared" si="263"/>
        <v>0</v>
      </c>
      <c r="HI48" s="17">
        <f t="shared" si="264"/>
        <v>80</v>
      </c>
      <c r="HJ48" s="16">
        <f t="shared" si="265"/>
        <v>0</v>
      </c>
      <c r="HK48" s="18">
        <f t="shared" si="266"/>
        <v>0</v>
      </c>
      <c r="HL48" s="17">
        <f t="shared" si="267"/>
        <v>100</v>
      </c>
      <c r="HM48" s="16">
        <f t="shared" si="268"/>
        <v>0</v>
      </c>
      <c r="HO48" s="19"/>
      <c r="HP48" s="3"/>
      <c r="HT48" s="16"/>
      <c r="HU48" s="92">
        <v>0</v>
      </c>
      <c r="HV48" s="17">
        <v>1</v>
      </c>
      <c r="HW48" s="16">
        <f t="shared" si="269"/>
        <v>0</v>
      </c>
      <c r="HX48" s="18">
        <f t="shared" si="270"/>
        <v>0</v>
      </c>
      <c r="HY48" s="17">
        <f t="shared" si="271"/>
        <v>1</v>
      </c>
      <c r="HZ48" s="16">
        <f t="shared" si="272"/>
        <v>0</v>
      </c>
      <c r="IA48" s="18">
        <f t="shared" si="273"/>
        <v>0</v>
      </c>
      <c r="IB48" s="17">
        <f t="shared" si="274"/>
        <v>1</v>
      </c>
      <c r="IC48" s="16">
        <f t="shared" si="275"/>
        <v>0</v>
      </c>
      <c r="ID48" s="18">
        <f t="shared" si="276"/>
        <v>0</v>
      </c>
      <c r="IE48" s="17">
        <f t="shared" si="277"/>
        <v>1</v>
      </c>
      <c r="IF48" s="16">
        <f t="shared" si="278"/>
        <v>0</v>
      </c>
      <c r="IG48" s="18">
        <f t="shared" si="279"/>
        <v>0</v>
      </c>
      <c r="IH48" s="17">
        <f t="shared" si="280"/>
        <v>1</v>
      </c>
      <c r="II48" s="16">
        <f t="shared" si="281"/>
        <v>0</v>
      </c>
      <c r="IJ48" s="18">
        <f t="shared" si="282"/>
        <v>0</v>
      </c>
      <c r="IK48" s="17">
        <f t="shared" si="283"/>
        <v>1</v>
      </c>
      <c r="IL48" s="16">
        <f t="shared" si="284"/>
        <v>0</v>
      </c>
      <c r="IM48" s="18">
        <f t="shared" si="285"/>
        <v>0</v>
      </c>
      <c r="IN48" s="17">
        <f t="shared" si="286"/>
        <v>1</v>
      </c>
      <c r="IO48" s="16">
        <f t="shared" si="287"/>
        <v>0</v>
      </c>
      <c r="IP48" s="18">
        <f t="shared" si="288"/>
        <v>0</v>
      </c>
      <c r="IQ48" s="17">
        <f t="shared" si="289"/>
        <v>1</v>
      </c>
      <c r="IR48" s="16">
        <f t="shared" si="290"/>
        <v>0</v>
      </c>
      <c r="IS48" s="18">
        <f t="shared" si="291"/>
        <v>0</v>
      </c>
      <c r="IT48" s="17">
        <f t="shared" si="292"/>
        <v>1</v>
      </c>
      <c r="IU48" s="16">
        <f t="shared" si="293"/>
        <v>0</v>
      </c>
      <c r="IV48" s="18">
        <f t="shared" si="294"/>
        <v>0</v>
      </c>
      <c r="IW48" s="17">
        <f t="shared" si="295"/>
        <v>1</v>
      </c>
      <c r="IX48" s="16">
        <f t="shared" si="296"/>
        <v>0</v>
      </c>
      <c r="IY48" s="18">
        <f t="shared" si="297"/>
        <v>0</v>
      </c>
      <c r="IZ48" s="17">
        <f t="shared" si="298"/>
        <v>1</v>
      </c>
      <c r="JA48" s="16">
        <f t="shared" si="299"/>
        <v>0</v>
      </c>
      <c r="JB48" s="18">
        <f t="shared" si="300"/>
        <v>0</v>
      </c>
      <c r="JC48" s="17">
        <f t="shared" si="301"/>
        <v>1</v>
      </c>
      <c r="JD48" s="16">
        <f t="shared" si="302"/>
        <v>0</v>
      </c>
      <c r="JE48" s="18">
        <f t="shared" si="303"/>
        <v>0</v>
      </c>
      <c r="JF48" s="17">
        <f t="shared" si="304"/>
        <v>1</v>
      </c>
      <c r="JG48" s="16">
        <f t="shared" si="305"/>
        <v>0</v>
      </c>
      <c r="JH48" s="18">
        <f t="shared" si="306"/>
        <v>0</v>
      </c>
      <c r="JI48" s="17">
        <f t="shared" si="307"/>
        <v>1</v>
      </c>
      <c r="JJ48" s="16">
        <f t="shared" si="308"/>
        <v>0</v>
      </c>
      <c r="JK48" s="18">
        <f t="shared" si="309"/>
        <v>0</v>
      </c>
      <c r="JL48" s="17">
        <f t="shared" si="310"/>
        <v>1</v>
      </c>
      <c r="JM48" s="16">
        <f t="shared" si="311"/>
        <v>0</v>
      </c>
      <c r="JN48" s="18">
        <f t="shared" si="312"/>
        <v>0</v>
      </c>
      <c r="JO48" s="17">
        <f t="shared" si="313"/>
        <v>1</v>
      </c>
      <c r="JP48" s="16">
        <f t="shared" si="314"/>
        <v>0</v>
      </c>
      <c r="JQ48" s="18">
        <f t="shared" si="315"/>
        <v>0</v>
      </c>
      <c r="JR48" s="17">
        <f t="shared" si="316"/>
        <v>1</v>
      </c>
      <c r="JS48" s="16">
        <f t="shared" si="317"/>
        <v>0</v>
      </c>
      <c r="JT48" s="18">
        <f t="shared" si="318"/>
        <v>0</v>
      </c>
      <c r="JU48" s="17">
        <f t="shared" si="319"/>
        <v>1</v>
      </c>
      <c r="JV48" s="16">
        <f t="shared" si="320"/>
        <v>0</v>
      </c>
      <c r="JW48" s="18">
        <f t="shared" si="321"/>
        <v>0</v>
      </c>
      <c r="JX48" s="17">
        <f t="shared" si="322"/>
        <v>1</v>
      </c>
      <c r="JY48" s="16">
        <f t="shared" si="323"/>
        <v>0</v>
      </c>
      <c r="JZ48" s="18">
        <f t="shared" si="324"/>
        <v>0</v>
      </c>
      <c r="KA48" s="17">
        <f t="shared" si="325"/>
        <v>1</v>
      </c>
      <c r="KB48" s="16">
        <f t="shared" si="326"/>
        <v>0</v>
      </c>
      <c r="KG48" s="15">
        <f t="shared" si="339"/>
        <v>0</v>
      </c>
      <c r="KH48" s="15">
        <f t="shared" si="339"/>
        <v>0</v>
      </c>
      <c r="KI48" s="15">
        <f t="shared" si="339"/>
        <v>0</v>
      </c>
      <c r="KJ48" s="15">
        <f t="shared" si="339"/>
        <v>0</v>
      </c>
      <c r="KK48" s="15">
        <f t="shared" si="339"/>
        <v>0</v>
      </c>
      <c r="KL48" s="15">
        <f t="shared" si="339"/>
        <v>0</v>
      </c>
      <c r="KM48" s="15">
        <f t="shared" si="339"/>
        <v>0</v>
      </c>
      <c r="KN48" s="15">
        <f t="shared" si="339"/>
        <v>0</v>
      </c>
      <c r="KO48" s="15">
        <f t="shared" si="339"/>
        <v>0</v>
      </c>
      <c r="KP48" s="15">
        <f t="shared" si="339"/>
        <v>0</v>
      </c>
      <c r="KQ48" s="15">
        <f t="shared" si="340"/>
        <v>0</v>
      </c>
      <c r="KR48" s="15">
        <f t="shared" si="340"/>
        <v>0</v>
      </c>
      <c r="KS48" s="15">
        <f t="shared" si="340"/>
        <v>0</v>
      </c>
      <c r="KT48" s="15">
        <f t="shared" si="340"/>
        <v>0</v>
      </c>
      <c r="KU48" s="15">
        <f t="shared" si="340"/>
        <v>0</v>
      </c>
      <c r="KV48" s="15">
        <f t="shared" si="340"/>
        <v>0</v>
      </c>
      <c r="KW48" s="15">
        <f t="shared" si="340"/>
        <v>0</v>
      </c>
      <c r="KX48" s="15">
        <f t="shared" si="340"/>
        <v>0</v>
      </c>
      <c r="KY48" s="15">
        <f t="shared" si="340"/>
        <v>0</v>
      </c>
      <c r="KZ48" s="15">
        <f t="shared" si="340"/>
        <v>0</v>
      </c>
      <c r="LG48" s="14">
        <f t="shared" si="150"/>
        <v>0.05</v>
      </c>
      <c r="LH48" s="3">
        <v>1</v>
      </c>
      <c r="LI48" s="14">
        <f t="shared" si="327"/>
        <v>2.5000000000000001E-2</v>
      </c>
      <c r="LJ48" s="3">
        <f t="shared" si="328"/>
        <v>3</v>
      </c>
      <c r="LK48" s="14">
        <v>5.0000000000000001E-3</v>
      </c>
      <c r="LL48" s="3">
        <v>3</v>
      </c>
      <c r="LM48" s="14">
        <v>2.0000000000000001E-4</v>
      </c>
      <c r="LN48" s="3">
        <v>5</v>
      </c>
      <c r="LO48" s="13">
        <f t="shared" si="341"/>
        <v>3.5000000000000003E-2</v>
      </c>
      <c r="LP48" s="13">
        <f t="shared" si="341"/>
        <v>7.0000000000000007E-2</v>
      </c>
      <c r="LQ48" s="13">
        <f t="shared" si="341"/>
        <v>0.105</v>
      </c>
      <c r="LR48" s="13">
        <f t="shared" si="341"/>
        <v>0.14000000000000001</v>
      </c>
      <c r="LS48" s="13">
        <f t="shared" si="341"/>
        <v>0.17499999999999999</v>
      </c>
      <c r="LT48" s="13">
        <f t="shared" si="342"/>
        <v>5.8333333333333334E-2</v>
      </c>
      <c r="LU48" s="13">
        <f t="shared" si="342"/>
        <v>0.11666666666666667</v>
      </c>
      <c r="LV48" s="13">
        <f t="shared" si="342"/>
        <v>0.17499999999999999</v>
      </c>
      <c r="LW48" s="13">
        <f t="shared" si="342"/>
        <v>0.23333333333333334</v>
      </c>
      <c r="LX48" s="13">
        <f t="shared" si="342"/>
        <v>0.29166666666666663</v>
      </c>
      <c r="LY48" s="13">
        <f t="shared" si="343"/>
        <v>0.11666666666666667</v>
      </c>
      <c r="LZ48" s="13">
        <f t="shared" si="343"/>
        <v>0.23333333333333334</v>
      </c>
      <c r="MA48" s="13">
        <f t="shared" si="343"/>
        <v>0.35</v>
      </c>
      <c r="MB48" s="13">
        <f t="shared" si="343"/>
        <v>0.46666666666666667</v>
      </c>
      <c r="MC48" s="13">
        <f t="shared" si="343"/>
        <v>0.58333333333333326</v>
      </c>
      <c r="MD48" s="13">
        <f t="shared" si="344"/>
        <v>2.8000000000000001E-2</v>
      </c>
      <c r="ME48" s="13">
        <f t="shared" si="344"/>
        <v>5.6000000000000001E-2</v>
      </c>
      <c r="MF48" s="13">
        <f t="shared" si="344"/>
        <v>8.4000000000000005E-2</v>
      </c>
      <c r="MG48" s="13">
        <f t="shared" si="344"/>
        <v>0.112</v>
      </c>
      <c r="MH48" s="13">
        <f t="shared" si="344"/>
        <v>0.14000000000000001</v>
      </c>
      <c r="MI48" s="13">
        <f t="shared" si="344"/>
        <v>0.21</v>
      </c>
      <c r="MJ48" s="13">
        <f t="shared" si="344"/>
        <v>0.28000000000000003</v>
      </c>
      <c r="MK48" s="13">
        <f t="shared" si="344"/>
        <v>0.35</v>
      </c>
      <c r="ML48" s="13">
        <f t="shared" si="344"/>
        <v>0.42</v>
      </c>
      <c r="MM48" s="13">
        <f t="shared" si="344"/>
        <v>0.49</v>
      </c>
      <c r="MN48" s="13">
        <f t="shared" si="344"/>
        <v>0.56000000000000005</v>
      </c>
      <c r="MO48" s="13">
        <f t="shared" si="344"/>
        <v>0.63</v>
      </c>
      <c r="MP48" s="13">
        <f t="shared" si="344"/>
        <v>0.7</v>
      </c>
      <c r="MQ48" s="13"/>
      <c r="MT48" s="3"/>
      <c r="MW48" s="1">
        <v>0</v>
      </c>
      <c r="MX48" s="1">
        <v>0</v>
      </c>
      <c r="MY48" s="1">
        <v>0</v>
      </c>
    </row>
    <row r="49" spans="1:363" ht="16.2">
      <c r="A49" s="37">
        <v>43</v>
      </c>
      <c r="B49" s="3" t="s">
        <v>248</v>
      </c>
      <c r="C49" s="37">
        <v>6</v>
      </c>
      <c r="D49" s="37">
        <v>8</v>
      </c>
      <c r="E49" s="37"/>
      <c r="F49" s="53">
        <v>1000</v>
      </c>
      <c r="G49" s="37"/>
      <c r="H49" s="37">
        <f t="shared" si="195"/>
        <v>1000</v>
      </c>
      <c r="I49" s="11"/>
      <c r="J49" s="37">
        <f>F49</f>
        <v>1000</v>
      </c>
      <c r="K49" s="11"/>
      <c r="L49" s="37">
        <f t="shared" si="329"/>
        <v>0</v>
      </c>
      <c r="M49" s="37">
        <f t="shared" si="330"/>
        <v>0</v>
      </c>
      <c r="N49" s="37">
        <v>0</v>
      </c>
      <c r="O49" s="57">
        <v>0.69444479999999997</v>
      </c>
      <c r="P49" s="3">
        <v>10</v>
      </c>
      <c r="Q49" s="51">
        <v>0</v>
      </c>
      <c r="R49" s="17">
        <f t="shared" si="196"/>
        <v>0.16666700000000001</v>
      </c>
      <c r="S49" s="47">
        <f t="shared" si="183"/>
        <v>5</v>
      </c>
      <c r="T49" s="47" t="s">
        <v>8</v>
      </c>
      <c r="U49" s="50">
        <v>0</v>
      </c>
      <c r="V49" s="49">
        <v>15</v>
      </c>
      <c r="W49" s="48">
        <v>1</v>
      </c>
      <c r="X49" s="47" t="str">
        <f t="shared" si="178"/>
        <v>[[0,1],[0,1],[0,1],[0,1],[0,1],[0,1],[0,1],[0,1],[0,1],[0,1],[0,2],[0,4],[0,6],[0,8],[0,10],[0,20],[0,40],[0,60],[0,80],[0,100]]</v>
      </c>
      <c r="Y49" s="47">
        <v>1</v>
      </c>
      <c r="Z49" s="47">
        <v>1</v>
      </c>
      <c r="AA49" s="47" t="str">
        <f t="shared" si="197"/>
        <v>[[0,1],[0,1],[0,1],[0,1],[0,1],[0,1],[0,1],[0,1],[0,1],[0,1],[0,1],[0,1],[0,1],[0,1],[0,1],[0,1],[0,1],[0,1],[0,1],[0,1]]</v>
      </c>
      <c r="AB49" s="37">
        <v>0</v>
      </c>
      <c r="AC49" s="73">
        <v>0</v>
      </c>
      <c r="AD49" s="43">
        <f t="shared" si="187"/>
        <v>0</v>
      </c>
      <c r="AE49" s="43">
        <v>0.05</v>
      </c>
      <c r="AF49" s="43">
        <v>0</v>
      </c>
      <c r="AG49" s="44">
        <v>0</v>
      </c>
      <c r="AH49" s="43">
        <v>0</v>
      </c>
      <c r="AI49" s="43">
        <v>0</v>
      </c>
      <c r="AJ49" s="42">
        <v>0</v>
      </c>
      <c r="AK49" s="14" t="str">
        <f t="shared" si="198"/>
        <v>[[0.05,1],[0.025,5],[0.005,5],[0.0002,10],[0,0],[0.0002,10],[0.0002,10]]</v>
      </c>
      <c r="AL49" s="37" t="str">
        <f t="shared" si="179"/>
        <v>[[12,5],[14,2],[16,2]]</v>
      </c>
      <c r="AM49" s="40" t="str">
        <f t="shared" si="180"/>
        <v>[0,0,0]</v>
      </c>
      <c r="AN49" s="40">
        <v>0</v>
      </c>
      <c r="AO49" s="40">
        <v>1</v>
      </c>
      <c r="AP49" s="40">
        <f t="shared" si="199"/>
        <v>1</v>
      </c>
      <c r="AQ49" s="40">
        <v>1</v>
      </c>
      <c r="AR49" s="40">
        <v>1</v>
      </c>
      <c r="AS49" s="41" t="s">
        <v>247</v>
      </c>
      <c r="AT49" s="40">
        <v>4</v>
      </c>
      <c r="AU49" s="39">
        <v>21</v>
      </c>
      <c r="AV49" s="37">
        <v>10</v>
      </c>
      <c r="AW49" s="37">
        <v>0</v>
      </c>
      <c r="AX49" s="8">
        <v>3</v>
      </c>
      <c r="AY49" s="8">
        <v>6</v>
      </c>
      <c r="AZ49" s="8" t="s">
        <v>6</v>
      </c>
      <c r="BA49" s="37">
        <v>1</v>
      </c>
      <c r="BB49" s="38">
        <v>1.5</v>
      </c>
      <c r="BC49" s="37"/>
      <c r="BD49" s="37"/>
      <c r="BE49" s="37">
        <v>1</v>
      </c>
      <c r="BF49" s="37">
        <v>1</v>
      </c>
      <c r="BG49" s="75" t="s">
        <v>40</v>
      </c>
      <c r="BH49" s="36">
        <v>1</v>
      </c>
      <c r="BI49" s="36">
        <v>1</v>
      </c>
      <c r="BJ49" s="8">
        <f t="shared" si="338"/>
        <v>1000</v>
      </c>
      <c r="BK49" s="8" t="s">
        <v>246</v>
      </c>
      <c r="BL49" s="8">
        <v>1</v>
      </c>
      <c r="BM49" s="8" t="s">
        <v>14</v>
      </c>
      <c r="BN49" s="8" t="s">
        <v>3</v>
      </c>
      <c r="BO49" s="91" t="s">
        <v>245</v>
      </c>
      <c r="BP49" s="91" t="s">
        <v>245</v>
      </c>
      <c r="BQ49" s="27">
        <v>1</v>
      </c>
      <c r="BR49" s="27">
        <v>3</v>
      </c>
      <c r="BS49" s="11"/>
      <c r="BT49" s="11"/>
      <c r="BU49" s="11" t="s">
        <v>1</v>
      </c>
      <c r="BV49" s="35">
        <v>45</v>
      </c>
      <c r="BW49" s="27">
        <f t="shared" si="200"/>
        <v>10</v>
      </c>
      <c r="BX49" s="34" t="str">
        <f t="shared" si="201"/>
        <v>[10,10,0,10]</v>
      </c>
      <c r="BY49" s="27">
        <v>0</v>
      </c>
      <c r="BZ49" s="27">
        <v>0</v>
      </c>
      <c r="CA49" s="27">
        <v>1</v>
      </c>
      <c r="CB49" s="27">
        <v>1</v>
      </c>
      <c r="CC49" s="27">
        <v>1</v>
      </c>
      <c r="CD49" s="27">
        <v>0</v>
      </c>
      <c r="CE49" s="27">
        <v>1</v>
      </c>
      <c r="CF49" s="31" t="str">
        <f t="shared" si="331"/>
        <v>0,0,0,0,0,0,0</v>
      </c>
      <c r="CG49" s="31" t="str">
        <f t="shared" si="332"/>
        <v>"3|0,1,3|0|0|1000","4|2|0|0|1000","7|2|0|0|1000",</v>
      </c>
      <c r="CH49" s="27"/>
      <c r="CI49" s="27"/>
      <c r="CJ49" s="27"/>
      <c r="CK49" s="27"/>
      <c r="CL49" s="27"/>
      <c r="CM49" s="27"/>
      <c r="CN49" s="27" t="s">
        <v>244</v>
      </c>
      <c r="CO49" s="27"/>
      <c r="CP49" s="27"/>
      <c r="CQ49" s="32" t="s">
        <v>22</v>
      </c>
      <c r="CR49" s="32">
        <v>1</v>
      </c>
      <c r="CS49" s="31"/>
      <c r="CT49" s="31" t="str">
        <f t="shared" si="333"/>
        <v/>
      </c>
      <c r="CU49" s="31"/>
      <c r="CV49" s="31"/>
      <c r="CW49" s="31"/>
      <c r="CX49" s="31"/>
      <c r="CY49" s="31" t="str">
        <f t="shared" si="334"/>
        <v/>
      </c>
      <c r="CZ49" s="31"/>
      <c r="DA49" s="31"/>
      <c r="DB49" s="31"/>
      <c r="DC49" s="31"/>
      <c r="DD49" s="31">
        <f t="shared" si="335"/>
        <v>3</v>
      </c>
      <c r="DE49" s="31" t="s">
        <v>11</v>
      </c>
      <c r="DF49" s="31">
        <v>0</v>
      </c>
      <c r="DG49" s="31">
        <v>0</v>
      </c>
      <c r="DH49" s="31">
        <f>F49</f>
        <v>1000</v>
      </c>
      <c r="DI49" s="31">
        <f t="shared" si="336"/>
        <v>4</v>
      </c>
      <c r="DJ49" s="31">
        <v>2</v>
      </c>
      <c r="DK49" s="31">
        <v>0</v>
      </c>
      <c r="DL49" s="31">
        <v>0</v>
      </c>
      <c r="DM49" s="31">
        <f>F49</f>
        <v>1000</v>
      </c>
      <c r="DN49" s="31">
        <f t="shared" si="337"/>
        <v>7</v>
      </c>
      <c r="DO49" s="31">
        <v>2</v>
      </c>
      <c r="DP49" s="31">
        <v>0</v>
      </c>
      <c r="DQ49" s="31">
        <v>0</v>
      </c>
      <c r="DR49" s="31">
        <f>F49</f>
        <v>1000</v>
      </c>
      <c r="DS49" s="31" t="s">
        <v>243</v>
      </c>
      <c r="DT49" s="58">
        <f t="shared" si="345"/>
        <v>10</v>
      </c>
      <c r="DU49" s="58">
        <f t="shared" si="346"/>
        <v>10</v>
      </c>
      <c r="DV49" s="58">
        <v>0</v>
      </c>
      <c r="DW49" s="27">
        <f t="shared" si="202"/>
        <v>10</v>
      </c>
      <c r="DX49" s="27"/>
      <c r="EI49" s="26">
        <f t="shared" si="203"/>
        <v>1100</v>
      </c>
      <c r="EJ49" s="90">
        <v>0</v>
      </c>
      <c r="EK49" s="24">
        <v>12</v>
      </c>
      <c r="EL49" s="21">
        <v>5</v>
      </c>
      <c r="EM49" s="24">
        <v>14</v>
      </c>
      <c r="EN49" s="21">
        <v>2</v>
      </c>
      <c r="EO49" s="24">
        <v>16</v>
      </c>
      <c r="EP49" s="21">
        <v>2</v>
      </c>
      <c r="EQ49" s="21">
        <f t="shared" si="204"/>
        <v>13.333333333333334</v>
      </c>
      <c r="ER49" s="21">
        <f t="shared" si="205"/>
        <v>7.5</v>
      </c>
      <c r="ES49" s="23">
        <f t="shared" si="206"/>
        <v>0</v>
      </c>
      <c r="ET49" s="21">
        <f t="shared" si="207"/>
        <v>15</v>
      </c>
      <c r="EU49" s="22">
        <f t="shared" si="208"/>
        <v>0</v>
      </c>
      <c r="EV49" s="21">
        <f t="shared" si="209"/>
        <v>22.5</v>
      </c>
      <c r="EW49" s="20">
        <f t="shared" si="210"/>
        <v>0</v>
      </c>
      <c r="EZ49" s="19"/>
      <c r="FA49" s="3"/>
      <c r="FE49" s="16"/>
      <c r="FF49" s="18">
        <v>0</v>
      </c>
      <c r="FG49" s="17">
        <v>1</v>
      </c>
      <c r="FH49" s="16">
        <f t="shared" si="211"/>
        <v>0</v>
      </c>
      <c r="FI49" s="18">
        <f t="shared" si="212"/>
        <v>0</v>
      </c>
      <c r="FJ49" s="17">
        <f t="shared" si="213"/>
        <v>1</v>
      </c>
      <c r="FK49" s="16">
        <f t="shared" si="214"/>
        <v>0</v>
      </c>
      <c r="FL49" s="18">
        <f t="shared" si="215"/>
        <v>0</v>
      </c>
      <c r="FM49" s="17">
        <f t="shared" si="216"/>
        <v>1</v>
      </c>
      <c r="FN49" s="16">
        <f t="shared" si="217"/>
        <v>0</v>
      </c>
      <c r="FO49" s="18">
        <f t="shared" si="218"/>
        <v>0</v>
      </c>
      <c r="FP49" s="17">
        <f t="shared" si="219"/>
        <v>1</v>
      </c>
      <c r="FQ49" s="16">
        <f t="shared" si="220"/>
        <v>0</v>
      </c>
      <c r="FR49" s="18">
        <f t="shared" si="221"/>
        <v>0</v>
      </c>
      <c r="FS49" s="17">
        <f t="shared" si="222"/>
        <v>1</v>
      </c>
      <c r="FT49" s="16">
        <f t="shared" si="223"/>
        <v>0</v>
      </c>
      <c r="FU49" s="18">
        <f t="shared" si="224"/>
        <v>0</v>
      </c>
      <c r="FV49" s="17">
        <f t="shared" si="225"/>
        <v>1</v>
      </c>
      <c r="FW49" s="16">
        <f t="shared" si="226"/>
        <v>0</v>
      </c>
      <c r="FX49" s="18">
        <f t="shared" si="227"/>
        <v>0</v>
      </c>
      <c r="FY49" s="17">
        <f t="shared" si="228"/>
        <v>1</v>
      </c>
      <c r="FZ49" s="16">
        <f t="shared" si="229"/>
        <v>0</v>
      </c>
      <c r="GA49" s="18">
        <f t="shared" si="230"/>
        <v>0</v>
      </c>
      <c r="GB49" s="17">
        <f t="shared" si="231"/>
        <v>1</v>
      </c>
      <c r="GC49" s="16">
        <f t="shared" si="232"/>
        <v>0</v>
      </c>
      <c r="GD49" s="18">
        <f t="shared" si="233"/>
        <v>0</v>
      </c>
      <c r="GE49" s="17">
        <f t="shared" si="234"/>
        <v>1</v>
      </c>
      <c r="GF49" s="16">
        <f t="shared" si="235"/>
        <v>0</v>
      </c>
      <c r="GG49" s="18">
        <f t="shared" si="236"/>
        <v>0</v>
      </c>
      <c r="GH49" s="17">
        <f t="shared" si="237"/>
        <v>1</v>
      </c>
      <c r="GI49" s="16">
        <f t="shared" si="238"/>
        <v>0</v>
      </c>
      <c r="GJ49" s="18">
        <f t="shared" si="239"/>
        <v>0</v>
      </c>
      <c r="GK49" s="17">
        <f t="shared" si="240"/>
        <v>2</v>
      </c>
      <c r="GL49" s="16">
        <f t="shared" si="241"/>
        <v>0</v>
      </c>
      <c r="GM49" s="18">
        <f t="shared" si="242"/>
        <v>0</v>
      </c>
      <c r="GN49" s="17">
        <f t="shared" si="243"/>
        <v>4</v>
      </c>
      <c r="GO49" s="16">
        <f t="shared" si="244"/>
        <v>0</v>
      </c>
      <c r="GP49" s="18">
        <f t="shared" si="245"/>
        <v>0</v>
      </c>
      <c r="GQ49" s="17">
        <f t="shared" si="246"/>
        <v>6</v>
      </c>
      <c r="GR49" s="16">
        <f t="shared" si="247"/>
        <v>0</v>
      </c>
      <c r="GS49" s="18">
        <f t="shared" si="248"/>
        <v>0</v>
      </c>
      <c r="GT49" s="17">
        <f t="shared" si="249"/>
        <v>8</v>
      </c>
      <c r="GU49" s="16">
        <f t="shared" si="250"/>
        <v>0</v>
      </c>
      <c r="GV49" s="18">
        <f t="shared" si="251"/>
        <v>0</v>
      </c>
      <c r="GW49" s="17">
        <f t="shared" si="252"/>
        <v>10</v>
      </c>
      <c r="GX49" s="16">
        <f t="shared" si="253"/>
        <v>0</v>
      </c>
      <c r="GY49" s="18">
        <f t="shared" si="254"/>
        <v>0</v>
      </c>
      <c r="GZ49" s="17">
        <f t="shared" si="255"/>
        <v>20</v>
      </c>
      <c r="HA49" s="16">
        <f t="shared" si="256"/>
        <v>0</v>
      </c>
      <c r="HB49" s="18">
        <f t="shared" si="257"/>
        <v>0</v>
      </c>
      <c r="HC49" s="17">
        <f t="shared" si="258"/>
        <v>40</v>
      </c>
      <c r="HD49" s="16">
        <f t="shared" si="259"/>
        <v>0</v>
      </c>
      <c r="HE49" s="18">
        <f t="shared" si="260"/>
        <v>0</v>
      </c>
      <c r="HF49" s="17">
        <f t="shared" si="261"/>
        <v>60</v>
      </c>
      <c r="HG49" s="16">
        <f t="shared" si="262"/>
        <v>0</v>
      </c>
      <c r="HH49" s="18">
        <f t="shared" si="263"/>
        <v>0</v>
      </c>
      <c r="HI49" s="17">
        <f t="shared" si="264"/>
        <v>80</v>
      </c>
      <c r="HJ49" s="16">
        <f t="shared" si="265"/>
        <v>0</v>
      </c>
      <c r="HK49" s="18">
        <f t="shared" si="266"/>
        <v>0</v>
      </c>
      <c r="HL49" s="17">
        <f t="shared" si="267"/>
        <v>100</v>
      </c>
      <c r="HM49" s="16">
        <f t="shared" si="268"/>
        <v>0</v>
      </c>
      <c r="HO49" s="19"/>
      <c r="HP49" s="3"/>
      <c r="HT49" s="16"/>
      <c r="HU49" s="18">
        <v>0</v>
      </c>
      <c r="HV49" s="17">
        <v>1</v>
      </c>
      <c r="HW49" s="16">
        <f t="shared" si="269"/>
        <v>0</v>
      </c>
      <c r="HX49" s="18">
        <f t="shared" si="270"/>
        <v>0</v>
      </c>
      <c r="HY49" s="17">
        <f t="shared" si="271"/>
        <v>1</v>
      </c>
      <c r="HZ49" s="16">
        <f t="shared" si="272"/>
        <v>0</v>
      </c>
      <c r="IA49" s="18">
        <f t="shared" si="273"/>
        <v>0</v>
      </c>
      <c r="IB49" s="17">
        <f t="shared" si="274"/>
        <v>1</v>
      </c>
      <c r="IC49" s="16">
        <f t="shared" si="275"/>
        <v>0</v>
      </c>
      <c r="ID49" s="18">
        <f t="shared" si="276"/>
        <v>0</v>
      </c>
      <c r="IE49" s="17">
        <f t="shared" si="277"/>
        <v>1</v>
      </c>
      <c r="IF49" s="16">
        <f t="shared" si="278"/>
        <v>0</v>
      </c>
      <c r="IG49" s="18">
        <f t="shared" si="279"/>
        <v>0</v>
      </c>
      <c r="IH49" s="17">
        <f t="shared" si="280"/>
        <v>1</v>
      </c>
      <c r="II49" s="16">
        <f t="shared" si="281"/>
        <v>0</v>
      </c>
      <c r="IJ49" s="18">
        <f t="shared" si="282"/>
        <v>0</v>
      </c>
      <c r="IK49" s="17">
        <f t="shared" si="283"/>
        <v>1</v>
      </c>
      <c r="IL49" s="16">
        <f t="shared" si="284"/>
        <v>0</v>
      </c>
      <c r="IM49" s="18">
        <f t="shared" si="285"/>
        <v>0</v>
      </c>
      <c r="IN49" s="17">
        <f t="shared" si="286"/>
        <v>1</v>
      </c>
      <c r="IO49" s="16">
        <f t="shared" si="287"/>
        <v>0</v>
      </c>
      <c r="IP49" s="18">
        <f t="shared" si="288"/>
        <v>0</v>
      </c>
      <c r="IQ49" s="17">
        <f t="shared" si="289"/>
        <v>1</v>
      </c>
      <c r="IR49" s="16">
        <f t="shared" si="290"/>
        <v>0</v>
      </c>
      <c r="IS49" s="18">
        <f t="shared" si="291"/>
        <v>0</v>
      </c>
      <c r="IT49" s="17">
        <f t="shared" si="292"/>
        <v>1</v>
      </c>
      <c r="IU49" s="16">
        <f t="shared" si="293"/>
        <v>0</v>
      </c>
      <c r="IV49" s="18">
        <f t="shared" si="294"/>
        <v>0</v>
      </c>
      <c r="IW49" s="17">
        <f t="shared" si="295"/>
        <v>1</v>
      </c>
      <c r="IX49" s="16">
        <f t="shared" si="296"/>
        <v>0</v>
      </c>
      <c r="IY49" s="18">
        <f t="shared" si="297"/>
        <v>0</v>
      </c>
      <c r="IZ49" s="17">
        <f t="shared" si="298"/>
        <v>1</v>
      </c>
      <c r="JA49" s="16">
        <f t="shared" si="299"/>
        <v>0</v>
      </c>
      <c r="JB49" s="18">
        <f t="shared" si="300"/>
        <v>0</v>
      </c>
      <c r="JC49" s="17">
        <f t="shared" si="301"/>
        <v>1</v>
      </c>
      <c r="JD49" s="16">
        <f t="shared" si="302"/>
        <v>0</v>
      </c>
      <c r="JE49" s="18">
        <f t="shared" si="303"/>
        <v>0</v>
      </c>
      <c r="JF49" s="17">
        <f t="shared" si="304"/>
        <v>1</v>
      </c>
      <c r="JG49" s="16">
        <f t="shared" si="305"/>
        <v>0</v>
      </c>
      <c r="JH49" s="18">
        <f t="shared" si="306"/>
        <v>0</v>
      </c>
      <c r="JI49" s="17">
        <f t="shared" si="307"/>
        <v>1</v>
      </c>
      <c r="JJ49" s="16">
        <f t="shared" si="308"/>
        <v>0</v>
      </c>
      <c r="JK49" s="18">
        <f t="shared" si="309"/>
        <v>0</v>
      </c>
      <c r="JL49" s="17">
        <f t="shared" si="310"/>
        <v>1</v>
      </c>
      <c r="JM49" s="16">
        <f t="shared" si="311"/>
        <v>0</v>
      </c>
      <c r="JN49" s="18">
        <f t="shared" si="312"/>
        <v>0</v>
      </c>
      <c r="JO49" s="17">
        <f t="shared" si="313"/>
        <v>1</v>
      </c>
      <c r="JP49" s="16">
        <f t="shared" si="314"/>
        <v>0</v>
      </c>
      <c r="JQ49" s="18">
        <f t="shared" si="315"/>
        <v>0</v>
      </c>
      <c r="JR49" s="17">
        <f t="shared" si="316"/>
        <v>1</v>
      </c>
      <c r="JS49" s="16">
        <f t="shared" si="317"/>
        <v>0</v>
      </c>
      <c r="JT49" s="18">
        <f t="shared" si="318"/>
        <v>0</v>
      </c>
      <c r="JU49" s="17">
        <f t="shared" si="319"/>
        <v>1</v>
      </c>
      <c r="JV49" s="16">
        <f t="shared" si="320"/>
        <v>0</v>
      </c>
      <c r="JW49" s="18">
        <f t="shared" si="321"/>
        <v>0</v>
      </c>
      <c r="JX49" s="17">
        <f t="shared" si="322"/>
        <v>1</v>
      </c>
      <c r="JY49" s="16">
        <f t="shared" si="323"/>
        <v>0</v>
      </c>
      <c r="JZ49" s="18">
        <f t="shared" si="324"/>
        <v>0</v>
      </c>
      <c r="KA49" s="17">
        <f t="shared" si="325"/>
        <v>1</v>
      </c>
      <c r="KB49" s="16">
        <f t="shared" si="326"/>
        <v>0</v>
      </c>
      <c r="KG49" s="15">
        <f t="shared" si="339"/>
        <v>0</v>
      </c>
      <c r="KH49" s="15">
        <f t="shared" si="339"/>
        <v>0</v>
      </c>
      <c r="KI49" s="15">
        <f t="shared" si="339"/>
        <v>0</v>
      </c>
      <c r="KJ49" s="15">
        <f t="shared" si="339"/>
        <v>0</v>
      </c>
      <c r="KK49" s="15">
        <f t="shared" si="339"/>
        <v>0</v>
      </c>
      <c r="KL49" s="15">
        <f t="shared" si="339"/>
        <v>0</v>
      </c>
      <c r="KM49" s="15">
        <f t="shared" si="339"/>
        <v>0</v>
      </c>
      <c r="KN49" s="15">
        <f t="shared" si="339"/>
        <v>0</v>
      </c>
      <c r="KO49" s="15">
        <f t="shared" si="339"/>
        <v>0</v>
      </c>
      <c r="KP49" s="15">
        <f t="shared" si="339"/>
        <v>0</v>
      </c>
      <c r="KQ49" s="15">
        <f t="shared" si="340"/>
        <v>0</v>
      </c>
      <c r="KR49" s="15">
        <f t="shared" si="340"/>
        <v>0</v>
      </c>
      <c r="KS49" s="15">
        <f t="shared" si="340"/>
        <v>0</v>
      </c>
      <c r="KT49" s="15">
        <f t="shared" si="340"/>
        <v>0</v>
      </c>
      <c r="KU49" s="15">
        <f t="shared" si="340"/>
        <v>0</v>
      </c>
      <c r="KV49" s="15">
        <f t="shared" si="340"/>
        <v>0</v>
      </c>
      <c r="KW49" s="15">
        <f t="shared" si="340"/>
        <v>0</v>
      </c>
      <c r="KX49" s="15">
        <f t="shared" si="340"/>
        <v>0</v>
      </c>
      <c r="KY49" s="15">
        <f t="shared" si="340"/>
        <v>0</v>
      </c>
      <c r="KZ49" s="15">
        <f t="shared" si="340"/>
        <v>0</v>
      </c>
      <c r="LG49" s="14">
        <f t="shared" si="150"/>
        <v>0.05</v>
      </c>
      <c r="LH49" s="3">
        <v>1</v>
      </c>
      <c r="LI49" s="14">
        <f t="shared" si="327"/>
        <v>2.5000000000000001E-2</v>
      </c>
      <c r="LJ49" s="3">
        <f t="shared" si="328"/>
        <v>5</v>
      </c>
      <c r="LK49" s="14">
        <v>5.0000000000000001E-3</v>
      </c>
      <c r="LL49" s="3">
        <v>5</v>
      </c>
      <c r="LM49" s="14">
        <v>2.0000000000000001E-4</v>
      </c>
      <c r="LN49" s="3">
        <v>10</v>
      </c>
      <c r="LO49" s="13">
        <f t="shared" si="341"/>
        <v>0.05</v>
      </c>
      <c r="LP49" s="13">
        <f t="shared" si="341"/>
        <v>0.1</v>
      </c>
      <c r="LQ49" s="13">
        <f t="shared" si="341"/>
        <v>0.15</v>
      </c>
      <c r="LR49" s="13">
        <f t="shared" si="341"/>
        <v>0.2</v>
      </c>
      <c r="LS49" s="13">
        <f t="shared" si="341"/>
        <v>0.25</v>
      </c>
      <c r="LT49" s="13">
        <f t="shared" si="342"/>
        <v>0.05</v>
      </c>
      <c r="LU49" s="13">
        <f t="shared" si="342"/>
        <v>0.1</v>
      </c>
      <c r="LV49" s="13">
        <f t="shared" si="342"/>
        <v>0.15</v>
      </c>
      <c r="LW49" s="13">
        <f t="shared" si="342"/>
        <v>0.2</v>
      </c>
      <c r="LX49" s="13">
        <f t="shared" si="342"/>
        <v>0.25</v>
      </c>
      <c r="LY49" s="13">
        <f t="shared" si="343"/>
        <v>0.1</v>
      </c>
      <c r="LZ49" s="13">
        <f t="shared" si="343"/>
        <v>0.2</v>
      </c>
      <c r="MA49" s="13">
        <f t="shared" si="343"/>
        <v>0.3</v>
      </c>
      <c r="MB49" s="13">
        <f t="shared" si="343"/>
        <v>0.4</v>
      </c>
      <c r="MC49" s="13">
        <f t="shared" si="343"/>
        <v>0.5</v>
      </c>
      <c r="MD49" s="13">
        <f t="shared" si="344"/>
        <v>0.02</v>
      </c>
      <c r="ME49" s="13">
        <f t="shared" si="344"/>
        <v>0.04</v>
      </c>
      <c r="MF49" s="13">
        <f t="shared" si="344"/>
        <v>0.06</v>
      </c>
      <c r="MG49" s="13">
        <f t="shared" si="344"/>
        <v>0.08</v>
      </c>
      <c r="MH49" s="13">
        <f t="shared" si="344"/>
        <v>0.1</v>
      </c>
      <c r="MI49" s="13">
        <f t="shared" si="344"/>
        <v>0.15</v>
      </c>
      <c r="MJ49" s="13">
        <f t="shared" si="344"/>
        <v>0.2</v>
      </c>
      <c r="MK49" s="13">
        <f t="shared" si="344"/>
        <v>0.25</v>
      </c>
      <c r="ML49" s="13">
        <f t="shared" si="344"/>
        <v>0.3</v>
      </c>
      <c r="MM49" s="13">
        <f t="shared" si="344"/>
        <v>0.35</v>
      </c>
      <c r="MN49" s="13">
        <f t="shared" si="344"/>
        <v>0.4</v>
      </c>
      <c r="MO49" s="13">
        <f t="shared" si="344"/>
        <v>0.45</v>
      </c>
      <c r="MP49" s="13">
        <f t="shared" si="344"/>
        <v>0.5</v>
      </c>
      <c r="MQ49" s="13"/>
      <c r="MT49" s="3"/>
      <c r="MW49" s="1">
        <v>0</v>
      </c>
      <c r="MX49" s="1">
        <v>0</v>
      </c>
      <c r="MY49" s="1">
        <v>0</v>
      </c>
    </row>
    <row r="50" spans="1:363" s="3" customFormat="1" ht="16.2">
      <c r="A50" s="37">
        <v>61</v>
      </c>
      <c r="B50" s="37" t="s">
        <v>242</v>
      </c>
      <c r="C50" s="37">
        <v>6</v>
      </c>
      <c r="D50" s="37">
        <v>13</v>
      </c>
      <c r="E50" s="37"/>
      <c r="F50" s="37">
        <v>250</v>
      </c>
      <c r="G50" s="40"/>
      <c r="H50" s="37">
        <f t="shared" si="195"/>
        <v>250</v>
      </c>
      <c r="I50" s="11"/>
      <c r="J50" s="37">
        <v>200</v>
      </c>
      <c r="K50" s="11" t="s">
        <v>241</v>
      </c>
      <c r="L50" s="37">
        <f t="shared" si="329"/>
        <v>0</v>
      </c>
      <c r="M50" s="37">
        <f t="shared" si="330"/>
        <v>0</v>
      </c>
      <c r="N50" s="37">
        <v>0</v>
      </c>
      <c r="O50" s="57">
        <v>0</v>
      </c>
      <c r="P50" s="3">
        <v>2</v>
      </c>
      <c r="Q50" s="51">
        <v>0</v>
      </c>
      <c r="R50" s="17">
        <f t="shared" si="196"/>
        <v>4.1667000000000003E-2</v>
      </c>
      <c r="S50" s="47">
        <f t="shared" si="183"/>
        <v>2</v>
      </c>
      <c r="T50" s="47" t="s">
        <v>27</v>
      </c>
      <c r="U50" s="50">
        <v>0</v>
      </c>
      <c r="V50" s="47">
        <v>15</v>
      </c>
      <c r="W50" s="48">
        <v>1</v>
      </c>
      <c r="X50" s="47" t="str">
        <f t="shared" si="178"/>
        <v>[[0,1],[0,1],[0,1],[0,1],[0,1],[0,1],[0,1],[0,1],[0,1],[0,1],[0,2],[0,4],[0,6],[0,8],[0,10],[0,20],[0,40],[0,60],[0,80],[0,100]]</v>
      </c>
      <c r="Y50" s="47">
        <v>1</v>
      </c>
      <c r="Z50" s="47">
        <v>1</v>
      </c>
      <c r="AA50" s="47" t="str">
        <f t="shared" si="197"/>
        <v>[[0,1],[0,1],[0,1],[0,1],[0,1],[0,1],[0,1],[0,1],[0,1],[0,1],[0,1],[0,1],[0,1],[0,1],[0,1],[0,1],[0,1],[0,1],[0,1],[0,1]]</v>
      </c>
      <c r="AB50" s="37">
        <v>0</v>
      </c>
      <c r="AC50" s="73">
        <v>0.4</v>
      </c>
      <c r="AD50" s="43">
        <f t="shared" si="187"/>
        <v>0</v>
      </c>
      <c r="AE50" s="43">
        <v>0.05</v>
      </c>
      <c r="AF50" s="43">
        <v>0</v>
      </c>
      <c r="AG50" s="44">
        <v>0</v>
      </c>
      <c r="AH50" s="43">
        <v>0</v>
      </c>
      <c r="AI50" s="43">
        <v>0</v>
      </c>
      <c r="AJ50" s="42">
        <v>0</v>
      </c>
      <c r="AK50" s="14" t="str">
        <f t="shared" si="198"/>
        <v>[[0.02,1],[0.025,1],[0.005,1],[0.0002,2],[0,0],[0.0002,2],[0.0002,2]]</v>
      </c>
      <c r="AL50" s="37" t="str">
        <f t="shared" si="179"/>
        <v>[[12,5],[14,2],[16,2]]</v>
      </c>
      <c r="AM50" s="40" t="str">
        <f t="shared" si="180"/>
        <v>[0,0,0]</v>
      </c>
      <c r="AN50" s="40">
        <v>0</v>
      </c>
      <c r="AO50" s="40">
        <v>1</v>
      </c>
      <c r="AP50" s="40">
        <f t="shared" si="199"/>
        <v>1</v>
      </c>
      <c r="AQ50" s="40">
        <v>1</v>
      </c>
      <c r="AR50" s="40">
        <v>1</v>
      </c>
      <c r="AS50" s="41" t="s">
        <v>196</v>
      </c>
      <c r="AT50" s="40">
        <v>4</v>
      </c>
      <c r="AU50" s="39">
        <v>21</v>
      </c>
      <c r="AV50" s="37">
        <v>10</v>
      </c>
      <c r="AW50" s="37">
        <v>0</v>
      </c>
      <c r="AX50" s="8">
        <v>3</v>
      </c>
      <c r="AY50" s="37">
        <v>6</v>
      </c>
      <c r="AZ50" s="8" t="s">
        <v>6</v>
      </c>
      <c r="BA50" s="37">
        <v>1</v>
      </c>
      <c r="BB50" s="38">
        <v>1.5</v>
      </c>
      <c r="BC50" s="37"/>
      <c r="BD50" s="37"/>
      <c r="BE50" s="37">
        <v>1</v>
      </c>
      <c r="BF50" s="37">
        <v>1</v>
      </c>
      <c r="BG50" s="37" t="s">
        <v>16</v>
      </c>
      <c r="BH50" s="67">
        <v>1</v>
      </c>
      <c r="BI50" s="36">
        <v>1</v>
      </c>
      <c r="BJ50" s="37">
        <v>600</v>
      </c>
      <c r="BK50" s="8" t="s">
        <v>5</v>
      </c>
      <c r="BL50" s="37">
        <v>1</v>
      </c>
      <c r="BM50" s="37" t="s">
        <v>14</v>
      </c>
      <c r="BN50" s="37" t="s">
        <v>3</v>
      </c>
      <c r="BO50" s="3" t="s">
        <v>240</v>
      </c>
      <c r="BP50" s="3" t="s">
        <v>240</v>
      </c>
      <c r="BQ50" s="27">
        <v>575</v>
      </c>
      <c r="BR50" s="27">
        <v>2</v>
      </c>
      <c r="BS50" s="27">
        <v>60</v>
      </c>
      <c r="BT50" s="27">
        <v>10</v>
      </c>
      <c r="BU50" s="70" t="s">
        <v>72</v>
      </c>
      <c r="BV50" s="35">
        <v>15</v>
      </c>
      <c r="BW50" s="27">
        <f t="shared" si="200"/>
        <v>5</v>
      </c>
      <c r="BX50" s="34" t="str">
        <f t="shared" si="201"/>
        <v>[5,5,0,5]</v>
      </c>
      <c r="BY50" s="31">
        <v>0</v>
      </c>
      <c r="BZ50" s="31">
        <v>1</v>
      </c>
      <c r="CA50" s="31">
        <v>0</v>
      </c>
      <c r="CB50" s="31">
        <v>0</v>
      </c>
      <c r="CC50" s="31">
        <v>0</v>
      </c>
      <c r="CD50" s="31">
        <v>0</v>
      </c>
      <c r="CE50" s="31">
        <v>0</v>
      </c>
      <c r="CF50" s="31" t="str">
        <f t="shared" si="331"/>
        <v>0,1,0,0,0,0,0</v>
      </c>
      <c r="CG50" s="31" t="str">
        <f t="shared" si="332"/>
        <v>"2|0,1,3|1|1|9999",</v>
      </c>
      <c r="CH50" s="31"/>
      <c r="CI50" s="31"/>
      <c r="CJ50" s="31"/>
      <c r="CK50" s="31"/>
      <c r="CL50" s="31"/>
      <c r="CM50" s="33" t="s">
        <v>128</v>
      </c>
      <c r="CN50" s="31" t="s">
        <v>239</v>
      </c>
      <c r="CO50" s="31" t="s">
        <v>23</v>
      </c>
      <c r="CP50" s="31">
        <v>2</v>
      </c>
      <c r="CQ50" s="32" t="s">
        <v>238</v>
      </c>
      <c r="CR50" s="32"/>
      <c r="CS50" s="31"/>
      <c r="CT50" s="31" t="str">
        <f t="shared" si="333"/>
        <v/>
      </c>
      <c r="CU50" s="31"/>
      <c r="CV50" s="31"/>
      <c r="CW50" s="31"/>
      <c r="CX50" s="31"/>
      <c r="CY50" s="31">
        <f t="shared" si="334"/>
        <v>2</v>
      </c>
      <c r="CZ50" s="31" t="s">
        <v>11</v>
      </c>
      <c r="DA50" s="31">
        <v>1</v>
      </c>
      <c r="DB50" s="31">
        <v>1</v>
      </c>
      <c r="DC50" s="31">
        <v>9999</v>
      </c>
      <c r="DD50" s="31" t="str">
        <f t="shared" si="335"/>
        <v/>
      </c>
      <c r="DE50" s="31"/>
      <c r="DF50" s="31"/>
      <c r="DG50" s="31"/>
      <c r="DH50" s="31"/>
      <c r="DI50" s="31" t="str">
        <f t="shared" si="336"/>
        <v/>
      </c>
      <c r="DJ50" s="31">
        <v>2</v>
      </c>
      <c r="DK50" s="31">
        <v>0</v>
      </c>
      <c r="DL50" s="31">
        <v>0</v>
      </c>
      <c r="DM50" s="31">
        <f>F50</f>
        <v>250</v>
      </c>
      <c r="DN50" s="31" t="str">
        <f t="shared" si="337"/>
        <v/>
      </c>
      <c r="DO50" s="31">
        <v>2</v>
      </c>
      <c r="DP50" s="31">
        <v>0</v>
      </c>
      <c r="DQ50" s="31">
        <v>0</v>
      </c>
      <c r="DR50" s="31">
        <f>F50</f>
        <v>250</v>
      </c>
      <c r="DS50" s="31" t="s">
        <v>237</v>
      </c>
      <c r="DT50" s="58">
        <f t="shared" si="345"/>
        <v>5</v>
      </c>
      <c r="DU50" s="58">
        <f t="shared" si="346"/>
        <v>5</v>
      </c>
      <c r="DV50" s="58">
        <v>0</v>
      </c>
      <c r="DW50" s="27">
        <f t="shared" si="202"/>
        <v>5</v>
      </c>
      <c r="DX50" s="27"/>
      <c r="EI50" s="26">
        <f t="shared" si="203"/>
        <v>275</v>
      </c>
      <c r="EJ50" s="25">
        <v>0</v>
      </c>
      <c r="EK50" s="21">
        <v>12</v>
      </c>
      <c r="EL50" s="21">
        <v>5</v>
      </c>
      <c r="EM50" s="21">
        <v>14</v>
      </c>
      <c r="EN50" s="21">
        <v>2</v>
      </c>
      <c r="EO50" s="21">
        <v>16</v>
      </c>
      <c r="EP50" s="21">
        <v>2</v>
      </c>
      <c r="EQ50" s="21">
        <f t="shared" si="204"/>
        <v>13.333333333333334</v>
      </c>
      <c r="ER50" s="21">
        <f t="shared" si="205"/>
        <v>7.5</v>
      </c>
      <c r="ES50" s="23">
        <f t="shared" si="206"/>
        <v>0</v>
      </c>
      <c r="ET50" s="21">
        <f t="shared" si="207"/>
        <v>15</v>
      </c>
      <c r="EU50" s="22">
        <f t="shared" si="208"/>
        <v>0</v>
      </c>
      <c r="EV50" s="21">
        <f t="shared" si="209"/>
        <v>22.5</v>
      </c>
      <c r="EW50" s="20">
        <f t="shared" si="210"/>
        <v>0</v>
      </c>
      <c r="EZ50" s="66"/>
      <c r="FE50" s="16"/>
      <c r="FF50" s="17">
        <v>0</v>
      </c>
      <c r="FG50" s="17">
        <v>1</v>
      </c>
      <c r="FH50" s="16">
        <f t="shared" si="211"/>
        <v>0</v>
      </c>
      <c r="FI50" s="17">
        <f t="shared" si="212"/>
        <v>0</v>
      </c>
      <c r="FJ50" s="17">
        <f t="shared" si="213"/>
        <v>1</v>
      </c>
      <c r="FK50" s="16">
        <f t="shared" si="214"/>
        <v>0</v>
      </c>
      <c r="FL50" s="17">
        <f t="shared" si="215"/>
        <v>0</v>
      </c>
      <c r="FM50" s="17">
        <f t="shared" si="216"/>
        <v>1</v>
      </c>
      <c r="FN50" s="16">
        <f t="shared" si="217"/>
        <v>0</v>
      </c>
      <c r="FO50" s="17">
        <f t="shared" si="218"/>
        <v>0</v>
      </c>
      <c r="FP50" s="17">
        <f t="shared" si="219"/>
        <v>1</v>
      </c>
      <c r="FQ50" s="16">
        <f t="shared" si="220"/>
        <v>0</v>
      </c>
      <c r="FR50" s="17">
        <f t="shared" si="221"/>
        <v>0</v>
      </c>
      <c r="FS50" s="17">
        <f t="shared" si="222"/>
        <v>1</v>
      </c>
      <c r="FT50" s="16">
        <f t="shared" si="223"/>
        <v>0</v>
      </c>
      <c r="FU50" s="17">
        <f t="shared" si="224"/>
        <v>0</v>
      </c>
      <c r="FV50" s="17">
        <f t="shared" si="225"/>
        <v>1</v>
      </c>
      <c r="FW50" s="16">
        <f t="shared" si="226"/>
        <v>0</v>
      </c>
      <c r="FX50" s="17">
        <f t="shared" si="227"/>
        <v>0</v>
      </c>
      <c r="FY50" s="17">
        <f t="shared" si="228"/>
        <v>1</v>
      </c>
      <c r="FZ50" s="16">
        <f t="shared" si="229"/>
        <v>0</v>
      </c>
      <c r="GA50" s="17">
        <f t="shared" si="230"/>
        <v>0</v>
      </c>
      <c r="GB50" s="17">
        <f t="shared" si="231"/>
        <v>1</v>
      </c>
      <c r="GC50" s="16">
        <f t="shared" si="232"/>
        <v>0</v>
      </c>
      <c r="GD50" s="17">
        <f t="shared" si="233"/>
        <v>0</v>
      </c>
      <c r="GE50" s="17">
        <f t="shared" si="234"/>
        <v>1</v>
      </c>
      <c r="GF50" s="16">
        <f t="shared" si="235"/>
        <v>0</v>
      </c>
      <c r="GG50" s="17">
        <f t="shared" si="236"/>
        <v>0</v>
      </c>
      <c r="GH50" s="17">
        <f t="shared" si="237"/>
        <v>1</v>
      </c>
      <c r="GI50" s="16">
        <f t="shared" si="238"/>
        <v>0</v>
      </c>
      <c r="GJ50" s="17">
        <f t="shared" si="239"/>
        <v>0</v>
      </c>
      <c r="GK50" s="17">
        <f t="shared" si="240"/>
        <v>2</v>
      </c>
      <c r="GL50" s="16">
        <f t="shared" si="241"/>
        <v>0</v>
      </c>
      <c r="GM50" s="17">
        <f t="shared" si="242"/>
        <v>0</v>
      </c>
      <c r="GN50" s="17">
        <f t="shared" si="243"/>
        <v>4</v>
      </c>
      <c r="GO50" s="16">
        <f t="shared" si="244"/>
        <v>0</v>
      </c>
      <c r="GP50" s="17">
        <f t="shared" si="245"/>
        <v>0</v>
      </c>
      <c r="GQ50" s="17">
        <f t="shared" si="246"/>
        <v>6</v>
      </c>
      <c r="GR50" s="16">
        <f t="shared" si="247"/>
        <v>0</v>
      </c>
      <c r="GS50" s="17">
        <f t="shared" si="248"/>
        <v>0</v>
      </c>
      <c r="GT50" s="17">
        <f t="shared" si="249"/>
        <v>8</v>
      </c>
      <c r="GU50" s="16">
        <f t="shared" si="250"/>
        <v>0</v>
      </c>
      <c r="GV50" s="17">
        <f t="shared" si="251"/>
        <v>0</v>
      </c>
      <c r="GW50" s="17">
        <f t="shared" si="252"/>
        <v>10</v>
      </c>
      <c r="GX50" s="16">
        <f t="shared" si="253"/>
        <v>0</v>
      </c>
      <c r="GY50" s="17">
        <f t="shared" si="254"/>
        <v>0</v>
      </c>
      <c r="GZ50" s="17">
        <f t="shared" si="255"/>
        <v>20</v>
      </c>
      <c r="HA50" s="16">
        <f t="shared" si="256"/>
        <v>0</v>
      </c>
      <c r="HB50" s="17">
        <f t="shared" si="257"/>
        <v>0</v>
      </c>
      <c r="HC50" s="17">
        <f t="shared" si="258"/>
        <v>40</v>
      </c>
      <c r="HD50" s="16">
        <f t="shared" si="259"/>
        <v>0</v>
      </c>
      <c r="HE50" s="17">
        <f t="shared" si="260"/>
        <v>0</v>
      </c>
      <c r="HF50" s="17">
        <f t="shared" si="261"/>
        <v>60</v>
      </c>
      <c r="HG50" s="16">
        <f t="shared" si="262"/>
        <v>0</v>
      </c>
      <c r="HH50" s="17">
        <f t="shared" si="263"/>
        <v>0</v>
      </c>
      <c r="HI50" s="17">
        <f t="shared" si="264"/>
        <v>80</v>
      </c>
      <c r="HJ50" s="16">
        <f t="shared" si="265"/>
        <v>0</v>
      </c>
      <c r="HK50" s="17">
        <f t="shared" si="266"/>
        <v>0</v>
      </c>
      <c r="HL50" s="17">
        <f t="shared" si="267"/>
        <v>100</v>
      </c>
      <c r="HM50" s="16">
        <f t="shared" si="268"/>
        <v>0</v>
      </c>
      <c r="HO50" s="66"/>
      <c r="HT50" s="16"/>
      <c r="HU50" s="72">
        <v>0</v>
      </c>
      <c r="HV50" s="17">
        <v>1</v>
      </c>
      <c r="HW50" s="16">
        <f t="shared" si="269"/>
        <v>0</v>
      </c>
      <c r="HX50" s="17">
        <f t="shared" si="270"/>
        <v>0</v>
      </c>
      <c r="HY50" s="17">
        <f t="shared" si="271"/>
        <v>1</v>
      </c>
      <c r="HZ50" s="16">
        <f t="shared" si="272"/>
        <v>0</v>
      </c>
      <c r="IA50" s="17">
        <f t="shared" si="273"/>
        <v>0</v>
      </c>
      <c r="IB50" s="17">
        <f t="shared" si="274"/>
        <v>1</v>
      </c>
      <c r="IC50" s="16">
        <f t="shared" si="275"/>
        <v>0</v>
      </c>
      <c r="ID50" s="17">
        <f t="shared" si="276"/>
        <v>0</v>
      </c>
      <c r="IE50" s="17">
        <f t="shared" si="277"/>
        <v>1</v>
      </c>
      <c r="IF50" s="16">
        <f t="shared" si="278"/>
        <v>0</v>
      </c>
      <c r="IG50" s="17">
        <f t="shared" si="279"/>
        <v>0</v>
      </c>
      <c r="IH50" s="17">
        <f t="shared" si="280"/>
        <v>1</v>
      </c>
      <c r="II50" s="16">
        <f t="shared" si="281"/>
        <v>0</v>
      </c>
      <c r="IJ50" s="17">
        <f t="shared" si="282"/>
        <v>0</v>
      </c>
      <c r="IK50" s="17">
        <f t="shared" si="283"/>
        <v>1</v>
      </c>
      <c r="IL50" s="16">
        <f t="shared" si="284"/>
        <v>0</v>
      </c>
      <c r="IM50" s="17">
        <f t="shared" si="285"/>
        <v>0</v>
      </c>
      <c r="IN50" s="17">
        <f t="shared" si="286"/>
        <v>1</v>
      </c>
      <c r="IO50" s="16">
        <f t="shared" si="287"/>
        <v>0</v>
      </c>
      <c r="IP50" s="17">
        <f t="shared" si="288"/>
        <v>0</v>
      </c>
      <c r="IQ50" s="17">
        <f t="shared" si="289"/>
        <v>1</v>
      </c>
      <c r="IR50" s="16">
        <f t="shared" si="290"/>
        <v>0</v>
      </c>
      <c r="IS50" s="17">
        <f t="shared" si="291"/>
        <v>0</v>
      </c>
      <c r="IT50" s="17">
        <f t="shared" si="292"/>
        <v>1</v>
      </c>
      <c r="IU50" s="16">
        <f t="shared" si="293"/>
        <v>0</v>
      </c>
      <c r="IV50" s="17">
        <f t="shared" si="294"/>
        <v>0</v>
      </c>
      <c r="IW50" s="17">
        <f t="shared" si="295"/>
        <v>1</v>
      </c>
      <c r="IX50" s="16">
        <f t="shared" si="296"/>
        <v>0</v>
      </c>
      <c r="IY50" s="17">
        <f t="shared" si="297"/>
        <v>0</v>
      </c>
      <c r="IZ50" s="17">
        <f t="shared" si="298"/>
        <v>1</v>
      </c>
      <c r="JA50" s="16">
        <f t="shared" si="299"/>
        <v>0</v>
      </c>
      <c r="JB50" s="17">
        <f t="shared" si="300"/>
        <v>0</v>
      </c>
      <c r="JC50" s="17">
        <f t="shared" si="301"/>
        <v>1</v>
      </c>
      <c r="JD50" s="16">
        <f t="shared" si="302"/>
        <v>0</v>
      </c>
      <c r="JE50" s="17">
        <f t="shared" si="303"/>
        <v>0</v>
      </c>
      <c r="JF50" s="17">
        <f t="shared" si="304"/>
        <v>1</v>
      </c>
      <c r="JG50" s="16">
        <f t="shared" si="305"/>
        <v>0</v>
      </c>
      <c r="JH50" s="17">
        <f t="shared" si="306"/>
        <v>0</v>
      </c>
      <c r="JI50" s="17">
        <f t="shared" si="307"/>
        <v>1</v>
      </c>
      <c r="JJ50" s="16">
        <f t="shared" si="308"/>
        <v>0</v>
      </c>
      <c r="JK50" s="17">
        <f t="shared" si="309"/>
        <v>0</v>
      </c>
      <c r="JL50" s="17">
        <f t="shared" si="310"/>
        <v>1</v>
      </c>
      <c r="JM50" s="16">
        <f t="shared" si="311"/>
        <v>0</v>
      </c>
      <c r="JN50" s="17">
        <f t="shared" si="312"/>
        <v>0</v>
      </c>
      <c r="JO50" s="17">
        <f t="shared" si="313"/>
        <v>1</v>
      </c>
      <c r="JP50" s="16">
        <f t="shared" si="314"/>
        <v>0</v>
      </c>
      <c r="JQ50" s="17">
        <f t="shared" si="315"/>
        <v>0</v>
      </c>
      <c r="JR50" s="17">
        <f t="shared" si="316"/>
        <v>1</v>
      </c>
      <c r="JS50" s="16">
        <f t="shared" si="317"/>
        <v>0</v>
      </c>
      <c r="JT50" s="17">
        <f t="shared" si="318"/>
        <v>0</v>
      </c>
      <c r="JU50" s="17">
        <f t="shared" si="319"/>
        <v>1</v>
      </c>
      <c r="JV50" s="16">
        <f t="shared" si="320"/>
        <v>0</v>
      </c>
      <c r="JW50" s="17">
        <f t="shared" si="321"/>
        <v>0</v>
      </c>
      <c r="JX50" s="17">
        <f t="shared" si="322"/>
        <v>1</v>
      </c>
      <c r="JY50" s="16">
        <f t="shared" si="323"/>
        <v>0</v>
      </c>
      <c r="JZ50" s="17">
        <f t="shared" si="324"/>
        <v>0</v>
      </c>
      <c r="KA50" s="17">
        <f t="shared" si="325"/>
        <v>1</v>
      </c>
      <c r="KB50" s="16">
        <f t="shared" si="326"/>
        <v>0</v>
      </c>
      <c r="KG50" s="15">
        <f t="shared" si="339"/>
        <v>0</v>
      </c>
      <c r="KH50" s="15">
        <f t="shared" si="339"/>
        <v>0</v>
      </c>
      <c r="KI50" s="15">
        <f t="shared" si="339"/>
        <v>0</v>
      </c>
      <c r="KJ50" s="15">
        <f t="shared" si="339"/>
        <v>0</v>
      </c>
      <c r="KK50" s="15">
        <f t="shared" si="339"/>
        <v>0</v>
      </c>
      <c r="KL50" s="15">
        <f t="shared" si="339"/>
        <v>0</v>
      </c>
      <c r="KM50" s="15">
        <f t="shared" si="339"/>
        <v>0</v>
      </c>
      <c r="KN50" s="15">
        <f t="shared" si="339"/>
        <v>0</v>
      </c>
      <c r="KO50" s="15">
        <f t="shared" si="339"/>
        <v>0</v>
      </c>
      <c r="KP50" s="15">
        <f t="shared" si="339"/>
        <v>0</v>
      </c>
      <c r="KQ50" s="15">
        <f t="shared" si="340"/>
        <v>0</v>
      </c>
      <c r="KR50" s="15">
        <f t="shared" si="340"/>
        <v>0</v>
      </c>
      <c r="KS50" s="15">
        <f t="shared" si="340"/>
        <v>0</v>
      </c>
      <c r="KT50" s="15">
        <f t="shared" si="340"/>
        <v>0</v>
      </c>
      <c r="KU50" s="15">
        <f t="shared" si="340"/>
        <v>0</v>
      </c>
      <c r="KV50" s="15">
        <f t="shared" si="340"/>
        <v>0</v>
      </c>
      <c r="KW50" s="15">
        <f t="shared" si="340"/>
        <v>0</v>
      </c>
      <c r="KX50" s="15">
        <f t="shared" si="340"/>
        <v>0</v>
      </c>
      <c r="KY50" s="15">
        <f t="shared" si="340"/>
        <v>0</v>
      </c>
      <c r="KZ50" s="15">
        <f t="shared" si="340"/>
        <v>0</v>
      </c>
      <c r="LG50" s="14">
        <v>0.02</v>
      </c>
      <c r="LH50" s="3">
        <v>1</v>
      </c>
      <c r="LI50" s="14">
        <f t="shared" si="327"/>
        <v>2.5000000000000001E-2</v>
      </c>
      <c r="LJ50" s="3">
        <f t="shared" si="328"/>
        <v>1</v>
      </c>
      <c r="LK50" s="14">
        <v>5.0000000000000001E-3</v>
      </c>
      <c r="LL50" s="3">
        <v>1</v>
      </c>
      <c r="LM50" s="14">
        <v>2.0000000000000001E-4</v>
      </c>
      <c r="LN50" s="3">
        <v>2</v>
      </c>
      <c r="LO50" s="13">
        <f t="shared" si="341"/>
        <v>5.0000000000000001E-3</v>
      </c>
      <c r="LP50" s="13">
        <f t="shared" si="341"/>
        <v>0.01</v>
      </c>
      <c r="LQ50" s="13">
        <f t="shared" si="341"/>
        <v>1.4999999999999999E-2</v>
      </c>
      <c r="LR50" s="13">
        <f t="shared" si="341"/>
        <v>0.02</v>
      </c>
      <c r="LS50" s="13">
        <f t="shared" si="341"/>
        <v>2.5000000000000001E-2</v>
      </c>
      <c r="LT50" s="13">
        <f t="shared" si="342"/>
        <v>6.25E-2</v>
      </c>
      <c r="LU50" s="13">
        <f t="shared" si="342"/>
        <v>0.125</v>
      </c>
      <c r="LV50" s="13">
        <f t="shared" si="342"/>
        <v>0.1875</v>
      </c>
      <c r="LW50" s="13">
        <f t="shared" si="342"/>
        <v>0.25</v>
      </c>
      <c r="LX50" s="13">
        <f t="shared" si="342"/>
        <v>0.3125</v>
      </c>
      <c r="LY50" s="13">
        <f t="shared" si="343"/>
        <v>0.125</v>
      </c>
      <c r="LZ50" s="13">
        <f t="shared" si="343"/>
        <v>0.25</v>
      </c>
      <c r="MA50" s="13">
        <f t="shared" si="343"/>
        <v>0.375</v>
      </c>
      <c r="MB50" s="13">
        <f t="shared" si="343"/>
        <v>0.5</v>
      </c>
      <c r="MC50" s="13">
        <f t="shared" si="343"/>
        <v>0.625</v>
      </c>
      <c r="MD50" s="13">
        <f t="shared" si="344"/>
        <v>2.5000000000000001E-2</v>
      </c>
      <c r="ME50" s="13">
        <f t="shared" si="344"/>
        <v>0.05</v>
      </c>
      <c r="MF50" s="13">
        <f t="shared" si="344"/>
        <v>7.4999999999999997E-2</v>
      </c>
      <c r="MG50" s="13">
        <f t="shared" si="344"/>
        <v>0.1</v>
      </c>
      <c r="MH50" s="13">
        <f t="shared" si="344"/>
        <v>0.125</v>
      </c>
      <c r="MI50" s="13">
        <f t="shared" si="344"/>
        <v>0.1875</v>
      </c>
      <c r="MJ50" s="13">
        <f t="shared" si="344"/>
        <v>0.25</v>
      </c>
      <c r="MK50" s="13">
        <f t="shared" si="344"/>
        <v>0.3125</v>
      </c>
      <c r="ML50" s="13">
        <f t="shared" si="344"/>
        <v>0.375</v>
      </c>
      <c r="MM50" s="13">
        <f t="shared" si="344"/>
        <v>0.4375</v>
      </c>
      <c r="MN50" s="13">
        <f t="shared" si="344"/>
        <v>0.5</v>
      </c>
      <c r="MO50" s="13">
        <f t="shared" si="344"/>
        <v>0.5625</v>
      </c>
      <c r="MP50" s="13">
        <f t="shared" si="344"/>
        <v>0.625</v>
      </c>
      <c r="MQ50" s="13"/>
      <c r="MW50" s="3">
        <v>0</v>
      </c>
      <c r="MX50" s="3">
        <v>0</v>
      </c>
      <c r="MY50" s="3">
        <v>0</v>
      </c>
    </row>
    <row r="51" spans="1:363" s="3" customFormat="1" ht="16.2">
      <c r="A51" s="37">
        <v>62</v>
      </c>
      <c r="B51" s="37" t="s">
        <v>236</v>
      </c>
      <c r="C51" s="37">
        <v>6</v>
      </c>
      <c r="D51" s="37">
        <v>-1</v>
      </c>
      <c r="E51" s="37"/>
      <c r="F51" s="38">
        <v>1950</v>
      </c>
      <c r="G51" s="37" t="s">
        <v>62</v>
      </c>
      <c r="H51" s="37">
        <f t="shared" si="195"/>
        <v>1950</v>
      </c>
      <c r="I51" s="11" t="s">
        <v>235</v>
      </c>
      <c r="J51" s="53">
        <v>1500</v>
      </c>
      <c r="K51" s="11" t="s">
        <v>234</v>
      </c>
      <c r="L51" s="37">
        <f t="shared" si="329"/>
        <v>0</v>
      </c>
      <c r="M51" s="37">
        <f t="shared" si="330"/>
        <v>0</v>
      </c>
      <c r="N51" s="37">
        <v>0</v>
      </c>
      <c r="O51" s="57">
        <v>3.6458338000000001</v>
      </c>
      <c r="P51" s="3">
        <v>10</v>
      </c>
      <c r="Q51" s="51">
        <v>0</v>
      </c>
      <c r="R51" s="17">
        <f t="shared" si="196"/>
        <v>0.32500000000000001</v>
      </c>
      <c r="S51" s="47">
        <f t="shared" si="183"/>
        <v>6</v>
      </c>
      <c r="T51" s="47" t="s">
        <v>8</v>
      </c>
      <c r="U51" s="50">
        <v>0</v>
      </c>
      <c r="V51" s="47">
        <v>15</v>
      </c>
      <c r="W51" s="48">
        <v>1</v>
      </c>
      <c r="X51" s="47" t="str">
        <f t="shared" si="178"/>
        <v>[[0,1],[0,1],[0,1],[0,1],[0,1],[0,1],[0,1],[0,1],[0,1],[0,1],[0,2],[0,4],[0,6],[0,8],[0,10],[0,20],[0,40],[0,60],[0,80],[0,100]]</v>
      </c>
      <c r="Y51" s="47">
        <v>1</v>
      </c>
      <c r="Z51" s="47">
        <v>1</v>
      </c>
      <c r="AA51" s="47" t="str">
        <f t="shared" si="197"/>
        <v>[[1,1],[1,1],[1,1],[1,1],[1,1],[1,1],[1,1],[1,1],[1,1],[1,1],[1,1],[1,1],[1,1],[1,1],[1,1],[1,1],[1,1],[1,1],[1,1],[1,1]]</v>
      </c>
      <c r="AB51" s="37">
        <v>0</v>
      </c>
      <c r="AC51" s="46">
        <v>0.25</v>
      </c>
      <c r="AD51" s="43">
        <f t="shared" si="187"/>
        <v>0</v>
      </c>
      <c r="AE51" s="43">
        <v>0.05</v>
      </c>
      <c r="AF51" s="43">
        <v>0</v>
      </c>
      <c r="AG51" s="44">
        <v>0</v>
      </c>
      <c r="AH51" s="44">
        <v>0.01</v>
      </c>
      <c r="AI51" s="44">
        <v>4.0000000000000001E-3</v>
      </c>
      <c r="AJ51" s="42">
        <v>1E-4</v>
      </c>
      <c r="AK51" s="14" t="str">
        <f t="shared" si="198"/>
        <v>[[0.05,1],[0.025,5],[0.005,5],[0.0002,10],[0,0],[0.0002,10],[0.0002,10]]</v>
      </c>
      <c r="AL51" s="37" t="str">
        <f t="shared" si="179"/>
        <v>[[10,5],[12,2],[15,2]]</v>
      </c>
      <c r="AM51" s="40" t="str">
        <f t="shared" si="180"/>
        <v>[0,0,0]</v>
      </c>
      <c r="AN51" s="40">
        <v>0</v>
      </c>
      <c r="AO51" s="40">
        <v>1</v>
      </c>
      <c r="AP51" s="40">
        <f t="shared" si="199"/>
        <v>1</v>
      </c>
      <c r="AQ51" s="40">
        <v>1</v>
      </c>
      <c r="AR51" s="40">
        <v>1</v>
      </c>
      <c r="AS51" s="41" t="s">
        <v>59</v>
      </c>
      <c r="AT51" s="40">
        <v>4</v>
      </c>
      <c r="AU51" s="39">
        <v>16</v>
      </c>
      <c r="AV51" s="37">
        <v>1</v>
      </c>
      <c r="AW51" s="37">
        <v>0</v>
      </c>
      <c r="AX51" s="8">
        <v>3</v>
      </c>
      <c r="AY51" s="37">
        <v>6</v>
      </c>
      <c r="AZ51" s="8" t="s">
        <v>6</v>
      </c>
      <c r="BA51" s="37">
        <f>BA44</f>
        <v>1</v>
      </c>
      <c r="BB51" s="38">
        <v>1.5</v>
      </c>
      <c r="BC51" s="37"/>
      <c r="BD51" s="37"/>
      <c r="BE51" s="37">
        <v>1</v>
      </c>
      <c r="BF51" s="37">
        <v>1</v>
      </c>
      <c r="BG51" s="37" t="s">
        <v>201</v>
      </c>
      <c r="BH51" s="67">
        <v>1</v>
      </c>
      <c r="BI51" s="36">
        <v>1</v>
      </c>
      <c r="BJ51" s="37">
        <f>BJ44</f>
        <v>1378</v>
      </c>
      <c r="BK51" s="8" t="s">
        <v>5</v>
      </c>
      <c r="BL51" s="37">
        <v>1</v>
      </c>
      <c r="BM51" s="37" t="s">
        <v>14</v>
      </c>
      <c r="BN51" s="37" t="s">
        <v>3</v>
      </c>
      <c r="BO51" s="56" t="s">
        <v>233</v>
      </c>
      <c r="BP51" s="56" t="s">
        <v>233</v>
      </c>
      <c r="BQ51" s="27">
        <v>40000</v>
      </c>
      <c r="BR51" s="27">
        <v>2</v>
      </c>
      <c r="BS51" s="27">
        <v>10</v>
      </c>
      <c r="BT51" s="27">
        <v>12</v>
      </c>
      <c r="BU51" s="11" t="s">
        <v>31</v>
      </c>
      <c r="BV51" s="35">
        <v>16</v>
      </c>
      <c r="BW51" s="27">
        <f t="shared" si="200"/>
        <v>10</v>
      </c>
      <c r="BX51" s="34" t="str">
        <f t="shared" si="201"/>
        <v>[10,10,0,10]</v>
      </c>
      <c r="BY51" s="31">
        <v>0</v>
      </c>
      <c r="BZ51" s="31">
        <v>0</v>
      </c>
      <c r="CA51" s="31">
        <v>0</v>
      </c>
      <c r="CB51" s="31">
        <v>0</v>
      </c>
      <c r="CC51" s="31">
        <v>0</v>
      </c>
      <c r="CD51" s="31">
        <v>0</v>
      </c>
      <c r="CE51" s="31">
        <v>0</v>
      </c>
      <c r="CF51" s="31" t="str">
        <f t="shared" si="331"/>
        <v>1,1,1,1,1,1,1</v>
      </c>
      <c r="CG51" s="31" t="str">
        <f t="shared" si="332"/>
        <v/>
      </c>
      <c r="CH51" s="31">
        <v>100</v>
      </c>
      <c r="CI51" s="31">
        <v>100</v>
      </c>
      <c r="CJ51" s="31">
        <v>5</v>
      </c>
      <c r="CK51" s="31"/>
      <c r="CL51" s="31"/>
      <c r="CM51" s="31"/>
      <c r="CN51" s="31"/>
      <c r="CO51" s="31"/>
      <c r="CP51" s="31"/>
      <c r="CQ51" s="32" t="s">
        <v>0</v>
      </c>
      <c r="CR51" s="32">
        <v>1</v>
      </c>
      <c r="CS51" s="31"/>
      <c r="CT51" s="31" t="str">
        <f t="shared" si="333"/>
        <v/>
      </c>
      <c r="CU51" s="31"/>
      <c r="CV51" s="31"/>
      <c r="CW51" s="31"/>
      <c r="CX51" s="31"/>
      <c r="CY51" s="31" t="str">
        <f t="shared" si="334"/>
        <v/>
      </c>
      <c r="CZ51" s="31"/>
      <c r="DA51" s="31"/>
      <c r="DB51" s="31"/>
      <c r="DC51" s="31"/>
      <c r="DD51" s="31" t="str">
        <f t="shared" si="335"/>
        <v/>
      </c>
      <c r="DE51" s="31"/>
      <c r="DF51" s="31"/>
      <c r="DG51" s="31"/>
      <c r="DH51" s="31"/>
      <c r="DI51" s="31" t="str">
        <f t="shared" si="336"/>
        <v/>
      </c>
      <c r="DJ51" s="31">
        <v>2</v>
      </c>
      <c r="DK51" s="31">
        <v>0</v>
      </c>
      <c r="DL51" s="31">
        <v>0</v>
      </c>
      <c r="DM51" s="31">
        <f>F51</f>
        <v>1950</v>
      </c>
      <c r="DN51" s="31" t="str">
        <f t="shared" si="337"/>
        <v/>
      </c>
      <c r="DO51" s="31">
        <v>2</v>
      </c>
      <c r="DP51" s="31">
        <v>0</v>
      </c>
      <c r="DQ51" s="31">
        <v>0</v>
      </c>
      <c r="DR51" s="31">
        <f>F51</f>
        <v>1950</v>
      </c>
      <c r="DS51" s="31" t="s">
        <v>232</v>
      </c>
      <c r="DT51" s="58">
        <f t="shared" si="345"/>
        <v>10</v>
      </c>
      <c r="DU51" s="58">
        <f t="shared" si="346"/>
        <v>10</v>
      </c>
      <c r="DV51" s="58">
        <v>0</v>
      </c>
      <c r="DW51" s="27">
        <f t="shared" si="202"/>
        <v>10</v>
      </c>
      <c r="DX51" s="27"/>
      <c r="EI51" s="26">
        <f t="shared" si="203"/>
        <v>2145</v>
      </c>
      <c r="EJ51" s="25">
        <v>0</v>
      </c>
      <c r="EK51" s="21">
        <v>10</v>
      </c>
      <c r="EL51" s="21">
        <v>5</v>
      </c>
      <c r="EM51" s="21">
        <v>12</v>
      </c>
      <c r="EN51" s="21">
        <v>2</v>
      </c>
      <c r="EO51" s="21">
        <v>15</v>
      </c>
      <c r="EP51" s="21">
        <v>2</v>
      </c>
      <c r="EQ51" s="21">
        <f t="shared" si="204"/>
        <v>11.555555555555555</v>
      </c>
      <c r="ER51" s="21">
        <f t="shared" si="205"/>
        <v>7.5</v>
      </c>
      <c r="ES51" s="23">
        <f t="shared" si="206"/>
        <v>0</v>
      </c>
      <c r="ET51" s="21">
        <f t="shared" si="207"/>
        <v>15</v>
      </c>
      <c r="EU51" s="22">
        <f t="shared" si="208"/>
        <v>0</v>
      </c>
      <c r="EV51" s="21">
        <f t="shared" si="209"/>
        <v>22.5</v>
      </c>
      <c r="EW51" s="20">
        <f t="shared" si="210"/>
        <v>0</v>
      </c>
      <c r="EZ51" s="66"/>
      <c r="FE51" s="16"/>
      <c r="FF51" s="17">
        <v>0</v>
      </c>
      <c r="FG51" s="17">
        <v>1</v>
      </c>
      <c r="FH51" s="16">
        <f t="shared" si="211"/>
        <v>0</v>
      </c>
      <c r="FI51" s="17">
        <f t="shared" si="212"/>
        <v>0</v>
      </c>
      <c r="FJ51" s="17">
        <f t="shared" si="213"/>
        <v>1</v>
      </c>
      <c r="FK51" s="16">
        <f t="shared" si="214"/>
        <v>0</v>
      </c>
      <c r="FL51" s="17">
        <f t="shared" si="215"/>
        <v>0</v>
      </c>
      <c r="FM51" s="17">
        <f t="shared" si="216"/>
        <v>1</v>
      </c>
      <c r="FN51" s="16">
        <f t="shared" si="217"/>
        <v>0</v>
      </c>
      <c r="FO51" s="17">
        <f t="shared" si="218"/>
        <v>0</v>
      </c>
      <c r="FP51" s="17">
        <f t="shared" si="219"/>
        <v>1</v>
      </c>
      <c r="FQ51" s="16">
        <f t="shared" si="220"/>
        <v>0</v>
      </c>
      <c r="FR51" s="17">
        <f t="shared" si="221"/>
        <v>0</v>
      </c>
      <c r="FS51" s="17">
        <f t="shared" si="222"/>
        <v>1</v>
      </c>
      <c r="FT51" s="16">
        <f t="shared" si="223"/>
        <v>0</v>
      </c>
      <c r="FU51" s="17">
        <f t="shared" si="224"/>
        <v>0</v>
      </c>
      <c r="FV51" s="17">
        <f t="shared" si="225"/>
        <v>1</v>
      </c>
      <c r="FW51" s="16">
        <f t="shared" si="226"/>
        <v>0</v>
      </c>
      <c r="FX51" s="17">
        <f t="shared" si="227"/>
        <v>0</v>
      </c>
      <c r="FY51" s="17">
        <f t="shared" si="228"/>
        <v>1</v>
      </c>
      <c r="FZ51" s="16">
        <f t="shared" si="229"/>
        <v>0</v>
      </c>
      <c r="GA51" s="17">
        <f t="shared" si="230"/>
        <v>0</v>
      </c>
      <c r="GB51" s="17">
        <f t="shared" si="231"/>
        <v>1</v>
      </c>
      <c r="GC51" s="16">
        <f t="shared" si="232"/>
        <v>0</v>
      </c>
      <c r="GD51" s="17">
        <f t="shared" si="233"/>
        <v>0</v>
      </c>
      <c r="GE51" s="17">
        <f t="shared" si="234"/>
        <v>1</v>
      </c>
      <c r="GF51" s="16">
        <f t="shared" si="235"/>
        <v>0</v>
      </c>
      <c r="GG51" s="17">
        <f t="shared" si="236"/>
        <v>0</v>
      </c>
      <c r="GH51" s="17">
        <f t="shared" si="237"/>
        <v>1</v>
      </c>
      <c r="GI51" s="16">
        <f t="shared" si="238"/>
        <v>0</v>
      </c>
      <c r="GJ51" s="17">
        <f t="shared" si="239"/>
        <v>0</v>
      </c>
      <c r="GK51" s="17">
        <f t="shared" si="240"/>
        <v>2</v>
      </c>
      <c r="GL51" s="16">
        <f t="shared" si="241"/>
        <v>0</v>
      </c>
      <c r="GM51" s="17">
        <f t="shared" si="242"/>
        <v>0</v>
      </c>
      <c r="GN51" s="17">
        <f t="shared" si="243"/>
        <v>4</v>
      </c>
      <c r="GO51" s="16">
        <f t="shared" si="244"/>
        <v>0</v>
      </c>
      <c r="GP51" s="17">
        <f t="shared" si="245"/>
        <v>0</v>
      </c>
      <c r="GQ51" s="17">
        <f t="shared" si="246"/>
        <v>6</v>
      </c>
      <c r="GR51" s="16">
        <f t="shared" si="247"/>
        <v>0</v>
      </c>
      <c r="GS51" s="17">
        <f t="shared" si="248"/>
        <v>0</v>
      </c>
      <c r="GT51" s="17">
        <f t="shared" si="249"/>
        <v>8</v>
      </c>
      <c r="GU51" s="16">
        <f t="shared" si="250"/>
        <v>0</v>
      </c>
      <c r="GV51" s="17">
        <f t="shared" si="251"/>
        <v>0</v>
      </c>
      <c r="GW51" s="17">
        <f t="shared" si="252"/>
        <v>10</v>
      </c>
      <c r="GX51" s="16">
        <f t="shared" si="253"/>
        <v>0</v>
      </c>
      <c r="GY51" s="17">
        <f t="shared" si="254"/>
        <v>0</v>
      </c>
      <c r="GZ51" s="17">
        <f t="shared" si="255"/>
        <v>20</v>
      </c>
      <c r="HA51" s="16">
        <f t="shared" si="256"/>
        <v>0</v>
      </c>
      <c r="HB51" s="17">
        <f t="shared" si="257"/>
        <v>0</v>
      </c>
      <c r="HC51" s="17">
        <f t="shared" si="258"/>
        <v>40</v>
      </c>
      <c r="HD51" s="16">
        <f t="shared" si="259"/>
        <v>0</v>
      </c>
      <c r="HE51" s="17">
        <f t="shared" si="260"/>
        <v>0</v>
      </c>
      <c r="HF51" s="17">
        <f t="shared" si="261"/>
        <v>60</v>
      </c>
      <c r="HG51" s="16">
        <f t="shared" si="262"/>
        <v>0</v>
      </c>
      <c r="HH51" s="17">
        <f t="shared" si="263"/>
        <v>0</v>
      </c>
      <c r="HI51" s="17">
        <f t="shared" si="264"/>
        <v>80</v>
      </c>
      <c r="HJ51" s="16">
        <f t="shared" si="265"/>
        <v>0</v>
      </c>
      <c r="HK51" s="17">
        <f t="shared" si="266"/>
        <v>0</v>
      </c>
      <c r="HL51" s="17">
        <f t="shared" si="267"/>
        <v>100</v>
      </c>
      <c r="HM51" s="16">
        <f t="shared" si="268"/>
        <v>0</v>
      </c>
      <c r="HO51" s="66"/>
      <c r="HT51" s="16"/>
      <c r="HU51" s="17">
        <v>1</v>
      </c>
      <c r="HV51" s="17">
        <v>1</v>
      </c>
      <c r="HW51" s="16">
        <f t="shared" si="269"/>
        <v>2.1666666666666685E-4</v>
      </c>
      <c r="HX51" s="17">
        <f t="shared" si="270"/>
        <v>1</v>
      </c>
      <c r="HY51" s="17">
        <f t="shared" si="271"/>
        <v>1</v>
      </c>
      <c r="HZ51" s="16">
        <f t="shared" si="272"/>
        <v>4.3333333333333369E-4</v>
      </c>
      <c r="IA51" s="17">
        <f t="shared" si="273"/>
        <v>1</v>
      </c>
      <c r="IB51" s="17">
        <f t="shared" si="274"/>
        <v>1</v>
      </c>
      <c r="IC51" s="16">
        <f t="shared" si="275"/>
        <v>6.5000000000000051E-4</v>
      </c>
      <c r="ID51" s="17">
        <f t="shared" si="276"/>
        <v>1</v>
      </c>
      <c r="IE51" s="17">
        <f t="shared" si="277"/>
        <v>1</v>
      </c>
      <c r="IF51" s="16">
        <f t="shared" si="278"/>
        <v>8.6666666666666739E-4</v>
      </c>
      <c r="IG51" s="17">
        <f t="shared" si="279"/>
        <v>1</v>
      </c>
      <c r="IH51" s="17">
        <f t="shared" si="280"/>
        <v>1</v>
      </c>
      <c r="II51" s="16">
        <f t="shared" si="281"/>
        <v>1.0833333333333342E-3</v>
      </c>
      <c r="IJ51" s="17">
        <f t="shared" si="282"/>
        <v>1</v>
      </c>
      <c r="IK51" s="17">
        <f t="shared" si="283"/>
        <v>1</v>
      </c>
      <c r="IL51" s="16">
        <f t="shared" si="284"/>
        <v>2.1666666666666683E-3</v>
      </c>
      <c r="IM51" s="17">
        <f t="shared" si="285"/>
        <v>1</v>
      </c>
      <c r="IN51" s="17">
        <f t="shared" si="286"/>
        <v>1</v>
      </c>
      <c r="IO51" s="16">
        <f t="shared" si="287"/>
        <v>4.3333333333333366E-3</v>
      </c>
      <c r="IP51" s="17">
        <f t="shared" si="288"/>
        <v>1</v>
      </c>
      <c r="IQ51" s="17">
        <f t="shared" si="289"/>
        <v>1</v>
      </c>
      <c r="IR51" s="16">
        <f t="shared" si="290"/>
        <v>6.5000000000000049E-3</v>
      </c>
      <c r="IS51" s="17">
        <f t="shared" si="291"/>
        <v>1</v>
      </c>
      <c r="IT51" s="17">
        <f t="shared" si="292"/>
        <v>1</v>
      </c>
      <c r="IU51" s="16">
        <f t="shared" si="293"/>
        <v>8.6666666666666732E-3</v>
      </c>
      <c r="IV51" s="17">
        <f t="shared" si="294"/>
        <v>1</v>
      </c>
      <c r="IW51" s="17">
        <f t="shared" si="295"/>
        <v>1</v>
      </c>
      <c r="IX51" s="16">
        <f t="shared" si="296"/>
        <v>1.0833333333333342E-2</v>
      </c>
      <c r="IY51" s="17">
        <f t="shared" si="297"/>
        <v>1</v>
      </c>
      <c r="IZ51" s="17">
        <f t="shared" si="298"/>
        <v>1</v>
      </c>
      <c r="JA51" s="16">
        <f t="shared" si="299"/>
        <v>2.1666666666666685E-2</v>
      </c>
      <c r="JB51" s="17">
        <f t="shared" si="300"/>
        <v>1</v>
      </c>
      <c r="JC51" s="17">
        <f t="shared" si="301"/>
        <v>1</v>
      </c>
      <c r="JD51" s="16">
        <f t="shared" si="302"/>
        <v>4.333333333333337E-2</v>
      </c>
      <c r="JE51" s="17">
        <f t="shared" si="303"/>
        <v>1</v>
      </c>
      <c r="JF51" s="17">
        <f t="shared" si="304"/>
        <v>1</v>
      </c>
      <c r="JG51" s="16">
        <f t="shared" si="305"/>
        <v>6.5000000000000058E-2</v>
      </c>
      <c r="JH51" s="17">
        <f t="shared" si="306"/>
        <v>1</v>
      </c>
      <c r="JI51" s="17">
        <f t="shared" si="307"/>
        <v>1</v>
      </c>
      <c r="JJ51" s="16">
        <f t="shared" si="308"/>
        <v>8.6666666666666739E-2</v>
      </c>
      <c r="JK51" s="17">
        <f t="shared" si="309"/>
        <v>1</v>
      </c>
      <c r="JL51" s="17">
        <f t="shared" si="310"/>
        <v>1</v>
      </c>
      <c r="JM51" s="16">
        <f t="shared" si="311"/>
        <v>0.10833333333333342</v>
      </c>
      <c r="JN51" s="17">
        <f t="shared" si="312"/>
        <v>1</v>
      </c>
      <c r="JO51" s="17">
        <f t="shared" si="313"/>
        <v>1</v>
      </c>
      <c r="JP51" s="16">
        <f t="shared" si="314"/>
        <v>0.21666666666666684</v>
      </c>
      <c r="JQ51" s="17">
        <f t="shared" si="315"/>
        <v>1</v>
      </c>
      <c r="JR51" s="17">
        <f t="shared" si="316"/>
        <v>1</v>
      </c>
      <c r="JS51" s="16">
        <f t="shared" si="317"/>
        <v>0.43333333333333368</v>
      </c>
      <c r="JT51" s="17">
        <f t="shared" si="318"/>
        <v>1</v>
      </c>
      <c r="JU51" s="17">
        <f t="shared" si="319"/>
        <v>1</v>
      </c>
      <c r="JV51" s="16">
        <f t="shared" si="320"/>
        <v>0.65000000000000058</v>
      </c>
      <c r="JW51" s="17">
        <f t="shared" si="321"/>
        <v>1</v>
      </c>
      <c r="JX51" s="17">
        <f t="shared" si="322"/>
        <v>1</v>
      </c>
      <c r="JY51" s="16">
        <f t="shared" si="323"/>
        <v>0.86666666666666736</v>
      </c>
      <c r="JZ51" s="17">
        <f t="shared" si="324"/>
        <v>1</v>
      </c>
      <c r="KA51" s="17">
        <f t="shared" si="325"/>
        <v>1</v>
      </c>
      <c r="KB51" s="16">
        <f t="shared" si="326"/>
        <v>1.0833333333333341</v>
      </c>
      <c r="KG51" s="15">
        <f t="shared" si="339"/>
        <v>0</v>
      </c>
      <c r="KH51" s="15">
        <f t="shared" si="339"/>
        <v>0</v>
      </c>
      <c r="KI51" s="15">
        <f t="shared" si="339"/>
        <v>0</v>
      </c>
      <c r="KJ51" s="15">
        <f t="shared" si="339"/>
        <v>0</v>
      </c>
      <c r="KK51" s="15">
        <f t="shared" si="339"/>
        <v>0</v>
      </c>
      <c r="KL51" s="15">
        <f t="shared" si="339"/>
        <v>0</v>
      </c>
      <c r="KM51" s="15">
        <f t="shared" si="339"/>
        <v>0</v>
      </c>
      <c r="KN51" s="15">
        <f t="shared" si="339"/>
        <v>0</v>
      </c>
      <c r="KO51" s="15">
        <f t="shared" si="339"/>
        <v>0</v>
      </c>
      <c r="KP51" s="15">
        <f t="shared" si="339"/>
        <v>0</v>
      </c>
      <c r="KQ51" s="15">
        <f t="shared" si="340"/>
        <v>0</v>
      </c>
      <c r="KR51" s="15">
        <f t="shared" si="340"/>
        <v>0</v>
      </c>
      <c r="KS51" s="15">
        <f t="shared" si="340"/>
        <v>0</v>
      </c>
      <c r="KT51" s="15">
        <f t="shared" si="340"/>
        <v>0</v>
      </c>
      <c r="KU51" s="15">
        <f t="shared" si="340"/>
        <v>0</v>
      </c>
      <c r="KV51" s="15">
        <f t="shared" si="340"/>
        <v>0</v>
      </c>
      <c r="KW51" s="15">
        <f t="shared" si="340"/>
        <v>0</v>
      </c>
      <c r="KX51" s="15">
        <f t="shared" si="340"/>
        <v>0</v>
      </c>
      <c r="KY51" s="15">
        <f t="shared" si="340"/>
        <v>0</v>
      </c>
      <c r="KZ51" s="15">
        <f t="shared" si="340"/>
        <v>0</v>
      </c>
      <c r="LG51" s="14">
        <f t="shared" ref="LG51:LG89" si="347">LI51*2</f>
        <v>0.05</v>
      </c>
      <c r="LH51" s="3">
        <v>1</v>
      </c>
      <c r="LI51" s="14">
        <f t="shared" si="327"/>
        <v>2.5000000000000001E-2</v>
      </c>
      <c r="LJ51" s="3">
        <f t="shared" si="328"/>
        <v>5</v>
      </c>
      <c r="LK51" s="14">
        <v>5.0000000000000001E-3</v>
      </c>
      <c r="LL51" s="3">
        <v>5</v>
      </c>
      <c r="LM51" s="14">
        <v>2.0000000000000001E-4</v>
      </c>
      <c r="LN51" s="3">
        <v>10</v>
      </c>
      <c r="LO51" s="13">
        <f t="shared" si="341"/>
        <v>9.7500000000000003E-2</v>
      </c>
      <c r="LP51" s="13">
        <f t="shared" si="341"/>
        <v>0.19500000000000001</v>
      </c>
      <c r="LQ51" s="13">
        <f t="shared" si="341"/>
        <v>0.29249999999999998</v>
      </c>
      <c r="LR51" s="13">
        <f t="shared" si="341"/>
        <v>0.39</v>
      </c>
      <c r="LS51" s="13">
        <f t="shared" si="341"/>
        <v>0.48749999999999999</v>
      </c>
      <c r="LT51" s="13">
        <f t="shared" si="342"/>
        <v>9.7500000000000003E-2</v>
      </c>
      <c r="LU51" s="13">
        <f t="shared" si="342"/>
        <v>0.19500000000000001</v>
      </c>
      <c r="LV51" s="13">
        <f t="shared" si="342"/>
        <v>0.29249999999999998</v>
      </c>
      <c r="LW51" s="13">
        <f t="shared" si="342"/>
        <v>0.39</v>
      </c>
      <c r="LX51" s="13">
        <f t="shared" si="342"/>
        <v>0.48749999999999999</v>
      </c>
      <c r="LY51" s="13">
        <f t="shared" si="343"/>
        <v>0.19500000000000001</v>
      </c>
      <c r="LZ51" s="13">
        <f t="shared" si="343"/>
        <v>0.39</v>
      </c>
      <c r="MA51" s="13">
        <f t="shared" si="343"/>
        <v>0.58499999999999996</v>
      </c>
      <c r="MB51" s="13">
        <f t="shared" si="343"/>
        <v>0.78</v>
      </c>
      <c r="MC51" s="13">
        <f t="shared" si="343"/>
        <v>0.97499999999999998</v>
      </c>
      <c r="MD51" s="13">
        <f t="shared" si="344"/>
        <v>3.9E-2</v>
      </c>
      <c r="ME51" s="13">
        <f t="shared" si="344"/>
        <v>7.8E-2</v>
      </c>
      <c r="MF51" s="13">
        <f t="shared" si="344"/>
        <v>0.11700000000000001</v>
      </c>
      <c r="MG51" s="13">
        <f t="shared" si="344"/>
        <v>0.156</v>
      </c>
      <c r="MH51" s="13">
        <f t="shared" si="344"/>
        <v>0.19500000000000001</v>
      </c>
      <c r="MI51" s="13">
        <f t="shared" si="344"/>
        <v>0.29249999999999998</v>
      </c>
      <c r="MJ51" s="13">
        <f t="shared" si="344"/>
        <v>0.39</v>
      </c>
      <c r="MK51" s="13">
        <f t="shared" si="344"/>
        <v>0.48749999999999999</v>
      </c>
      <c r="ML51" s="13">
        <f t="shared" si="344"/>
        <v>0.58499999999999996</v>
      </c>
      <c r="MM51" s="13">
        <f t="shared" si="344"/>
        <v>0.6825</v>
      </c>
      <c r="MN51" s="13">
        <f t="shared" si="344"/>
        <v>0.78</v>
      </c>
      <c r="MO51" s="13">
        <f t="shared" si="344"/>
        <v>0.87749999999999995</v>
      </c>
      <c r="MP51" s="13">
        <f t="shared" si="344"/>
        <v>0.97499999999999998</v>
      </c>
      <c r="MQ51" s="13"/>
      <c r="MW51" s="3">
        <v>0.19500000000000001</v>
      </c>
      <c r="MX51" s="3">
        <v>0.78</v>
      </c>
      <c r="MY51" s="3">
        <v>0.97499999999999998</v>
      </c>
    </row>
    <row r="52" spans="1:363" s="3" customFormat="1" ht="16.2">
      <c r="A52" s="37">
        <v>63</v>
      </c>
      <c r="B52" s="37" t="s">
        <v>96</v>
      </c>
      <c r="C52" s="37">
        <v>6</v>
      </c>
      <c r="D52" s="37">
        <v>-1</v>
      </c>
      <c r="E52" s="37"/>
      <c r="F52" s="37">
        <v>575</v>
      </c>
      <c r="G52" s="40" t="s">
        <v>231</v>
      </c>
      <c r="H52" s="37">
        <f t="shared" si="195"/>
        <v>575</v>
      </c>
      <c r="I52" s="11"/>
      <c r="J52" s="37">
        <f t="shared" ref="J52:J66" si="348">F52</f>
        <v>575</v>
      </c>
      <c r="K52" s="11" t="s">
        <v>230</v>
      </c>
      <c r="L52" s="37">
        <f t="shared" si="329"/>
        <v>0</v>
      </c>
      <c r="M52" s="37">
        <f t="shared" si="330"/>
        <v>0</v>
      </c>
      <c r="N52" s="37">
        <v>0</v>
      </c>
      <c r="O52" s="57">
        <v>0.39930520000000003</v>
      </c>
      <c r="P52" s="3">
        <v>5</v>
      </c>
      <c r="Q52" s="51">
        <v>0</v>
      </c>
      <c r="R52" s="17">
        <f t="shared" si="196"/>
        <v>9.5833000000000002E-2</v>
      </c>
      <c r="S52" s="47">
        <f t="shared" si="183"/>
        <v>4</v>
      </c>
      <c r="T52" s="47" t="s">
        <v>27</v>
      </c>
      <c r="U52" s="50">
        <v>0</v>
      </c>
      <c r="V52" s="47">
        <v>15</v>
      </c>
      <c r="W52" s="48">
        <v>1</v>
      </c>
      <c r="X52" s="47" t="str">
        <f t="shared" si="178"/>
        <v>[[0,1],[0,1],[0,1],[0,1],[0,1],[0,1],[0,1],[0,1],[0,1],[0,1],[0,2],[0,4],[0,6],[0,8],[0,10],[0,20],[0,40],[0,60],[0,80],[0,100]]</v>
      </c>
      <c r="Y52" s="47">
        <v>1</v>
      </c>
      <c r="Z52" s="47">
        <v>1</v>
      </c>
      <c r="AA52" s="47" t="str">
        <f t="shared" si="197"/>
        <v>[[1,1],[1,1],[1,1],[1,1],[1,1],[1,1],[1,1],[1,1],[1,1],[1,1],[1,1],[1,1],[1,1],[1,1],[1,1],[1,1],[1,1],[1,1],[1,1],[1,1]]</v>
      </c>
      <c r="AB52" s="37">
        <v>0</v>
      </c>
      <c r="AC52" s="73">
        <v>0.25</v>
      </c>
      <c r="AD52" s="43">
        <f t="shared" si="187"/>
        <v>0</v>
      </c>
      <c r="AE52" s="43">
        <v>0.05</v>
      </c>
      <c r="AF52" s="43">
        <v>0</v>
      </c>
      <c r="AG52" s="44">
        <v>0.05</v>
      </c>
      <c r="AH52" s="43">
        <v>0.02</v>
      </c>
      <c r="AI52" s="44">
        <v>8.0000000000000002E-3</v>
      </c>
      <c r="AJ52" s="42">
        <v>2.0000000000000001E-4</v>
      </c>
      <c r="AK52" s="14" t="str">
        <f t="shared" si="198"/>
        <v>[[0.05,1],[0.025,3],[0.005,3],[0.0002,5],[0,0],[0.0002,5],[0.0002,5]]</v>
      </c>
      <c r="AL52" s="37" t="str">
        <f t="shared" si="179"/>
        <v>[[10,5],[12,2],[15,2]]</v>
      </c>
      <c r="AM52" s="40" t="str">
        <f t="shared" si="180"/>
        <v>[0.663462,0.331731,0.221154]</v>
      </c>
      <c r="AN52" s="40">
        <v>0</v>
      </c>
      <c r="AO52" s="40">
        <v>1</v>
      </c>
      <c r="AP52" s="40">
        <f t="shared" si="199"/>
        <v>1</v>
      </c>
      <c r="AQ52" s="40">
        <v>1</v>
      </c>
      <c r="AR52" s="40">
        <v>1</v>
      </c>
      <c r="AS52" s="41" t="s">
        <v>229</v>
      </c>
      <c r="AT52" s="40">
        <v>4</v>
      </c>
      <c r="AU52" s="39">
        <v>16</v>
      </c>
      <c r="AV52" s="37">
        <v>1</v>
      </c>
      <c r="AW52" s="37">
        <v>1</v>
      </c>
      <c r="AX52" s="8">
        <v>3</v>
      </c>
      <c r="AY52" s="37">
        <v>6</v>
      </c>
      <c r="AZ52" s="8" t="s">
        <v>92</v>
      </c>
      <c r="BA52" s="37">
        <v>1</v>
      </c>
      <c r="BB52" s="38">
        <v>1</v>
      </c>
      <c r="BC52" s="37"/>
      <c r="BD52" s="37"/>
      <c r="BE52" s="37">
        <v>1</v>
      </c>
      <c r="BF52" s="37">
        <v>1</v>
      </c>
      <c r="BG52" s="37" t="s">
        <v>78</v>
      </c>
      <c r="BH52" s="67">
        <v>1</v>
      </c>
      <c r="BI52" s="36">
        <v>1</v>
      </c>
      <c r="BJ52" s="37">
        <f t="shared" ref="BJ52:BJ57" si="349">F52</f>
        <v>575</v>
      </c>
      <c r="BK52" s="8" t="s">
        <v>91</v>
      </c>
      <c r="BL52" s="37">
        <v>1</v>
      </c>
      <c r="BM52" s="37" t="s">
        <v>14</v>
      </c>
      <c r="BN52" s="37" t="s">
        <v>3</v>
      </c>
      <c r="BO52" s="62" t="s">
        <v>90</v>
      </c>
      <c r="BP52" s="62" t="s">
        <v>90</v>
      </c>
      <c r="BQ52" s="27">
        <v>49300</v>
      </c>
      <c r="BR52" s="27">
        <v>2</v>
      </c>
      <c r="BS52" s="27">
        <v>60</v>
      </c>
      <c r="BT52" s="27">
        <v>10</v>
      </c>
      <c r="BU52" s="11" t="s">
        <v>1</v>
      </c>
      <c r="BV52" s="35">
        <v>12</v>
      </c>
      <c r="BW52" s="27">
        <f t="shared" si="200"/>
        <v>5</v>
      </c>
      <c r="BX52" s="34" t="str">
        <f t="shared" si="201"/>
        <v>[5,5,0,5]</v>
      </c>
      <c r="BY52" s="31">
        <v>0</v>
      </c>
      <c r="BZ52" s="31">
        <v>1</v>
      </c>
      <c r="CA52" s="31">
        <v>0</v>
      </c>
      <c r="CB52" s="31">
        <v>0</v>
      </c>
      <c r="CC52" s="31">
        <v>0</v>
      </c>
      <c r="CD52" s="31">
        <v>0</v>
      </c>
      <c r="CE52" s="31">
        <v>0</v>
      </c>
      <c r="CF52" s="31" t="str">
        <f t="shared" si="331"/>
        <v>1,1,1,1,1,1,1</v>
      </c>
      <c r="CG52" s="31" t="str">
        <f t="shared" si="332"/>
        <v>"2|0,1,3|0|0|575",</v>
      </c>
      <c r="CH52" s="31">
        <v>50</v>
      </c>
      <c r="CI52" s="31">
        <v>100</v>
      </c>
      <c r="CJ52" s="31">
        <v>2</v>
      </c>
      <c r="CK52" s="31"/>
      <c r="CL52" s="31"/>
      <c r="CM52" s="33"/>
      <c r="CN52" s="31"/>
      <c r="CO52" s="33"/>
      <c r="CP52" s="31"/>
      <c r="CQ52" s="32" t="s">
        <v>0</v>
      </c>
      <c r="CR52" s="32">
        <v>1</v>
      </c>
      <c r="CS52" s="31"/>
      <c r="CT52" s="31" t="str">
        <f t="shared" si="333"/>
        <v/>
      </c>
      <c r="CU52" s="31"/>
      <c r="CV52" s="31"/>
      <c r="CW52" s="31"/>
      <c r="CX52" s="31"/>
      <c r="CY52" s="31">
        <f t="shared" si="334"/>
        <v>2</v>
      </c>
      <c r="CZ52" s="31" t="s">
        <v>11</v>
      </c>
      <c r="DA52" s="31">
        <v>0</v>
      </c>
      <c r="DB52" s="31">
        <v>0</v>
      </c>
      <c r="DC52" s="31">
        <f>F52</f>
        <v>575</v>
      </c>
      <c r="DD52" s="31" t="str">
        <f t="shared" si="335"/>
        <v/>
      </c>
      <c r="DE52" s="31"/>
      <c r="DF52" s="31"/>
      <c r="DG52" s="31"/>
      <c r="DH52" s="31"/>
      <c r="DI52" s="31" t="str">
        <f t="shared" si="336"/>
        <v/>
      </c>
      <c r="DJ52" s="31"/>
      <c r="DK52" s="31"/>
      <c r="DL52" s="31"/>
      <c r="DM52" s="31"/>
      <c r="DN52" s="31" t="str">
        <f t="shared" si="337"/>
        <v/>
      </c>
      <c r="DO52" s="31"/>
      <c r="DP52" s="31"/>
      <c r="DQ52" s="31"/>
      <c r="DR52" s="31"/>
      <c r="DS52" s="31" t="s">
        <v>228</v>
      </c>
      <c r="DT52" s="58">
        <f t="shared" si="345"/>
        <v>5</v>
      </c>
      <c r="DU52" s="58">
        <f t="shared" si="346"/>
        <v>5</v>
      </c>
      <c r="DV52" s="58">
        <v>0</v>
      </c>
      <c r="DW52" s="27">
        <f t="shared" si="202"/>
        <v>5</v>
      </c>
      <c r="DX52" s="27"/>
      <c r="EI52" s="26">
        <f t="shared" si="203"/>
        <v>632.5</v>
      </c>
      <c r="EJ52" s="25">
        <v>0.1</v>
      </c>
      <c r="EK52" s="21">
        <v>10</v>
      </c>
      <c r="EL52" s="21">
        <v>5</v>
      </c>
      <c r="EM52" s="21">
        <v>12</v>
      </c>
      <c r="EN52" s="21">
        <v>2</v>
      </c>
      <c r="EO52" s="21">
        <v>15</v>
      </c>
      <c r="EP52" s="21">
        <v>2</v>
      </c>
      <c r="EQ52" s="21">
        <f t="shared" si="204"/>
        <v>11.555555555555555</v>
      </c>
      <c r="ER52" s="21">
        <f t="shared" si="205"/>
        <v>7.5</v>
      </c>
      <c r="ES52" s="23">
        <f t="shared" si="206"/>
        <v>0.663462</v>
      </c>
      <c r="ET52" s="21">
        <f t="shared" si="207"/>
        <v>15</v>
      </c>
      <c r="EU52" s="22">
        <f t="shared" si="208"/>
        <v>0.331731</v>
      </c>
      <c r="EV52" s="21">
        <f t="shared" si="209"/>
        <v>22.5</v>
      </c>
      <c r="EW52" s="20">
        <f t="shared" si="210"/>
        <v>0.22115399999999999</v>
      </c>
      <c r="EZ52" s="66"/>
      <c r="FE52" s="16"/>
      <c r="FF52" s="17">
        <v>0</v>
      </c>
      <c r="FG52" s="17">
        <v>1</v>
      </c>
      <c r="FH52" s="16">
        <f t="shared" si="211"/>
        <v>0</v>
      </c>
      <c r="FI52" s="17">
        <f t="shared" si="212"/>
        <v>0</v>
      </c>
      <c r="FJ52" s="17">
        <f t="shared" si="213"/>
        <v>1</v>
      </c>
      <c r="FK52" s="16">
        <f t="shared" si="214"/>
        <v>0</v>
      </c>
      <c r="FL52" s="17">
        <f t="shared" si="215"/>
        <v>0</v>
      </c>
      <c r="FM52" s="17">
        <f t="shared" si="216"/>
        <v>1</v>
      </c>
      <c r="FN52" s="16">
        <f t="shared" si="217"/>
        <v>0</v>
      </c>
      <c r="FO52" s="17">
        <f t="shared" si="218"/>
        <v>0</v>
      </c>
      <c r="FP52" s="17">
        <f t="shared" si="219"/>
        <v>1</v>
      </c>
      <c r="FQ52" s="16">
        <f t="shared" si="220"/>
        <v>0</v>
      </c>
      <c r="FR52" s="17">
        <f t="shared" si="221"/>
        <v>0</v>
      </c>
      <c r="FS52" s="17">
        <f t="shared" si="222"/>
        <v>1</v>
      </c>
      <c r="FT52" s="16">
        <f t="shared" si="223"/>
        <v>0</v>
      </c>
      <c r="FU52" s="17">
        <f t="shared" si="224"/>
        <v>0</v>
      </c>
      <c r="FV52" s="17">
        <f t="shared" si="225"/>
        <v>1</v>
      </c>
      <c r="FW52" s="16">
        <f t="shared" si="226"/>
        <v>0</v>
      </c>
      <c r="FX52" s="17">
        <f t="shared" si="227"/>
        <v>0</v>
      </c>
      <c r="FY52" s="17">
        <f t="shared" si="228"/>
        <v>1</v>
      </c>
      <c r="FZ52" s="16">
        <f t="shared" si="229"/>
        <v>0</v>
      </c>
      <c r="GA52" s="17">
        <f t="shared" si="230"/>
        <v>0</v>
      </c>
      <c r="GB52" s="17">
        <f t="shared" si="231"/>
        <v>1</v>
      </c>
      <c r="GC52" s="16">
        <f t="shared" si="232"/>
        <v>0</v>
      </c>
      <c r="GD52" s="17">
        <f t="shared" si="233"/>
        <v>0</v>
      </c>
      <c r="GE52" s="17">
        <f t="shared" si="234"/>
        <v>1</v>
      </c>
      <c r="GF52" s="16">
        <f t="shared" si="235"/>
        <v>0</v>
      </c>
      <c r="GG52" s="17">
        <f t="shared" si="236"/>
        <v>0</v>
      </c>
      <c r="GH52" s="17">
        <f t="shared" si="237"/>
        <v>1</v>
      </c>
      <c r="GI52" s="16">
        <f t="shared" si="238"/>
        <v>0</v>
      </c>
      <c r="GJ52" s="17">
        <f t="shared" si="239"/>
        <v>0</v>
      </c>
      <c r="GK52" s="17">
        <f t="shared" si="240"/>
        <v>2</v>
      </c>
      <c r="GL52" s="16">
        <f t="shared" si="241"/>
        <v>0</v>
      </c>
      <c r="GM52" s="17">
        <f t="shared" si="242"/>
        <v>0</v>
      </c>
      <c r="GN52" s="17">
        <f t="shared" si="243"/>
        <v>4</v>
      </c>
      <c r="GO52" s="16">
        <f t="shared" si="244"/>
        <v>0</v>
      </c>
      <c r="GP52" s="17">
        <f t="shared" si="245"/>
        <v>0</v>
      </c>
      <c r="GQ52" s="17">
        <f t="shared" si="246"/>
        <v>6</v>
      </c>
      <c r="GR52" s="16">
        <f t="shared" si="247"/>
        <v>0</v>
      </c>
      <c r="GS52" s="17">
        <f t="shared" si="248"/>
        <v>0</v>
      </c>
      <c r="GT52" s="17">
        <f t="shared" si="249"/>
        <v>8</v>
      </c>
      <c r="GU52" s="16">
        <f t="shared" si="250"/>
        <v>0</v>
      </c>
      <c r="GV52" s="17">
        <f t="shared" si="251"/>
        <v>0</v>
      </c>
      <c r="GW52" s="17">
        <f t="shared" si="252"/>
        <v>10</v>
      </c>
      <c r="GX52" s="16">
        <f t="shared" si="253"/>
        <v>0</v>
      </c>
      <c r="GY52" s="17">
        <f t="shared" si="254"/>
        <v>0</v>
      </c>
      <c r="GZ52" s="17">
        <f t="shared" si="255"/>
        <v>20</v>
      </c>
      <c r="HA52" s="16">
        <f t="shared" si="256"/>
        <v>0</v>
      </c>
      <c r="HB52" s="17">
        <f t="shared" si="257"/>
        <v>0</v>
      </c>
      <c r="HC52" s="17">
        <f t="shared" si="258"/>
        <v>40</v>
      </c>
      <c r="HD52" s="16">
        <f t="shared" si="259"/>
        <v>0</v>
      </c>
      <c r="HE52" s="17">
        <f t="shared" si="260"/>
        <v>0</v>
      </c>
      <c r="HF52" s="17">
        <f t="shared" si="261"/>
        <v>60</v>
      </c>
      <c r="HG52" s="16">
        <f t="shared" si="262"/>
        <v>0</v>
      </c>
      <c r="HH52" s="17">
        <f t="shared" si="263"/>
        <v>0</v>
      </c>
      <c r="HI52" s="17">
        <f t="shared" si="264"/>
        <v>80</v>
      </c>
      <c r="HJ52" s="16">
        <f t="shared" si="265"/>
        <v>0</v>
      </c>
      <c r="HK52" s="17">
        <f t="shared" si="266"/>
        <v>0</v>
      </c>
      <c r="HL52" s="17">
        <f t="shared" si="267"/>
        <v>100</v>
      </c>
      <c r="HM52" s="16">
        <f t="shared" si="268"/>
        <v>0</v>
      </c>
      <c r="HO52" s="66"/>
      <c r="HT52" s="16"/>
      <c r="HU52" s="72">
        <v>1</v>
      </c>
      <c r="HV52" s="17">
        <v>1</v>
      </c>
      <c r="HW52" s="16">
        <f t="shared" si="269"/>
        <v>6.3888888888888936E-5</v>
      </c>
      <c r="HX52" s="17">
        <f t="shared" si="270"/>
        <v>1</v>
      </c>
      <c r="HY52" s="17">
        <f t="shared" si="271"/>
        <v>1</v>
      </c>
      <c r="HZ52" s="16">
        <f t="shared" si="272"/>
        <v>1.2777777777777787E-4</v>
      </c>
      <c r="IA52" s="17">
        <f t="shared" si="273"/>
        <v>1</v>
      </c>
      <c r="IB52" s="17">
        <f t="shared" si="274"/>
        <v>1</v>
      </c>
      <c r="IC52" s="16">
        <f t="shared" si="275"/>
        <v>1.9166666666666684E-4</v>
      </c>
      <c r="ID52" s="17">
        <f t="shared" si="276"/>
        <v>1</v>
      </c>
      <c r="IE52" s="17">
        <f t="shared" si="277"/>
        <v>1</v>
      </c>
      <c r="IF52" s="16">
        <f t="shared" si="278"/>
        <v>2.5555555555555574E-4</v>
      </c>
      <c r="IG52" s="17">
        <f t="shared" si="279"/>
        <v>1</v>
      </c>
      <c r="IH52" s="17">
        <f t="shared" si="280"/>
        <v>1</v>
      </c>
      <c r="II52" s="16">
        <f t="shared" si="281"/>
        <v>3.1944444444444468E-4</v>
      </c>
      <c r="IJ52" s="17">
        <f t="shared" si="282"/>
        <v>1</v>
      </c>
      <c r="IK52" s="17">
        <f t="shared" si="283"/>
        <v>1</v>
      </c>
      <c r="IL52" s="16">
        <f t="shared" si="284"/>
        <v>6.3888888888888936E-4</v>
      </c>
      <c r="IM52" s="17">
        <f t="shared" si="285"/>
        <v>1</v>
      </c>
      <c r="IN52" s="17">
        <f t="shared" si="286"/>
        <v>1</v>
      </c>
      <c r="IO52" s="16">
        <f t="shared" si="287"/>
        <v>1.2777777777777787E-3</v>
      </c>
      <c r="IP52" s="17">
        <f t="shared" si="288"/>
        <v>1</v>
      </c>
      <c r="IQ52" s="17">
        <f t="shared" si="289"/>
        <v>1</v>
      </c>
      <c r="IR52" s="16">
        <f t="shared" si="290"/>
        <v>1.9166666666666683E-3</v>
      </c>
      <c r="IS52" s="17">
        <f t="shared" si="291"/>
        <v>1</v>
      </c>
      <c r="IT52" s="17">
        <f t="shared" si="292"/>
        <v>1</v>
      </c>
      <c r="IU52" s="16">
        <f t="shared" si="293"/>
        <v>2.5555555555555574E-3</v>
      </c>
      <c r="IV52" s="17">
        <f t="shared" si="294"/>
        <v>1</v>
      </c>
      <c r="IW52" s="17">
        <f t="shared" si="295"/>
        <v>1</v>
      </c>
      <c r="IX52" s="16">
        <f t="shared" si="296"/>
        <v>3.1944444444444472E-3</v>
      </c>
      <c r="IY52" s="17">
        <f t="shared" si="297"/>
        <v>1</v>
      </c>
      <c r="IZ52" s="17">
        <f t="shared" si="298"/>
        <v>1</v>
      </c>
      <c r="JA52" s="16">
        <f t="shared" si="299"/>
        <v>6.3888888888888945E-3</v>
      </c>
      <c r="JB52" s="17">
        <f t="shared" si="300"/>
        <v>1</v>
      </c>
      <c r="JC52" s="17">
        <f t="shared" si="301"/>
        <v>1</v>
      </c>
      <c r="JD52" s="16">
        <f t="shared" si="302"/>
        <v>1.2777777777777789E-2</v>
      </c>
      <c r="JE52" s="17">
        <f t="shared" si="303"/>
        <v>1</v>
      </c>
      <c r="JF52" s="17">
        <f t="shared" si="304"/>
        <v>1</v>
      </c>
      <c r="JG52" s="16">
        <f t="shared" si="305"/>
        <v>1.9166666666666683E-2</v>
      </c>
      <c r="JH52" s="17">
        <f t="shared" si="306"/>
        <v>1</v>
      </c>
      <c r="JI52" s="17">
        <f t="shared" si="307"/>
        <v>1</v>
      </c>
      <c r="JJ52" s="16">
        <f t="shared" si="308"/>
        <v>2.5555555555555578E-2</v>
      </c>
      <c r="JK52" s="17">
        <f t="shared" si="309"/>
        <v>1</v>
      </c>
      <c r="JL52" s="17">
        <f t="shared" si="310"/>
        <v>1</v>
      </c>
      <c r="JM52" s="16">
        <f t="shared" si="311"/>
        <v>3.194444444444447E-2</v>
      </c>
      <c r="JN52" s="17">
        <f t="shared" si="312"/>
        <v>1</v>
      </c>
      <c r="JO52" s="17">
        <f t="shared" si="313"/>
        <v>1</v>
      </c>
      <c r="JP52" s="16">
        <f t="shared" si="314"/>
        <v>6.3888888888888939E-2</v>
      </c>
      <c r="JQ52" s="17">
        <f t="shared" si="315"/>
        <v>1</v>
      </c>
      <c r="JR52" s="17">
        <f t="shared" si="316"/>
        <v>1</v>
      </c>
      <c r="JS52" s="16">
        <f t="shared" si="317"/>
        <v>0.12777777777777788</v>
      </c>
      <c r="JT52" s="17">
        <f t="shared" si="318"/>
        <v>1</v>
      </c>
      <c r="JU52" s="17">
        <f t="shared" si="319"/>
        <v>1</v>
      </c>
      <c r="JV52" s="16">
        <f t="shared" si="320"/>
        <v>0.19166666666666682</v>
      </c>
      <c r="JW52" s="17">
        <f t="shared" si="321"/>
        <v>1</v>
      </c>
      <c r="JX52" s="17">
        <f t="shared" si="322"/>
        <v>1</v>
      </c>
      <c r="JY52" s="16">
        <f t="shared" si="323"/>
        <v>0.25555555555555576</v>
      </c>
      <c r="JZ52" s="17">
        <f t="shared" si="324"/>
        <v>1</v>
      </c>
      <c r="KA52" s="17">
        <f t="shared" si="325"/>
        <v>1</v>
      </c>
      <c r="KB52" s="16">
        <f t="shared" si="326"/>
        <v>0.3194444444444447</v>
      </c>
      <c r="KG52" s="15">
        <f t="shared" si="339"/>
        <v>0</v>
      </c>
      <c r="KH52" s="15">
        <f t="shared" si="339"/>
        <v>0</v>
      </c>
      <c r="KI52" s="15">
        <f t="shared" si="339"/>
        <v>0</v>
      </c>
      <c r="KJ52" s="15">
        <f t="shared" si="339"/>
        <v>2.3E-2</v>
      </c>
      <c r="KK52" s="15">
        <f t="shared" si="339"/>
        <v>2.8750000000000001E-2</v>
      </c>
      <c r="KL52" s="15">
        <f t="shared" si="339"/>
        <v>5.7500000000000002E-2</v>
      </c>
      <c r="KM52" s="15">
        <f t="shared" si="339"/>
        <v>0.115</v>
      </c>
      <c r="KN52" s="15">
        <f t="shared" si="339"/>
        <v>0.17249999999999999</v>
      </c>
      <c r="KO52" s="15">
        <f t="shared" si="339"/>
        <v>0.23</v>
      </c>
      <c r="KP52" s="15">
        <f t="shared" si="339"/>
        <v>0.28749999999999998</v>
      </c>
      <c r="KQ52" s="15">
        <f t="shared" si="340"/>
        <v>0.57499999999999996</v>
      </c>
      <c r="KR52" s="15">
        <f t="shared" si="340"/>
        <v>0.71875</v>
      </c>
      <c r="KS52" s="15">
        <f t="shared" si="340"/>
        <v>0.71863500000000013</v>
      </c>
      <c r="KT52" s="15">
        <f t="shared" si="340"/>
        <v>0.71852000000000005</v>
      </c>
      <c r="KU52" s="15">
        <f t="shared" si="340"/>
        <v>0.7184625</v>
      </c>
      <c r="KV52" s="15">
        <f t="shared" si="340"/>
        <v>0.71817500000000012</v>
      </c>
      <c r="KW52" s="15">
        <f t="shared" si="340"/>
        <v>0.71760000000000013</v>
      </c>
      <c r="KX52" s="15">
        <f t="shared" si="340"/>
        <v>0.71760000000000013</v>
      </c>
      <c r="KY52" s="15">
        <f t="shared" si="340"/>
        <v>0.71760000000000013</v>
      </c>
      <c r="KZ52" s="15">
        <f t="shared" si="340"/>
        <v>0.71587500000000004</v>
      </c>
      <c r="LG52" s="14">
        <f t="shared" si="347"/>
        <v>0.05</v>
      </c>
      <c r="LH52" s="3">
        <v>1</v>
      </c>
      <c r="LI52" s="14">
        <f t="shared" si="327"/>
        <v>2.5000000000000001E-2</v>
      </c>
      <c r="LJ52" s="3">
        <f t="shared" si="328"/>
        <v>3</v>
      </c>
      <c r="LK52" s="14">
        <v>5.0000000000000001E-3</v>
      </c>
      <c r="LL52" s="3">
        <v>3</v>
      </c>
      <c r="LM52" s="14">
        <v>2.0000000000000001E-4</v>
      </c>
      <c r="LN52" s="3">
        <v>5</v>
      </c>
      <c r="LO52" s="13">
        <f t="shared" si="341"/>
        <v>2.8750000000000001E-2</v>
      </c>
      <c r="LP52" s="13">
        <f t="shared" si="341"/>
        <v>5.7500000000000002E-2</v>
      </c>
      <c r="LQ52" s="13">
        <f t="shared" si="341"/>
        <v>8.6249999999999993E-2</v>
      </c>
      <c r="LR52" s="13">
        <f t="shared" si="341"/>
        <v>0.115</v>
      </c>
      <c r="LS52" s="13">
        <f t="shared" si="341"/>
        <v>0.14374999999999999</v>
      </c>
      <c r="LT52" s="13">
        <f t="shared" si="342"/>
        <v>4.791666666666667E-2</v>
      </c>
      <c r="LU52" s="13">
        <f t="shared" si="342"/>
        <v>9.583333333333334E-2</v>
      </c>
      <c r="LV52" s="13">
        <f t="shared" si="342"/>
        <v>0.14374999999999999</v>
      </c>
      <c r="LW52" s="13">
        <f t="shared" si="342"/>
        <v>0.19166666666666668</v>
      </c>
      <c r="LX52" s="13">
        <f t="shared" si="342"/>
        <v>0.23958333333333334</v>
      </c>
      <c r="LY52" s="13">
        <f t="shared" si="343"/>
        <v>9.583333333333334E-2</v>
      </c>
      <c r="LZ52" s="13">
        <f t="shared" si="343"/>
        <v>0.19166666666666668</v>
      </c>
      <c r="MA52" s="13">
        <f t="shared" si="343"/>
        <v>0.28749999999999998</v>
      </c>
      <c r="MB52" s="13">
        <f t="shared" si="343"/>
        <v>0.38333333333333336</v>
      </c>
      <c r="MC52" s="13">
        <f t="shared" si="343"/>
        <v>0.47916666666666669</v>
      </c>
      <c r="MD52" s="13">
        <f t="shared" si="344"/>
        <v>2.3E-2</v>
      </c>
      <c r="ME52" s="13">
        <f t="shared" si="344"/>
        <v>4.5999999999999999E-2</v>
      </c>
      <c r="MF52" s="13">
        <f t="shared" si="344"/>
        <v>6.9000000000000006E-2</v>
      </c>
      <c r="MG52" s="13">
        <f t="shared" si="344"/>
        <v>9.1999999999999998E-2</v>
      </c>
      <c r="MH52" s="13">
        <f t="shared" si="344"/>
        <v>0.115</v>
      </c>
      <c r="MI52" s="13">
        <f t="shared" si="344"/>
        <v>0.17249999999999999</v>
      </c>
      <c r="MJ52" s="13">
        <f t="shared" si="344"/>
        <v>0.23</v>
      </c>
      <c r="MK52" s="13">
        <f t="shared" si="344"/>
        <v>0.28749999999999998</v>
      </c>
      <c r="ML52" s="13">
        <f t="shared" si="344"/>
        <v>0.34499999999999997</v>
      </c>
      <c r="MM52" s="13">
        <f t="shared" si="344"/>
        <v>0.40250000000000002</v>
      </c>
      <c r="MN52" s="13">
        <f t="shared" si="344"/>
        <v>0.46</v>
      </c>
      <c r="MO52" s="13">
        <f t="shared" si="344"/>
        <v>0.51749999999999996</v>
      </c>
      <c r="MP52" s="13">
        <f t="shared" si="344"/>
        <v>0.57499999999999996</v>
      </c>
      <c r="MQ52" s="13"/>
      <c r="MW52" s="3">
        <v>0.115</v>
      </c>
      <c r="MX52" s="3">
        <v>0.46</v>
      </c>
      <c r="MY52" s="3">
        <v>0.57499999999999996</v>
      </c>
    </row>
    <row r="53" spans="1:363" ht="16.2">
      <c r="A53" s="37">
        <v>44</v>
      </c>
      <c r="B53" s="37" t="s">
        <v>227</v>
      </c>
      <c r="C53" s="53">
        <v>5</v>
      </c>
      <c r="D53" s="37">
        <v>2</v>
      </c>
      <c r="E53" s="37"/>
      <c r="F53" s="37">
        <v>200</v>
      </c>
      <c r="G53" s="84"/>
      <c r="H53" s="37">
        <f t="shared" si="195"/>
        <v>200</v>
      </c>
      <c r="I53" s="77"/>
      <c r="J53" s="37">
        <f t="shared" si="348"/>
        <v>200</v>
      </c>
      <c r="K53" s="11"/>
      <c r="L53" s="37">
        <f t="shared" si="329"/>
        <v>0</v>
      </c>
      <c r="M53" s="37">
        <f t="shared" si="330"/>
        <v>0</v>
      </c>
      <c r="N53" s="37">
        <v>0</v>
      </c>
      <c r="O53" s="52">
        <v>0.1388884</v>
      </c>
      <c r="P53" s="3">
        <v>2</v>
      </c>
      <c r="Q53" s="51">
        <v>0</v>
      </c>
      <c r="R53" s="17">
        <f t="shared" si="196"/>
        <v>3.3333000000000002E-2</v>
      </c>
      <c r="S53" s="49">
        <v>0</v>
      </c>
      <c r="T53" s="47" t="s">
        <v>27</v>
      </c>
      <c r="U53" s="50">
        <v>0</v>
      </c>
      <c r="V53" s="49">
        <v>12</v>
      </c>
      <c r="W53" s="48">
        <v>1</v>
      </c>
      <c r="X53" s="47" t="str">
        <f t="shared" si="178"/>
        <v>[[0,1],[0,1],[0,1],[0,1],[0,1],[0,1],[0,1],[0,1],[0,1],[0,1],[0,2],[0,4],[0,6],[0,8],[0,10],[0,20],[0,40],[0,60],[0,80],[0,100]]</v>
      </c>
      <c r="Y53" s="47">
        <v>1</v>
      </c>
      <c r="Z53" s="47">
        <v>1</v>
      </c>
      <c r="AA53" s="47" t="str">
        <f t="shared" si="197"/>
        <v>[[0,1],[0,1],[0,1],[0,1],[0,1],[0,1],[0,1],[0,1],[0,1],[0,1],[0,1],[0,1],[0,1],[0,1],[0,1],[0,1],[0,1],[0,1],[0,1],[0,1]]</v>
      </c>
      <c r="AB53" s="37">
        <v>0</v>
      </c>
      <c r="AC53" s="46">
        <v>0</v>
      </c>
      <c r="AD53" s="76">
        <f t="shared" si="187"/>
        <v>0</v>
      </c>
      <c r="AE53" s="76">
        <v>0.05</v>
      </c>
      <c r="AF53" s="43">
        <v>0</v>
      </c>
      <c r="AG53" s="44">
        <v>0</v>
      </c>
      <c r="AH53" s="43">
        <v>0</v>
      </c>
      <c r="AI53" s="43">
        <v>0</v>
      </c>
      <c r="AJ53" s="42">
        <v>0</v>
      </c>
      <c r="AK53" s="14" t="str">
        <f t="shared" si="198"/>
        <v>[[0.05,1],[0.025,1],[0.005,1],[0.0002,2],[0,0],[0.0002,2],[0.0002,2]]</v>
      </c>
      <c r="AL53" s="37" t="str">
        <f t="shared" si="179"/>
        <v>[[8,5],[9,2],[10,2]]</v>
      </c>
      <c r="AM53" s="40" t="str">
        <f t="shared" si="180"/>
        <v>[0.307692,0.153846,0.102564]</v>
      </c>
      <c r="AN53" s="40">
        <v>0</v>
      </c>
      <c r="AO53" s="40">
        <v>1</v>
      </c>
      <c r="AP53" s="40">
        <f t="shared" si="199"/>
        <v>1</v>
      </c>
      <c r="AQ53" s="40">
        <v>1</v>
      </c>
      <c r="AR53" s="40">
        <v>1</v>
      </c>
      <c r="AS53" s="40" t="s">
        <v>196</v>
      </c>
      <c r="AT53" s="40">
        <v>3</v>
      </c>
      <c r="AU53" s="39">
        <v>12</v>
      </c>
      <c r="AV53" s="37">
        <v>1</v>
      </c>
      <c r="AW53" s="37">
        <v>0</v>
      </c>
      <c r="AX53" s="8">
        <v>2</v>
      </c>
      <c r="AY53" s="8">
        <v>4</v>
      </c>
      <c r="AZ53" s="8" t="s">
        <v>6</v>
      </c>
      <c r="BA53" s="37">
        <v>1.5</v>
      </c>
      <c r="BB53" s="38">
        <f>BA53*1.5</f>
        <v>2.25</v>
      </c>
      <c r="BC53" s="37"/>
      <c r="BD53" s="37"/>
      <c r="BE53" s="37">
        <v>1</v>
      </c>
      <c r="BF53" s="37">
        <v>1</v>
      </c>
      <c r="BG53" s="37" t="s">
        <v>201</v>
      </c>
      <c r="BH53" s="36">
        <v>1</v>
      </c>
      <c r="BI53" s="36">
        <v>0.8</v>
      </c>
      <c r="BJ53" s="8">
        <f t="shared" si="349"/>
        <v>200</v>
      </c>
      <c r="BK53" s="8" t="s">
        <v>5</v>
      </c>
      <c r="BL53" s="8">
        <v>1</v>
      </c>
      <c r="BM53" s="8" t="s">
        <v>4</v>
      </c>
      <c r="BN53" s="8" t="s">
        <v>3</v>
      </c>
      <c r="BO53" s="71" t="s">
        <v>73</v>
      </c>
      <c r="BP53" s="71" t="s">
        <v>73</v>
      </c>
      <c r="BQ53" s="27">
        <v>55001</v>
      </c>
      <c r="BR53" s="27">
        <v>2</v>
      </c>
      <c r="BS53" s="27"/>
      <c r="BT53" s="27"/>
      <c r="BU53" s="11" t="s">
        <v>1</v>
      </c>
      <c r="BV53" s="35">
        <v>0</v>
      </c>
      <c r="BW53" s="27">
        <f t="shared" si="200"/>
        <v>5</v>
      </c>
      <c r="BX53" s="34" t="str">
        <f t="shared" si="201"/>
        <v>[5,5,0,5]</v>
      </c>
      <c r="BY53" s="31">
        <v>1</v>
      </c>
      <c r="BZ53" s="31">
        <v>0</v>
      </c>
      <c r="CA53" s="31">
        <v>0</v>
      </c>
      <c r="CB53" s="31">
        <v>0</v>
      </c>
      <c r="CC53" s="33">
        <v>0</v>
      </c>
      <c r="CD53" s="31">
        <v>0</v>
      </c>
      <c r="CE53" s="31">
        <v>0</v>
      </c>
      <c r="CF53" s="31" t="str">
        <f t="shared" si="331"/>
        <v>0,0,0,0,0,0,0</v>
      </c>
      <c r="CG53" s="31" t="str">
        <f t="shared" si="332"/>
        <v>"1|0,1,3|0|0|200",</v>
      </c>
      <c r="CH53" s="33"/>
      <c r="CI53" s="33"/>
      <c r="CJ53" s="33"/>
      <c r="CK53" s="33"/>
      <c r="CL53" s="33"/>
      <c r="CM53" s="33"/>
      <c r="CN53" s="33" t="s">
        <v>226</v>
      </c>
      <c r="CO53" s="33"/>
      <c r="CP53" s="33"/>
      <c r="CQ53" s="32" t="s">
        <v>0</v>
      </c>
      <c r="CR53" s="32">
        <v>1</v>
      </c>
      <c r="CS53" s="31"/>
      <c r="CT53" s="31">
        <f t="shared" si="333"/>
        <v>1</v>
      </c>
      <c r="CU53" s="31" t="s">
        <v>11</v>
      </c>
      <c r="CV53" s="31">
        <v>0</v>
      </c>
      <c r="CW53" s="31">
        <v>0</v>
      </c>
      <c r="CX53" s="31">
        <f>F53</f>
        <v>200</v>
      </c>
      <c r="CY53" s="31" t="str">
        <f t="shared" si="334"/>
        <v/>
      </c>
      <c r="CZ53" s="31">
        <v>2</v>
      </c>
      <c r="DA53" s="31">
        <v>0</v>
      </c>
      <c r="DB53" s="31">
        <v>0</v>
      </c>
      <c r="DC53" s="31">
        <f>F53</f>
        <v>200</v>
      </c>
      <c r="DD53" s="31" t="str">
        <f t="shared" si="335"/>
        <v/>
      </c>
      <c r="DE53" s="31">
        <v>2</v>
      </c>
      <c r="DF53" s="31">
        <v>0</v>
      </c>
      <c r="DG53" s="31">
        <v>0</v>
      </c>
      <c r="DH53" s="31">
        <f>F53</f>
        <v>200</v>
      </c>
      <c r="DI53" s="31" t="str">
        <f t="shared" si="336"/>
        <v/>
      </c>
      <c r="DJ53" s="31">
        <v>2</v>
      </c>
      <c r="DK53" s="31">
        <v>0</v>
      </c>
      <c r="DL53" s="31">
        <v>0</v>
      </c>
      <c r="DM53" s="31">
        <f>F53</f>
        <v>200</v>
      </c>
      <c r="DN53" s="31" t="str">
        <f t="shared" si="337"/>
        <v/>
      </c>
      <c r="DO53" s="31">
        <v>2</v>
      </c>
      <c r="DP53" s="31">
        <v>0</v>
      </c>
      <c r="DQ53" s="31">
        <v>0</v>
      </c>
      <c r="DR53" s="31">
        <f>F53</f>
        <v>200</v>
      </c>
      <c r="DS53" s="31" t="s">
        <v>225</v>
      </c>
      <c r="DT53" s="58">
        <f t="shared" si="345"/>
        <v>5</v>
      </c>
      <c r="DU53" s="58">
        <f t="shared" si="346"/>
        <v>5</v>
      </c>
      <c r="DV53" s="58">
        <v>0</v>
      </c>
      <c r="DW53" s="27">
        <f t="shared" si="202"/>
        <v>5</v>
      </c>
      <c r="DX53" s="27"/>
      <c r="EI53" s="26">
        <f t="shared" si="203"/>
        <v>220.00000000000003</v>
      </c>
      <c r="EJ53" s="25">
        <v>0.1</v>
      </c>
      <c r="EK53" s="24">
        <v>8</v>
      </c>
      <c r="EL53" s="21">
        <v>5</v>
      </c>
      <c r="EM53" s="24">
        <v>9</v>
      </c>
      <c r="EN53" s="21">
        <v>2</v>
      </c>
      <c r="EO53" s="24">
        <v>10</v>
      </c>
      <c r="EP53" s="21">
        <v>2</v>
      </c>
      <c r="EQ53" s="21">
        <f t="shared" si="204"/>
        <v>8.6666666666666661</v>
      </c>
      <c r="ER53" s="21">
        <f t="shared" si="205"/>
        <v>7.5</v>
      </c>
      <c r="ES53" s="23">
        <f t="shared" si="206"/>
        <v>0.30769200000000002</v>
      </c>
      <c r="ET53" s="21">
        <f t="shared" si="207"/>
        <v>15</v>
      </c>
      <c r="EU53" s="22">
        <f t="shared" si="208"/>
        <v>0.15384600000000001</v>
      </c>
      <c r="EV53" s="21">
        <f t="shared" si="209"/>
        <v>22.5</v>
      </c>
      <c r="EW53" s="20">
        <f t="shared" si="210"/>
        <v>0.102564</v>
      </c>
      <c r="EZ53" s="19"/>
      <c r="FA53" s="3"/>
      <c r="FE53" s="16"/>
      <c r="FF53" s="18">
        <v>0</v>
      </c>
      <c r="FG53" s="17">
        <v>1</v>
      </c>
      <c r="FH53" s="16">
        <f t="shared" si="211"/>
        <v>0</v>
      </c>
      <c r="FI53" s="18">
        <f t="shared" si="212"/>
        <v>0</v>
      </c>
      <c r="FJ53" s="17">
        <f t="shared" si="213"/>
        <v>1</v>
      </c>
      <c r="FK53" s="16">
        <f t="shared" si="214"/>
        <v>0</v>
      </c>
      <c r="FL53" s="18">
        <f t="shared" si="215"/>
        <v>0</v>
      </c>
      <c r="FM53" s="17">
        <f t="shared" si="216"/>
        <v>1</v>
      </c>
      <c r="FN53" s="16">
        <f t="shared" si="217"/>
        <v>0</v>
      </c>
      <c r="FO53" s="18">
        <f t="shared" si="218"/>
        <v>0</v>
      </c>
      <c r="FP53" s="17">
        <f t="shared" si="219"/>
        <v>1</v>
      </c>
      <c r="FQ53" s="16">
        <f t="shared" si="220"/>
        <v>0</v>
      </c>
      <c r="FR53" s="18">
        <f t="shared" si="221"/>
        <v>0</v>
      </c>
      <c r="FS53" s="17">
        <f t="shared" si="222"/>
        <v>1</v>
      </c>
      <c r="FT53" s="16">
        <f t="shared" si="223"/>
        <v>0</v>
      </c>
      <c r="FU53" s="18">
        <f t="shared" si="224"/>
        <v>0</v>
      </c>
      <c r="FV53" s="17">
        <f t="shared" si="225"/>
        <v>1</v>
      </c>
      <c r="FW53" s="16">
        <f t="shared" si="226"/>
        <v>0</v>
      </c>
      <c r="FX53" s="18">
        <f t="shared" si="227"/>
        <v>0</v>
      </c>
      <c r="FY53" s="17">
        <f t="shared" si="228"/>
        <v>1</v>
      </c>
      <c r="FZ53" s="16">
        <f t="shared" si="229"/>
        <v>0</v>
      </c>
      <c r="GA53" s="18">
        <f t="shared" si="230"/>
        <v>0</v>
      </c>
      <c r="GB53" s="17">
        <f t="shared" si="231"/>
        <v>1</v>
      </c>
      <c r="GC53" s="16">
        <f t="shared" si="232"/>
        <v>0</v>
      </c>
      <c r="GD53" s="18">
        <f t="shared" si="233"/>
        <v>0</v>
      </c>
      <c r="GE53" s="17">
        <f t="shared" si="234"/>
        <v>1</v>
      </c>
      <c r="GF53" s="16">
        <f t="shared" si="235"/>
        <v>0</v>
      </c>
      <c r="GG53" s="18">
        <f t="shared" si="236"/>
        <v>0</v>
      </c>
      <c r="GH53" s="17">
        <f t="shared" si="237"/>
        <v>1</v>
      </c>
      <c r="GI53" s="16">
        <f t="shared" si="238"/>
        <v>0</v>
      </c>
      <c r="GJ53" s="18">
        <f t="shared" si="239"/>
        <v>0</v>
      </c>
      <c r="GK53" s="17">
        <f t="shared" si="240"/>
        <v>2</v>
      </c>
      <c r="GL53" s="16">
        <f t="shared" si="241"/>
        <v>0</v>
      </c>
      <c r="GM53" s="18">
        <f t="shared" si="242"/>
        <v>0</v>
      </c>
      <c r="GN53" s="17">
        <f t="shared" si="243"/>
        <v>4</v>
      </c>
      <c r="GO53" s="16">
        <f t="shared" si="244"/>
        <v>0</v>
      </c>
      <c r="GP53" s="18">
        <f t="shared" si="245"/>
        <v>0</v>
      </c>
      <c r="GQ53" s="17">
        <f t="shared" si="246"/>
        <v>6</v>
      </c>
      <c r="GR53" s="16">
        <f t="shared" si="247"/>
        <v>0</v>
      </c>
      <c r="GS53" s="18">
        <f t="shared" si="248"/>
        <v>0</v>
      </c>
      <c r="GT53" s="17">
        <f t="shared" si="249"/>
        <v>8</v>
      </c>
      <c r="GU53" s="16">
        <f t="shared" si="250"/>
        <v>0</v>
      </c>
      <c r="GV53" s="18">
        <f t="shared" si="251"/>
        <v>0</v>
      </c>
      <c r="GW53" s="17">
        <f t="shared" si="252"/>
        <v>10</v>
      </c>
      <c r="GX53" s="16">
        <f t="shared" si="253"/>
        <v>0</v>
      </c>
      <c r="GY53" s="18">
        <f t="shared" si="254"/>
        <v>0</v>
      </c>
      <c r="GZ53" s="17">
        <f t="shared" si="255"/>
        <v>20</v>
      </c>
      <c r="HA53" s="16">
        <f t="shared" si="256"/>
        <v>0</v>
      </c>
      <c r="HB53" s="18">
        <f t="shared" si="257"/>
        <v>0</v>
      </c>
      <c r="HC53" s="17">
        <f t="shared" si="258"/>
        <v>40</v>
      </c>
      <c r="HD53" s="16">
        <f t="shared" si="259"/>
        <v>0</v>
      </c>
      <c r="HE53" s="18">
        <f t="shared" si="260"/>
        <v>0</v>
      </c>
      <c r="HF53" s="17">
        <f t="shared" si="261"/>
        <v>60</v>
      </c>
      <c r="HG53" s="16">
        <f t="shared" si="262"/>
        <v>0</v>
      </c>
      <c r="HH53" s="18">
        <f t="shared" si="263"/>
        <v>0</v>
      </c>
      <c r="HI53" s="17">
        <f t="shared" si="264"/>
        <v>80</v>
      </c>
      <c r="HJ53" s="16">
        <f t="shared" si="265"/>
        <v>0</v>
      </c>
      <c r="HK53" s="18">
        <f t="shared" si="266"/>
        <v>0</v>
      </c>
      <c r="HL53" s="17">
        <f t="shared" si="267"/>
        <v>100</v>
      </c>
      <c r="HM53" s="16">
        <f t="shared" si="268"/>
        <v>0</v>
      </c>
      <c r="HO53" s="19"/>
      <c r="HP53" s="3"/>
      <c r="HT53" s="16"/>
      <c r="HU53" s="18">
        <v>0</v>
      </c>
      <c r="HV53" s="17">
        <v>1</v>
      </c>
      <c r="HW53" s="16">
        <f t="shared" si="269"/>
        <v>0</v>
      </c>
      <c r="HX53" s="18">
        <f t="shared" si="270"/>
        <v>0</v>
      </c>
      <c r="HY53" s="17">
        <f t="shared" si="271"/>
        <v>1</v>
      </c>
      <c r="HZ53" s="16">
        <f t="shared" si="272"/>
        <v>0</v>
      </c>
      <c r="IA53" s="18">
        <f t="shared" si="273"/>
        <v>0</v>
      </c>
      <c r="IB53" s="17">
        <f t="shared" si="274"/>
        <v>1</v>
      </c>
      <c r="IC53" s="16">
        <f t="shared" si="275"/>
        <v>0</v>
      </c>
      <c r="ID53" s="18">
        <f t="shared" si="276"/>
        <v>0</v>
      </c>
      <c r="IE53" s="17">
        <f t="shared" si="277"/>
        <v>1</v>
      </c>
      <c r="IF53" s="16">
        <f t="shared" si="278"/>
        <v>0</v>
      </c>
      <c r="IG53" s="18">
        <f t="shared" si="279"/>
        <v>0</v>
      </c>
      <c r="IH53" s="17">
        <f t="shared" si="280"/>
        <v>1</v>
      </c>
      <c r="II53" s="16">
        <f t="shared" si="281"/>
        <v>0</v>
      </c>
      <c r="IJ53" s="18">
        <f t="shared" si="282"/>
        <v>0</v>
      </c>
      <c r="IK53" s="17">
        <f t="shared" si="283"/>
        <v>1</v>
      </c>
      <c r="IL53" s="16">
        <f t="shared" si="284"/>
        <v>0</v>
      </c>
      <c r="IM53" s="18">
        <f t="shared" si="285"/>
        <v>0</v>
      </c>
      <c r="IN53" s="17">
        <f t="shared" si="286"/>
        <v>1</v>
      </c>
      <c r="IO53" s="16">
        <f t="shared" si="287"/>
        <v>0</v>
      </c>
      <c r="IP53" s="18">
        <f t="shared" si="288"/>
        <v>0</v>
      </c>
      <c r="IQ53" s="17">
        <f t="shared" si="289"/>
        <v>1</v>
      </c>
      <c r="IR53" s="16">
        <f t="shared" si="290"/>
        <v>0</v>
      </c>
      <c r="IS53" s="18">
        <f t="shared" si="291"/>
        <v>0</v>
      </c>
      <c r="IT53" s="17">
        <f t="shared" si="292"/>
        <v>1</v>
      </c>
      <c r="IU53" s="16">
        <f t="shared" si="293"/>
        <v>0</v>
      </c>
      <c r="IV53" s="18">
        <f t="shared" si="294"/>
        <v>0</v>
      </c>
      <c r="IW53" s="17">
        <f t="shared" si="295"/>
        <v>1</v>
      </c>
      <c r="IX53" s="16">
        <f t="shared" si="296"/>
        <v>0</v>
      </c>
      <c r="IY53" s="18">
        <f t="shared" si="297"/>
        <v>0</v>
      </c>
      <c r="IZ53" s="17">
        <f t="shared" si="298"/>
        <v>1</v>
      </c>
      <c r="JA53" s="16">
        <f t="shared" si="299"/>
        <v>0</v>
      </c>
      <c r="JB53" s="18">
        <f t="shared" si="300"/>
        <v>0</v>
      </c>
      <c r="JC53" s="17">
        <f t="shared" si="301"/>
        <v>1</v>
      </c>
      <c r="JD53" s="16">
        <f t="shared" si="302"/>
        <v>0</v>
      </c>
      <c r="JE53" s="18">
        <f t="shared" si="303"/>
        <v>0</v>
      </c>
      <c r="JF53" s="17">
        <f t="shared" si="304"/>
        <v>1</v>
      </c>
      <c r="JG53" s="16">
        <f t="shared" si="305"/>
        <v>0</v>
      </c>
      <c r="JH53" s="18">
        <f t="shared" si="306"/>
        <v>0</v>
      </c>
      <c r="JI53" s="17">
        <f t="shared" si="307"/>
        <v>1</v>
      </c>
      <c r="JJ53" s="16">
        <f t="shared" si="308"/>
        <v>0</v>
      </c>
      <c r="JK53" s="18">
        <f t="shared" si="309"/>
        <v>0</v>
      </c>
      <c r="JL53" s="17">
        <f t="shared" si="310"/>
        <v>1</v>
      </c>
      <c r="JM53" s="16">
        <f t="shared" si="311"/>
        <v>0</v>
      </c>
      <c r="JN53" s="18">
        <f t="shared" si="312"/>
        <v>0</v>
      </c>
      <c r="JO53" s="17">
        <f t="shared" si="313"/>
        <v>1</v>
      </c>
      <c r="JP53" s="16">
        <f t="shared" si="314"/>
        <v>0</v>
      </c>
      <c r="JQ53" s="18">
        <f t="shared" si="315"/>
        <v>0</v>
      </c>
      <c r="JR53" s="17">
        <f t="shared" si="316"/>
        <v>1</v>
      </c>
      <c r="JS53" s="16">
        <f t="shared" si="317"/>
        <v>0</v>
      </c>
      <c r="JT53" s="18">
        <f t="shared" si="318"/>
        <v>0</v>
      </c>
      <c r="JU53" s="17">
        <f t="shared" si="319"/>
        <v>1</v>
      </c>
      <c r="JV53" s="16">
        <f t="shared" si="320"/>
        <v>0</v>
      </c>
      <c r="JW53" s="18">
        <f t="shared" si="321"/>
        <v>0</v>
      </c>
      <c r="JX53" s="17">
        <f t="shared" si="322"/>
        <v>1</v>
      </c>
      <c r="JY53" s="16">
        <f t="shared" si="323"/>
        <v>0</v>
      </c>
      <c r="JZ53" s="18">
        <f t="shared" si="324"/>
        <v>0</v>
      </c>
      <c r="KA53" s="17">
        <f t="shared" si="325"/>
        <v>1</v>
      </c>
      <c r="KB53" s="16">
        <f t="shared" si="326"/>
        <v>0</v>
      </c>
      <c r="KG53" s="15">
        <f t="shared" si="339"/>
        <v>0</v>
      </c>
      <c r="KH53" s="15">
        <f t="shared" si="339"/>
        <v>0</v>
      </c>
      <c r="KI53" s="15">
        <f t="shared" si="339"/>
        <v>0</v>
      </c>
      <c r="KJ53" s="15">
        <f t="shared" si="339"/>
        <v>0</v>
      </c>
      <c r="KK53" s="15">
        <f t="shared" si="339"/>
        <v>0</v>
      </c>
      <c r="KL53" s="15">
        <f t="shared" si="339"/>
        <v>0</v>
      </c>
      <c r="KM53" s="15">
        <f t="shared" si="339"/>
        <v>0</v>
      </c>
      <c r="KN53" s="15">
        <f t="shared" si="339"/>
        <v>0</v>
      </c>
      <c r="KO53" s="15">
        <f t="shared" si="339"/>
        <v>0</v>
      </c>
      <c r="KP53" s="15">
        <f t="shared" si="339"/>
        <v>0</v>
      </c>
      <c r="KQ53" s="15">
        <f t="shared" si="340"/>
        <v>0</v>
      </c>
      <c r="KR53" s="15">
        <f t="shared" si="340"/>
        <v>0</v>
      </c>
      <c r="KS53" s="15">
        <f t="shared" si="340"/>
        <v>0</v>
      </c>
      <c r="KT53" s="15">
        <f t="shared" si="340"/>
        <v>0</v>
      </c>
      <c r="KU53" s="15">
        <f t="shared" si="340"/>
        <v>0</v>
      </c>
      <c r="KV53" s="15">
        <f t="shared" si="340"/>
        <v>0</v>
      </c>
      <c r="KW53" s="15">
        <f t="shared" si="340"/>
        <v>0</v>
      </c>
      <c r="KX53" s="15">
        <f t="shared" si="340"/>
        <v>0</v>
      </c>
      <c r="KY53" s="15">
        <f t="shared" si="340"/>
        <v>0</v>
      </c>
      <c r="KZ53" s="15">
        <f t="shared" si="340"/>
        <v>0</v>
      </c>
      <c r="LG53" s="14">
        <f t="shared" si="347"/>
        <v>0.05</v>
      </c>
      <c r="LH53" s="3">
        <v>1</v>
      </c>
      <c r="LI53" s="14">
        <f t="shared" si="327"/>
        <v>2.5000000000000001E-2</v>
      </c>
      <c r="LJ53" s="3">
        <f t="shared" si="328"/>
        <v>1</v>
      </c>
      <c r="LK53" s="14">
        <v>5.0000000000000001E-3</v>
      </c>
      <c r="LL53" s="3">
        <v>1</v>
      </c>
      <c r="LM53" s="14">
        <v>2.0000000000000001E-4</v>
      </c>
      <c r="LN53" s="3">
        <v>2</v>
      </c>
      <c r="LO53" s="13">
        <f t="shared" si="341"/>
        <v>0.01</v>
      </c>
      <c r="LP53" s="13">
        <f t="shared" si="341"/>
        <v>0.02</v>
      </c>
      <c r="LQ53" s="13">
        <f t="shared" si="341"/>
        <v>0.03</v>
      </c>
      <c r="LR53" s="13">
        <f t="shared" si="341"/>
        <v>0.04</v>
      </c>
      <c r="LS53" s="13">
        <f t="shared" si="341"/>
        <v>0.05</v>
      </c>
      <c r="LT53" s="13">
        <f t="shared" si="342"/>
        <v>0.05</v>
      </c>
      <c r="LU53" s="13">
        <f t="shared" si="342"/>
        <v>0.1</v>
      </c>
      <c r="LV53" s="13">
        <f t="shared" si="342"/>
        <v>0.15</v>
      </c>
      <c r="LW53" s="13">
        <f t="shared" si="342"/>
        <v>0.2</v>
      </c>
      <c r="LX53" s="13">
        <f t="shared" si="342"/>
        <v>0.25</v>
      </c>
      <c r="LY53" s="13">
        <f t="shared" si="343"/>
        <v>0.1</v>
      </c>
      <c r="LZ53" s="13">
        <f t="shared" si="343"/>
        <v>0.2</v>
      </c>
      <c r="MA53" s="13">
        <f t="shared" si="343"/>
        <v>0.3</v>
      </c>
      <c r="MB53" s="13">
        <f t="shared" si="343"/>
        <v>0.4</v>
      </c>
      <c r="MC53" s="13">
        <f t="shared" si="343"/>
        <v>0.5</v>
      </c>
      <c r="MD53" s="13">
        <f t="shared" si="344"/>
        <v>0.02</v>
      </c>
      <c r="ME53" s="13">
        <f t="shared" si="344"/>
        <v>0.04</v>
      </c>
      <c r="MF53" s="13">
        <f t="shared" si="344"/>
        <v>0.06</v>
      </c>
      <c r="MG53" s="13">
        <f t="shared" si="344"/>
        <v>0.08</v>
      </c>
      <c r="MH53" s="13">
        <f t="shared" si="344"/>
        <v>0.1</v>
      </c>
      <c r="MI53" s="13">
        <f t="shared" si="344"/>
        <v>0.15</v>
      </c>
      <c r="MJ53" s="13">
        <f t="shared" si="344"/>
        <v>0.2</v>
      </c>
      <c r="MK53" s="13">
        <f t="shared" si="344"/>
        <v>0.25</v>
      </c>
      <c r="ML53" s="13">
        <f t="shared" si="344"/>
        <v>0.3</v>
      </c>
      <c r="MM53" s="13">
        <f t="shared" si="344"/>
        <v>0.35</v>
      </c>
      <c r="MN53" s="13">
        <f t="shared" si="344"/>
        <v>0.4</v>
      </c>
      <c r="MO53" s="13">
        <f t="shared" si="344"/>
        <v>0.45</v>
      </c>
      <c r="MP53" s="13">
        <f t="shared" si="344"/>
        <v>0.5</v>
      </c>
      <c r="MQ53" s="13"/>
      <c r="MT53" s="3"/>
      <c r="MW53" s="1">
        <v>0</v>
      </c>
      <c r="MX53" s="1">
        <v>0</v>
      </c>
      <c r="MY53" s="1">
        <v>0</v>
      </c>
    </row>
    <row r="54" spans="1:363" ht="16.2">
      <c r="A54" s="37">
        <v>45</v>
      </c>
      <c r="B54" s="54" t="s">
        <v>224</v>
      </c>
      <c r="C54" s="53">
        <v>5</v>
      </c>
      <c r="D54" s="37">
        <v>25</v>
      </c>
      <c r="F54" s="37">
        <v>200</v>
      </c>
      <c r="G54" s="37"/>
      <c r="H54" s="37">
        <f t="shared" si="195"/>
        <v>200</v>
      </c>
      <c r="I54" s="11"/>
      <c r="J54" s="37">
        <f t="shared" si="348"/>
        <v>200</v>
      </c>
      <c r="K54" s="11"/>
      <c r="L54" s="37">
        <f t="shared" si="329"/>
        <v>0</v>
      </c>
      <c r="M54" s="37">
        <f t="shared" si="330"/>
        <v>0</v>
      </c>
      <c r="N54" s="37">
        <v>0</v>
      </c>
      <c r="O54" s="52">
        <v>0.1388884</v>
      </c>
      <c r="P54" s="3">
        <v>2</v>
      </c>
      <c r="Q54" s="51">
        <v>0</v>
      </c>
      <c r="R54" s="17">
        <f t="shared" si="196"/>
        <v>3.3333000000000002E-2</v>
      </c>
      <c r="S54" s="49">
        <v>0</v>
      </c>
      <c r="T54" s="47" t="s">
        <v>8</v>
      </c>
      <c r="U54" s="50">
        <v>0</v>
      </c>
      <c r="V54" s="49">
        <v>12</v>
      </c>
      <c r="W54" s="48">
        <v>1</v>
      </c>
      <c r="X54" s="47" t="str">
        <f t="shared" si="178"/>
        <v>[[0,1],[0,1],[0,1],[0,1],[0,1],[0,1],[0,1],[0,1],[0,1],[0,1],[0,2],[0,4],[0,6],[0,8],[0,10],[0,20],[0,40],[0,60],[0,80],[0,100]]</v>
      </c>
      <c r="Y54" s="47">
        <v>1</v>
      </c>
      <c r="Z54" s="47">
        <v>1</v>
      </c>
      <c r="AA54" s="47" t="str">
        <f t="shared" si="197"/>
        <v>[[0,1],[0,1],[0,1],[0,1],[0,1],[0,1],[0,1],[0,1],[0,1],[0,1],[0,1],[0,1],[0,1],[0,1],[0,1],[0,1],[0,1],[0,1],[0,1],[0,1]]</v>
      </c>
      <c r="AB54" s="37">
        <v>0</v>
      </c>
      <c r="AC54" s="46">
        <v>0</v>
      </c>
      <c r="AD54" s="45">
        <f t="shared" si="187"/>
        <v>0</v>
      </c>
      <c r="AE54" s="45">
        <v>0.05</v>
      </c>
      <c r="AF54" s="43">
        <v>0</v>
      </c>
      <c r="AG54" s="44">
        <v>0</v>
      </c>
      <c r="AH54" s="43">
        <v>0</v>
      </c>
      <c r="AI54" s="43">
        <v>0</v>
      </c>
      <c r="AJ54" s="42">
        <v>0</v>
      </c>
      <c r="AK54" s="14" t="str">
        <f t="shared" si="198"/>
        <v>[[0.05,1],[0.025,1],[0.005,1],[0.0002,2],[0,0],[0.0002,2],[0.0002,2]]</v>
      </c>
      <c r="AL54" s="37" t="str">
        <f t="shared" si="179"/>
        <v>[[6,5],[8,2],[10,2]]</v>
      </c>
      <c r="AM54" s="12"/>
      <c r="AN54" s="40">
        <v>0</v>
      </c>
      <c r="AO54" s="40">
        <v>1</v>
      </c>
      <c r="AP54" s="40">
        <f t="shared" si="199"/>
        <v>1</v>
      </c>
      <c r="AQ54" s="40">
        <v>1</v>
      </c>
      <c r="AR54" s="40">
        <v>1</v>
      </c>
      <c r="AS54" s="40" t="s">
        <v>223</v>
      </c>
      <c r="AT54" s="40">
        <v>3</v>
      </c>
      <c r="AU54" s="39">
        <v>12</v>
      </c>
      <c r="AV54" s="37">
        <v>1</v>
      </c>
      <c r="AW54" s="37">
        <v>0</v>
      </c>
      <c r="AX54" s="8">
        <v>2</v>
      </c>
      <c r="AY54" s="8"/>
      <c r="AZ54" s="8" t="s">
        <v>6</v>
      </c>
      <c r="BA54" s="37">
        <v>1</v>
      </c>
      <c r="BB54" s="38">
        <v>1.5</v>
      </c>
      <c r="BC54" s="37"/>
      <c r="BD54" s="37"/>
      <c r="BE54" s="37">
        <v>1</v>
      </c>
      <c r="BF54" s="37">
        <v>1</v>
      </c>
      <c r="BG54" s="37" t="s">
        <v>6</v>
      </c>
      <c r="BH54" s="36">
        <v>1</v>
      </c>
      <c r="BI54" s="36">
        <v>0.6</v>
      </c>
      <c r="BJ54" s="8">
        <f t="shared" si="349"/>
        <v>200</v>
      </c>
      <c r="BK54" s="8" t="s">
        <v>5</v>
      </c>
      <c r="BL54" s="8">
        <v>1</v>
      </c>
      <c r="BM54" s="8" t="s">
        <v>4</v>
      </c>
      <c r="BN54" s="8" t="s">
        <v>3</v>
      </c>
      <c r="BO54" s="11" t="s">
        <v>2</v>
      </c>
      <c r="BP54" s="11" t="s">
        <v>2</v>
      </c>
      <c r="BQ54" s="11"/>
      <c r="BR54" s="27"/>
      <c r="BS54" s="11"/>
      <c r="BT54" s="11"/>
      <c r="BU54" s="11" t="s">
        <v>1</v>
      </c>
      <c r="BV54" s="35">
        <v>0</v>
      </c>
      <c r="BW54" s="27">
        <f t="shared" si="200"/>
        <v>0</v>
      </c>
      <c r="BX54" s="34" t="str">
        <f t="shared" si="201"/>
        <v>[0,0,0,0]</v>
      </c>
      <c r="BY54" s="33">
        <v>0</v>
      </c>
      <c r="BZ54" s="33">
        <v>0</v>
      </c>
      <c r="CA54" s="33">
        <v>0</v>
      </c>
      <c r="CB54" s="33">
        <v>0</v>
      </c>
      <c r="CC54" s="33">
        <v>0</v>
      </c>
      <c r="CD54" s="33">
        <v>0</v>
      </c>
      <c r="CE54" s="33">
        <v>0</v>
      </c>
      <c r="CF54" s="31" t="str">
        <f t="shared" si="331"/>
        <v>0,0,0,0,0,0,0</v>
      </c>
      <c r="CG54" s="31" t="str">
        <f t="shared" si="332"/>
        <v/>
      </c>
      <c r="CH54" s="33"/>
      <c r="CI54" s="33"/>
      <c r="CJ54" s="33"/>
      <c r="CK54" s="33"/>
      <c r="CL54" s="33"/>
      <c r="CM54" s="33"/>
      <c r="CN54" s="33"/>
      <c r="CO54" s="33"/>
      <c r="CP54" s="33"/>
      <c r="CQ54" s="32" t="s">
        <v>0</v>
      </c>
      <c r="CR54" s="32"/>
      <c r="CS54" s="31"/>
      <c r="CT54" s="31" t="str">
        <f t="shared" si="333"/>
        <v/>
      </c>
      <c r="CU54" s="31"/>
      <c r="CV54" s="31"/>
      <c r="CW54" s="31"/>
      <c r="CX54" s="31"/>
      <c r="CY54" s="31" t="str">
        <f t="shared" si="334"/>
        <v/>
      </c>
      <c r="CZ54" s="31"/>
      <c r="DA54" s="31"/>
      <c r="DB54" s="31"/>
      <c r="DC54" s="31"/>
      <c r="DD54" s="31" t="str">
        <f t="shared" si="335"/>
        <v/>
      </c>
      <c r="DE54" s="31"/>
      <c r="DF54" s="31"/>
      <c r="DG54" s="31"/>
      <c r="DH54" s="31"/>
      <c r="DI54" s="31" t="str">
        <f t="shared" si="336"/>
        <v/>
      </c>
      <c r="DJ54" s="31"/>
      <c r="DK54" s="31"/>
      <c r="DL54" s="31"/>
      <c r="DM54" s="31"/>
      <c r="DN54" s="31" t="str">
        <f t="shared" si="337"/>
        <v/>
      </c>
      <c r="DO54" s="31"/>
      <c r="DP54" s="31"/>
      <c r="DQ54" s="31"/>
      <c r="DR54" s="31"/>
      <c r="DS54" s="31" t="e">
        <v>#N/A</v>
      </c>
      <c r="DT54" s="30">
        <v>0</v>
      </c>
      <c r="DU54" s="29">
        <v>0</v>
      </c>
      <c r="DV54" s="28">
        <v>0</v>
      </c>
      <c r="DW54" s="27">
        <f t="shared" si="202"/>
        <v>0</v>
      </c>
      <c r="DX54" s="27"/>
      <c r="EI54" s="26">
        <f t="shared" si="203"/>
        <v>220.00000000000003</v>
      </c>
      <c r="EJ54" s="25">
        <v>0</v>
      </c>
      <c r="EK54" s="24">
        <v>6</v>
      </c>
      <c r="EL54" s="21">
        <v>5</v>
      </c>
      <c r="EM54" s="24">
        <v>8</v>
      </c>
      <c r="EN54" s="21">
        <v>2</v>
      </c>
      <c r="EO54" s="24">
        <v>10</v>
      </c>
      <c r="EP54" s="21">
        <v>2</v>
      </c>
      <c r="EQ54" s="21">
        <f t="shared" si="204"/>
        <v>7.333333333333333</v>
      </c>
      <c r="ER54" s="21">
        <f t="shared" si="205"/>
        <v>7.5</v>
      </c>
      <c r="ES54" s="23">
        <f t="shared" si="206"/>
        <v>0</v>
      </c>
      <c r="ET54" s="21">
        <f t="shared" si="207"/>
        <v>15</v>
      </c>
      <c r="EU54" s="22">
        <f t="shared" si="208"/>
        <v>0</v>
      </c>
      <c r="EV54" s="21">
        <f t="shared" si="209"/>
        <v>22.5</v>
      </c>
      <c r="EW54" s="20">
        <f t="shared" si="210"/>
        <v>0</v>
      </c>
      <c r="EZ54" s="19"/>
      <c r="FA54" s="3"/>
      <c r="FE54" s="16"/>
      <c r="FF54" s="18">
        <v>0</v>
      </c>
      <c r="FG54" s="17">
        <v>1</v>
      </c>
      <c r="FH54" s="16">
        <f t="shared" si="211"/>
        <v>0</v>
      </c>
      <c r="FI54" s="18">
        <f t="shared" si="212"/>
        <v>0</v>
      </c>
      <c r="FJ54" s="17">
        <f t="shared" si="213"/>
        <v>1</v>
      </c>
      <c r="FK54" s="16">
        <f t="shared" si="214"/>
        <v>0</v>
      </c>
      <c r="FL54" s="18">
        <f t="shared" si="215"/>
        <v>0</v>
      </c>
      <c r="FM54" s="17">
        <f t="shared" si="216"/>
        <v>1</v>
      </c>
      <c r="FN54" s="16">
        <f t="shared" si="217"/>
        <v>0</v>
      </c>
      <c r="FO54" s="18">
        <f t="shared" si="218"/>
        <v>0</v>
      </c>
      <c r="FP54" s="17">
        <f t="shared" si="219"/>
        <v>1</v>
      </c>
      <c r="FQ54" s="16">
        <f t="shared" si="220"/>
        <v>0</v>
      </c>
      <c r="FR54" s="18">
        <f t="shared" si="221"/>
        <v>0</v>
      </c>
      <c r="FS54" s="17">
        <f t="shared" si="222"/>
        <v>1</v>
      </c>
      <c r="FT54" s="16">
        <f t="shared" si="223"/>
        <v>0</v>
      </c>
      <c r="FU54" s="18">
        <f t="shared" si="224"/>
        <v>0</v>
      </c>
      <c r="FV54" s="17">
        <f t="shared" si="225"/>
        <v>1</v>
      </c>
      <c r="FW54" s="16">
        <f t="shared" si="226"/>
        <v>0</v>
      </c>
      <c r="FX54" s="18">
        <f t="shared" si="227"/>
        <v>0</v>
      </c>
      <c r="FY54" s="17">
        <f t="shared" si="228"/>
        <v>1</v>
      </c>
      <c r="FZ54" s="16">
        <f t="shared" si="229"/>
        <v>0</v>
      </c>
      <c r="GA54" s="18">
        <f t="shared" si="230"/>
        <v>0</v>
      </c>
      <c r="GB54" s="17">
        <f t="shared" si="231"/>
        <v>1</v>
      </c>
      <c r="GC54" s="16">
        <f t="shared" si="232"/>
        <v>0</v>
      </c>
      <c r="GD54" s="18">
        <f t="shared" si="233"/>
        <v>0</v>
      </c>
      <c r="GE54" s="17">
        <f t="shared" si="234"/>
        <v>1</v>
      </c>
      <c r="GF54" s="16">
        <f t="shared" si="235"/>
        <v>0</v>
      </c>
      <c r="GG54" s="18">
        <f t="shared" si="236"/>
        <v>0</v>
      </c>
      <c r="GH54" s="17">
        <f t="shared" si="237"/>
        <v>1</v>
      </c>
      <c r="GI54" s="16">
        <f t="shared" si="238"/>
        <v>0</v>
      </c>
      <c r="GJ54" s="18">
        <f t="shared" si="239"/>
        <v>0</v>
      </c>
      <c r="GK54" s="17">
        <f t="shared" si="240"/>
        <v>2</v>
      </c>
      <c r="GL54" s="16">
        <f t="shared" si="241"/>
        <v>0</v>
      </c>
      <c r="GM54" s="18">
        <f t="shared" si="242"/>
        <v>0</v>
      </c>
      <c r="GN54" s="17">
        <f t="shared" si="243"/>
        <v>4</v>
      </c>
      <c r="GO54" s="16">
        <f t="shared" si="244"/>
        <v>0</v>
      </c>
      <c r="GP54" s="18">
        <f t="shared" si="245"/>
        <v>0</v>
      </c>
      <c r="GQ54" s="17">
        <f t="shared" si="246"/>
        <v>6</v>
      </c>
      <c r="GR54" s="16">
        <f t="shared" si="247"/>
        <v>0</v>
      </c>
      <c r="GS54" s="18">
        <f t="shared" si="248"/>
        <v>0</v>
      </c>
      <c r="GT54" s="17">
        <f t="shared" si="249"/>
        <v>8</v>
      </c>
      <c r="GU54" s="16">
        <f t="shared" si="250"/>
        <v>0</v>
      </c>
      <c r="GV54" s="18">
        <f t="shared" si="251"/>
        <v>0</v>
      </c>
      <c r="GW54" s="17">
        <f t="shared" si="252"/>
        <v>10</v>
      </c>
      <c r="GX54" s="16">
        <f t="shared" si="253"/>
        <v>0</v>
      </c>
      <c r="GY54" s="18">
        <f t="shared" si="254"/>
        <v>0</v>
      </c>
      <c r="GZ54" s="17">
        <f t="shared" si="255"/>
        <v>20</v>
      </c>
      <c r="HA54" s="16">
        <f t="shared" si="256"/>
        <v>0</v>
      </c>
      <c r="HB54" s="18">
        <f t="shared" si="257"/>
        <v>0</v>
      </c>
      <c r="HC54" s="17">
        <f t="shared" si="258"/>
        <v>40</v>
      </c>
      <c r="HD54" s="16">
        <f t="shared" si="259"/>
        <v>0</v>
      </c>
      <c r="HE54" s="18">
        <f t="shared" si="260"/>
        <v>0</v>
      </c>
      <c r="HF54" s="17">
        <f t="shared" si="261"/>
        <v>60</v>
      </c>
      <c r="HG54" s="16">
        <f t="shared" si="262"/>
        <v>0</v>
      </c>
      <c r="HH54" s="18">
        <f t="shared" si="263"/>
        <v>0</v>
      </c>
      <c r="HI54" s="17">
        <f t="shared" si="264"/>
        <v>80</v>
      </c>
      <c r="HJ54" s="16">
        <f t="shared" si="265"/>
        <v>0</v>
      </c>
      <c r="HK54" s="18">
        <f t="shared" si="266"/>
        <v>0</v>
      </c>
      <c r="HL54" s="17">
        <f t="shared" si="267"/>
        <v>100</v>
      </c>
      <c r="HM54" s="16">
        <f t="shared" si="268"/>
        <v>0</v>
      </c>
      <c r="HO54" s="19"/>
      <c r="HP54" s="3"/>
      <c r="HT54" s="16"/>
      <c r="HU54" s="18">
        <v>0</v>
      </c>
      <c r="HV54" s="17">
        <v>1</v>
      </c>
      <c r="HW54" s="16">
        <f t="shared" si="269"/>
        <v>0</v>
      </c>
      <c r="HX54" s="18">
        <f t="shared" si="270"/>
        <v>0</v>
      </c>
      <c r="HY54" s="17">
        <f t="shared" si="271"/>
        <v>1</v>
      </c>
      <c r="HZ54" s="16">
        <f t="shared" si="272"/>
        <v>0</v>
      </c>
      <c r="IA54" s="18">
        <f t="shared" si="273"/>
        <v>0</v>
      </c>
      <c r="IB54" s="17">
        <f t="shared" si="274"/>
        <v>1</v>
      </c>
      <c r="IC54" s="16">
        <f t="shared" si="275"/>
        <v>0</v>
      </c>
      <c r="ID54" s="18">
        <f t="shared" si="276"/>
        <v>0</v>
      </c>
      <c r="IE54" s="17">
        <f t="shared" si="277"/>
        <v>1</v>
      </c>
      <c r="IF54" s="16">
        <f t="shared" si="278"/>
        <v>0</v>
      </c>
      <c r="IG54" s="18">
        <f t="shared" si="279"/>
        <v>0</v>
      </c>
      <c r="IH54" s="17">
        <f t="shared" si="280"/>
        <v>1</v>
      </c>
      <c r="II54" s="16">
        <f t="shared" si="281"/>
        <v>0</v>
      </c>
      <c r="IJ54" s="18">
        <f t="shared" si="282"/>
        <v>0</v>
      </c>
      <c r="IK54" s="17">
        <f t="shared" si="283"/>
        <v>1</v>
      </c>
      <c r="IL54" s="16">
        <f t="shared" si="284"/>
        <v>0</v>
      </c>
      <c r="IM54" s="18">
        <f t="shared" si="285"/>
        <v>0</v>
      </c>
      <c r="IN54" s="17">
        <f t="shared" si="286"/>
        <v>1</v>
      </c>
      <c r="IO54" s="16">
        <f t="shared" si="287"/>
        <v>0</v>
      </c>
      <c r="IP54" s="18">
        <f t="shared" si="288"/>
        <v>0</v>
      </c>
      <c r="IQ54" s="17">
        <f t="shared" si="289"/>
        <v>1</v>
      </c>
      <c r="IR54" s="16">
        <f t="shared" si="290"/>
        <v>0</v>
      </c>
      <c r="IS54" s="18">
        <f t="shared" si="291"/>
        <v>0</v>
      </c>
      <c r="IT54" s="17">
        <f t="shared" si="292"/>
        <v>1</v>
      </c>
      <c r="IU54" s="16">
        <f t="shared" si="293"/>
        <v>0</v>
      </c>
      <c r="IV54" s="18">
        <f t="shared" si="294"/>
        <v>0</v>
      </c>
      <c r="IW54" s="17">
        <f t="shared" si="295"/>
        <v>1</v>
      </c>
      <c r="IX54" s="16">
        <f t="shared" si="296"/>
        <v>0</v>
      </c>
      <c r="IY54" s="18">
        <f t="shared" si="297"/>
        <v>0</v>
      </c>
      <c r="IZ54" s="17">
        <f t="shared" si="298"/>
        <v>1</v>
      </c>
      <c r="JA54" s="16">
        <f t="shared" si="299"/>
        <v>0</v>
      </c>
      <c r="JB54" s="18">
        <f t="shared" si="300"/>
        <v>0</v>
      </c>
      <c r="JC54" s="17">
        <f t="shared" si="301"/>
        <v>1</v>
      </c>
      <c r="JD54" s="16">
        <f t="shared" si="302"/>
        <v>0</v>
      </c>
      <c r="JE54" s="18">
        <f t="shared" si="303"/>
        <v>0</v>
      </c>
      <c r="JF54" s="17">
        <f t="shared" si="304"/>
        <v>1</v>
      </c>
      <c r="JG54" s="16">
        <f t="shared" si="305"/>
        <v>0</v>
      </c>
      <c r="JH54" s="18">
        <f t="shared" si="306"/>
        <v>0</v>
      </c>
      <c r="JI54" s="17">
        <f t="shared" si="307"/>
        <v>1</v>
      </c>
      <c r="JJ54" s="16">
        <f t="shared" si="308"/>
        <v>0</v>
      </c>
      <c r="JK54" s="18">
        <f t="shared" si="309"/>
        <v>0</v>
      </c>
      <c r="JL54" s="17">
        <f t="shared" si="310"/>
        <v>1</v>
      </c>
      <c r="JM54" s="16">
        <f t="shared" si="311"/>
        <v>0</v>
      </c>
      <c r="JN54" s="18">
        <f t="shared" si="312"/>
        <v>0</v>
      </c>
      <c r="JO54" s="17">
        <f t="shared" si="313"/>
        <v>1</v>
      </c>
      <c r="JP54" s="16">
        <f t="shared" si="314"/>
        <v>0</v>
      </c>
      <c r="JQ54" s="18">
        <f t="shared" si="315"/>
        <v>0</v>
      </c>
      <c r="JR54" s="17">
        <f t="shared" si="316"/>
        <v>1</v>
      </c>
      <c r="JS54" s="16">
        <f t="shared" si="317"/>
        <v>0</v>
      </c>
      <c r="JT54" s="18">
        <f t="shared" si="318"/>
        <v>0</v>
      </c>
      <c r="JU54" s="17">
        <f t="shared" si="319"/>
        <v>1</v>
      </c>
      <c r="JV54" s="16">
        <f t="shared" si="320"/>
        <v>0</v>
      </c>
      <c r="JW54" s="18">
        <f t="shared" si="321"/>
        <v>0</v>
      </c>
      <c r="JX54" s="17">
        <f t="shared" si="322"/>
        <v>1</v>
      </c>
      <c r="JY54" s="16">
        <f t="shared" si="323"/>
        <v>0</v>
      </c>
      <c r="JZ54" s="18">
        <f t="shared" si="324"/>
        <v>0</v>
      </c>
      <c r="KA54" s="17">
        <f t="shared" si="325"/>
        <v>1</v>
      </c>
      <c r="KB54" s="16">
        <f t="shared" si="326"/>
        <v>0</v>
      </c>
      <c r="KG54" s="15">
        <f t="shared" si="339"/>
        <v>0</v>
      </c>
      <c r="KH54" s="15">
        <f t="shared" si="339"/>
        <v>0</v>
      </c>
      <c r="KI54" s="15">
        <f t="shared" si="339"/>
        <v>0</v>
      </c>
      <c r="KJ54" s="15">
        <f t="shared" si="339"/>
        <v>0</v>
      </c>
      <c r="KK54" s="15">
        <f t="shared" si="339"/>
        <v>0</v>
      </c>
      <c r="KL54" s="15">
        <f t="shared" si="339"/>
        <v>0</v>
      </c>
      <c r="KM54" s="15">
        <f t="shared" si="339"/>
        <v>0</v>
      </c>
      <c r="KN54" s="15">
        <f t="shared" si="339"/>
        <v>0</v>
      </c>
      <c r="KO54" s="15">
        <f t="shared" si="339"/>
        <v>0</v>
      </c>
      <c r="KP54" s="15">
        <f t="shared" si="339"/>
        <v>0</v>
      </c>
      <c r="KQ54" s="15">
        <f t="shared" si="340"/>
        <v>0</v>
      </c>
      <c r="KR54" s="15">
        <f t="shared" si="340"/>
        <v>0</v>
      </c>
      <c r="KS54" s="15">
        <f t="shared" si="340"/>
        <v>0</v>
      </c>
      <c r="KT54" s="15">
        <f t="shared" si="340"/>
        <v>0</v>
      </c>
      <c r="KU54" s="15">
        <f t="shared" si="340"/>
        <v>0</v>
      </c>
      <c r="KV54" s="15">
        <f t="shared" si="340"/>
        <v>0</v>
      </c>
      <c r="KW54" s="15">
        <f t="shared" si="340"/>
        <v>0</v>
      </c>
      <c r="KX54" s="15">
        <f t="shared" si="340"/>
        <v>0</v>
      </c>
      <c r="KY54" s="15">
        <f t="shared" si="340"/>
        <v>0</v>
      </c>
      <c r="KZ54" s="15">
        <f t="shared" si="340"/>
        <v>0</v>
      </c>
      <c r="LG54" s="14">
        <f t="shared" si="347"/>
        <v>0.05</v>
      </c>
      <c r="LH54" s="3">
        <v>1</v>
      </c>
      <c r="LI54" s="14">
        <f t="shared" si="327"/>
        <v>2.5000000000000001E-2</v>
      </c>
      <c r="LJ54" s="3">
        <f t="shared" si="328"/>
        <v>1</v>
      </c>
      <c r="LK54" s="14">
        <v>5.0000000000000001E-3</v>
      </c>
      <c r="LL54" s="3">
        <v>1</v>
      </c>
      <c r="LM54" s="14">
        <v>2.0000000000000001E-4</v>
      </c>
      <c r="LN54" s="3">
        <v>2</v>
      </c>
      <c r="LO54" s="13">
        <f t="shared" si="341"/>
        <v>0.01</v>
      </c>
      <c r="LP54" s="13">
        <f t="shared" si="341"/>
        <v>0.02</v>
      </c>
      <c r="LQ54" s="13">
        <f t="shared" si="341"/>
        <v>0.03</v>
      </c>
      <c r="LR54" s="13">
        <f t="shared" si="341"/>
        <v>0.04</v>
      </c>
      <c r="LS54" s="13">
        <f t="shared" si="341"/>
        <v>0.05</v>
      </c>
      <c r="LT54" s="13">
        <f t="shared" si="342"/>
        <v>0.05</v>
      </c>
      <c r="LU54" s="13">
        <f t="shared" si="342"/>
        <v>0.1</v>
      </c>
      <c r="LV54" s="13">
        <f t="shared" si="342"/>
        <v>0.15</v>
      </c>
      <c r="LW54" s="13">
        <f t="shared" si="342"/>
        <v>0.2</v>
      </c>
      <c r="LX54" s="13">
        <f t="shared" si="342"/>
        <v>0.25</v>
      </c>
      <c r="LY54" s="13">
        <f t="shared" si="343"/>
        <v>0.1</v>
      </c>
      <c r="LZ54" s="13">
        <f t="shared" si="343"/>
        <v>0.2</v>
      </c>
      <c r="MA54" s="13">
        <f t="shared" si="343"/>
        <v>0.3</v>
      </c>
      <c r="MB54" s="13">
        <f t="shared" si="343"/>
        <v>0.4</v>
      </c>
      <c r="MC54" s="13">
        <f t="shared" si="343"/>
        <v>0.5</v>
      </c>
      <c r="MD54" s="13">
        <f t="shared" si="344"/>
        <v>0.02</v>
      </c>
      <c r="ME54" s="13">
        <f t="shared" si="344"/>
        <v>0.04</v>
      </c>
      <c r="MF54" s="13">
        <f t="shared" si="344"/>
        <v>0.06</v>
      </c>
      <c r="MG54" s="13">
        <f t="shared" si="344"/>
        <v>0.08</v>
      </c>
      <c r="MH54" s="13">
        <f t="shared" si="344"/>
        <v>0.1</v>
      </c>
      <c r="MI54" s="13">
        <f t="shared" si="344"/>
        <v>0.15</v>
      </c>
      <c r="MJ54" s="13">
        <f t="shared" si="344"/>
        <v>0.2</v>
      </c>
      <c r="MK54" s="13">
        <f t="shared" si="344"/>
        <v>0.25</v>
      </c>
      <c r="ML54" s="13">
        <f t="shared" si="344"/>
        <v>0.3</v>
      </c>
      <c r="MM54" s="13">
        <f t="shared" si="344"/>
        <v>0.35</v>
      </c>
      <c r="MN54" s="13">
        <f t="shared" si="344"/>
        <v>0.4</v>
      </c>
      <c r="MO54" s="13">
        <f t="shared" si="344"/>
        <v>0.45</v>
      </c>
      <c r="MP54" s="13">
        <f t="shared" si="344"/>
        <v>0.5</v>
      </c>
      <c r="MQ54" s="13"/>
      <c r="MT54" s="3"/>
      <c r="MW54" s="1">
        <v>0</v>
      </c>
      <c r="MX54" s="1">
        <v>0</v>
      </c>
      <c r="MY54" s="1">
        <v>0</v>
      </c>
    </row>
    <row r="55" spans="1:363" s="3" customFormat="1" ht="16.2">
      <c r="A55" s="37">
        <v>46</v>
      </c>
      <c r="B55" s="37" t="s">
        <v>222</v>
      </c>
      <c r="C55" s="53">
        <v>5</v>
      </c>
      <c r="D55" s="37">
        <v>10</v>
      </c>
      <c r="E55" s="37"/>
      <c r="F55" s="53">
        <v>300</v>
      </c>
      <c r="G55" s="37"/>
      <c r="H55" s="37">
        <f t="shared" si="195"/>
        <v>300</v>
      </c>
      <c r="I55" s="11"/>
      <c r="J55" s="37">
        <f t="shared" si="348"/>
        <v>300</v>
      </c>
      <c r="K55" s="11"/>
      <c r="L55" s="37">
        <f t="shared" si="329"/>
        <v>0</v>
      </c>
      <c r="M55" s="37">
        <f t="shared" si="330"/>
        <v>0</v>
      </c>
      <c r="N55" s="37">
        <v>0</v>
      </c>
      <c r="O55" s="52">
        <v>0.20833399999999999</v>
      </c>
      <c r="P55" s="3">
        <v>5</v>
      </c>
      <c r="Q55" s="51">
        <v>0</v>
      </c>
      <c r="R55" s="17">
        <f t="shared" si="196"/>
        <v>0.05</v>
      </c>
      <c r="S55" s="49">
        <v>0</v>
      </c>
      <c r="T55" s="47" t="s">
        <v>8</v>
      </c>
      <c r="U55" s="50">
        <v>0</v>
      </c>
      <c r="V55" s="49">
        <v>12</v>
      </c>
      <c r="W55" s="48">
        <v>1</v>
      </c>
      <c r="X55" s="47" t="str">
        <f t="shared" si="178"/>
        <v>[[0,1],[0,1],[0,1],[0,1],[0,1],[0,1],[0,1],[0,1],[0,1],[0,1],[0,2],[0,4],[0,6],[0,8],[0,10],[0,20],[0,40],[0,60],[0,80],[0,100]]</v>
      </c>
      <c r="Y55" s="47">
        <v>1</v>
      </c>
      <c r="Z55" s="47">
        <v>1</v>
      </c>
      <c r="AA55" s="47" t="str">
        <f t="shared" si="197"/>
        <v>[[0,1],[0,1],[0,1],[0,1],[0,1],[0,1],[0,1],[0,1],[0,1],[0,1],[0,1],[0,1],[0,1],[0,1],[0,1],[0,1],[0,1],[0,1],[0,1],[0,1]]</v>
      </c>
      <c r="AB55" s="37">
        <v>0</v>
      </c>
      <c r="AC55" s="46">
        <v>0</v>
      </c>
      <c r="AD55" s="45">
        <f t="shared" si="187"/>
        <v>0</v>
      </c>
      <c r="AE55" s="45">
        <v>0.05</v>
      </c>
      <c r="AF55" s="43">
        <v>0</v>
      </c>
      <c r="AG55" s="44">
        <v>0</v>
      </c>
      <c r="AH55" s="43">
        <v>0</v>
      </c>
      <c r="AI55" s="43">
        <v>0</v>
      </c>
      <c r="AJ55" s="42">
        <v>0</v>
      </c>
      <c r="AK55" s="14" t="str">
        <f t="shared" si="198"/>
        <v>[[0.05,1],[0.025,3],[0.005,3],[0.0002,5],[0,0],[0.0002,5],[0.0002,5]]</v>
      </c>
      <c r="AL55" s="37" t="str">
        <f t="shared" si="179"/>
        <v>[[6,5],[8,2],[10,2]]</v>
      </c>
      <c r="AM55" s="40" t="str">
        <f t="shared" ref="AM55:AM88" si="350">"["&amp;ES55&amp;","&amp;EU55&amp;","&amp;EW55&amp;"]"</f>
        <v>[0.545455,0.272727,0.181818]</v>
      </c>
      <c r="AN55" s="40">
        <v>0</v>
      </c>
      <c r="AO55" s="40">
        <v>1</v>
      </c>
      <c r="AP55" s="40">
        <f t="shared" si="199"/>
        <v>1</v>
      </c>
      <c r="AQ55" s="40">
        <v>1</v>
      </c>
      <c r="AR55" s="40">
        <v>1</v>
      </c>
      <c r="AS55" s="40" t="s">
        <v>7</v>
      </c>
      <c r="AT55" s="40">
        <v>3</v>
      </c>
      <c r="AU55" s="39">
        <v>12</v>
      </c>
      <c r="AV55" s="37">
        <v>1</v>
      </c>
      <c r="AW55" s="37">
        <v>1</v>
      </c>
      <c r="AX55" s="8">
        <v>2</v>
      </c>
      <c r="AY55" s="37">
        <v>4</v>
      </c>
      <c r="AZ55" s="8" t="s">
        <v>6</v>
      </c>
      <c r="BA55" s="37">
        <v>1</v>
      </c>
      <c r="BB55" s="38">
        <v>1</v>
      </c>
      <c r="BC55" s="37"/>
      <c r="BD55" s="37"/>
      <c r="BE55" s="37">
        <v>1</v>
      </c>
      <c r="BF55" s="37">
        <v>1</v>
      </c>
      <c r="BG55" s="37" t="s">
        <v>53</v>
      </c>
      <c r="BH55" s="36">
        <v>1</v>
      </c>
      <c r="BI55" s="36">
        <v>0.6</v>
      </c>
      <c r="BJ55" s="8">
        <f t="shared" si="349"/>
        <v>300</v>
      </c>
      <c r="BK55" s="8" t="s">
        <v>221</v>
      </c>
      <c r="BL55" s="8">
        <v>1</v>
      </c>
      <c r="BM55" s="8" t="s">
        <v>4</v>
      </c>
      <c r="BN55" s="8" t="s">
        <v>3</v>
      </c>
      <c r="BO55" s="56" t="s">
        <v>220</v>
      </c>
      <c r="BP55" s="56" t="s">
        <v>220</v>
      </c>
      <c r="BQ55" s="27">
        <v>57001</v>
      </c>
      <c r="BR55" s="27">
        <v>2</v>
      </c>
      <c r="BS55" s="11"/>
      <c r="BT55" s="11"/>
      <c r="BU55" s="11" t="s">
        <v>1</v>
      </c>
      <c r="BV55" s="35">
        <v>6</v>
      </c>
      <c r="BW55" s="27">
        <f t="shared" si="200"/>
        <v>5</v>
      </c>
      <c r="BX55" s="34" t="str">
        <f t="shared" si="201"/>
        <v>[5,5,0,5]</v>
      </c>
      <c r="BY55" s="31">
        <v>0</v>
      </c>
      <c r="BZ55" s="31">
        <v>0</v>
      </c>
      <c r="CA55" s="31">
        <v>0</v>
      </c>
      <c r="CB55" s="31">
        <v>0</v>
      </c>
      <c r="CC55" s="31">
        <v>0</v>
      </c>
      <c r="CD55" s="31">
        <v>0</v>
      </c>
      <c r="CE55" s="31">
        <v>1</v>
      </c>
      <c r="CF55" s="31" t="str">
        <f t="shared" si="331"/>
        <v>0,0,0,0,0,0,0</v>
      </c>
      <c r="CG55" s="31" t="str">
        <f t="shared" si="332"/>
        <v/>
      </c>
      <c r="CH55" s="33"/>
      <c r="CI55" s="33"/>
      <c r="CJ55" s="33"/>
      <c r="CK55" s="33"/>
      <c r="CL55" s="33"/>
      <c r="CM55" s="33"/>
      <c r="CN55" s="33" t="s">
        <v>219</v>
      </c>
      <c r="CO55" s="33"/>
      <c r="CP55" s="33"/>
      <c r="CQ55" s="32" t="s">
        <v>0</v>
      </c>
      <c r="CR55" s="32">
        <v>1</v>
      </c>
      <c r="CS55" s="31"/>
      <c r="CT55" s="31" t="str">
        <f t="shared" si="333"/>
        <v/>
      </c>
      <c r="CU55" s="31"/>
      <c r="CV55" s="31"/>
      <c r="CW55" s="31"/>
      <c r="CX55" s="31"/>
      <c r="CY55" s="31" t="str">
        <f t="shared" si="334"/>
        <v/>
      </c>
      <c r="CZ55" s="31"/>
      <c r="DA55" s="31"/>
      <c r="DB55" s="31"/>
      <c r="DC55" s="31"/>
      <c r="DD55" s="31" t="str">
        <f t="shared" si="335"/>
        <v/>
      </c>
      <c r="DE55" s="31">
        <v>2</v>
      </c>
      <c r="DF55" s="31">
        <v>0</v>
      </c>
      <c r="DG55" s="31">
        <v>0</v>
      </c>
      <c r="DH55" s="31">
        <f>F55</f>
        <v>300</v>
      </c>
      <c r="DI55" s="31" t="str">
        <f t="shared" si="336"/>
        <v/>
      </c>
      <c r="DJ55" s="31">
        <v>2</v>
      </c>
      <c r="DK55" s="31">
        <v>0</v>
      </c>
      <c r="DL55" s="31">
        <v>0</v>
      </c>
      <c r="DM55" s="31">
        <f>F55</f>
        <v>300</v>
      </c>
      <c r="DN55" s="31" t="str">
        <f t="shared" si="337"/>
        <v/>
      </c>
      <c r="DO55" s="31">
        <v>2</v>
      </c>
      <c r="DP55" s="31">
        <v>0</v>
      </c>
      <c r="DQ55" s="31">
        <v>0</v>
      </c>
      <c r="DR55" s="31">
        <f>F55</f>
        <v>300</v>
      </c>
      <c r="DS55" s="31" t="s">
        <v>218</v>
      </c>
      <c r="DT55" s="58">
        <f>IF($F55&lt;800,5,10)</f>
        <v>5</v>
      </c>
      <c r="DU55" s="58">
        <f>DT55</f>
        <v>5</v>
      </c>
      <c r="DV55" s="58">
        <v>0</v>
      </c>
      <c r="DW55" s="27">
        <f t="shared" si="202"/>
        <v>5</v>
      </c>
      <c r="DX55" s="27"/>
      <c r="EI55" s="26">
        <f t="shared" si="203"/>
        <v>330</v>
      </c>
      <c r="EJ55" s="25">
        <f>EL1</f>
        <v>0.1</v>
      </c>
      <c r="EK55" s="24">
        <v>6</v>
      </c>
      <c r="EL55" s="21">
        <v>5</v>
      </c>
      <c r="EM55" s="24">
        <v>8</v>
      </c>
      <c r="EN55" s="21">
        <v>2</v>
      </c>
      <c r="EO55" s="24">
        <v>10</v>
      </c>
      <c r="EP55" s="21">
        <v>2</v>
      </c>
      <c r="EQ55" s="21">
        <f t="shared" si="204"/>
        <v>7.333333333333333</v>
      </c>
      <c r="ER55" s="21">
        <f t="shared" si="205"/>
        <v>7.5</v>
      </c>
      <c r="ES55" s="23">
        <f t="shared" si="206"/>
        <v>0.54545500000000002</v>
      </c>
      <c r="ET55" s="21">
        <f t="shared" si="207"/>
        <v>15</v>
      </c>
      <c r="EU55" s="22">
        <f t="shared" si="208"/>
        <v>0.272727</v>
      </c>
      <c r="EV55" s="21">
        <f t="shared" si="209"/>
        <v>22.5</v>
      </c>
      <c r="EW55" s="20">
        <f t="shared" si="210"/>
        <v>0.18181800000000001</v>
      </c>
      <c r="EZ55" s="66"/>
      <c r="FE55" s="16"/>
      <c r="FF55" s="18">
        <v>0</v>
      </c>
      <c r="FG55" s="17">
        <v>1</v>
      </c>
      <c r="FH55" s="16">
        <f t="shared" si="211"/>
        <v>0</v>
      </c>
      <c r="FI55" s="18">
        <f t="shared" si="212"/>
        <v>0</v>
      </c>
      <c r="FJ55" s="17">
        <f t="shared" si="213"/>
        <v>1</v>
      </c>
      <c r="FK55" s="16">
        <f t="shared" si="214"/>
        <v>0</v>
      </c>
      <c r="FL55" s="18">
        <f t="shared" si="215"/>
        <v>0</v>
      </c>
      <c r="FM55" s="17">
        <f t="shared" si="216"/>
        <v>1</v>
      </c>
      <c r="FN55" s="16">
        <f t="shared" si="217"/>
        <v>0</v>
      </c>
      <c r="FO55" s="18">
        <f t="shared" si="218"/>
        <v>0</v>
      </c>
      <c r="FP55" s="17">
        <f t="shared" si="219"/>
        <v>1</v>
      </c>
      <c r="FQ55" s="16">
        <f t="shared" si="220"/>
        <v>0</v>
      </c>
      <c r="FR55" s="18">
        <f t="shared" si="221"/>
        <v>0</v>
      </c>
      <c r="FS55" s="17">
        <f t="shared" si="222"/>
        <v>1</v>
      </c>
      <c r="FT55" s="16">
        <f t="shared" si="223"/>
        <v>0</v>
      </c>
      <c r="FU55" s="18">
        <f t="shared" si="224"/>
        <v>0</v>
      </c>
      <c r="FV55" s="17">
        <f t="shared" si="225"/>
        <v>1</v>
      </c>
      <c r="FW55" s="16">
        <f t="shared" si="226"/>
        <v>0</v>
      </c>
      <c r="FX55" s="18">
        <f t="shared" si="227"/>
        <v>0</v>
      </c>
      <c r="FY55" s="17">
        <f t="shared" si="228"/>
        <v>1</v>
      </c>
      <c r="FZ55" s="16">
        <f t="shared" si="229"/>
        <v>0</v>
      </c>
      <c r="GA55" s="18">
        <f t="shared" si="230"/>
        <v>0</v>
      </c>
      <c r="GB55" s="17">
        <f t="shared" si="231"/>
        <v>1</v>
      </c>
      <c r="GC55" s="16">
        <f t="shared" si="232"/>
        <v>0</v>
      </c>
      <c r="GD55" s="18">
        <f t="shared" si="233"/>
        <v>0</v>
      </c>
      <c r="GE55" s="17">
        <f t="shared" si="234"/>
        <v>1</v>
      </c>
      <c r="GF55" s="16">
        <f t="shared" si="235"/>
        <v>0</v>
      </c>
      <c r="GG55" s="18">
        <f t="shared" si="236"/>
        <v>0</v>
      </c>
      <c r="GH55" s="17">
        <f t="shared" si="237"/>
        <v>1</v>
      </c>
      <c r="GI55" s="16">
        <f t="shared" si="238"/>
        <v>0</v>
      </c>
      <c r="GJ55" s="18">
        <f t="shared" si="239"/>
        <v>0</v>
      </c>
      <c r="GK55" s="17">
        <f t="shared" si="240"/>
        <v>2</v>
      </c>
      <c r="GL55" s="16">
        <f t="shared" si="241"/>
        <v>0</v>
      </c>
      <c r="GM55" s="18">
        <f t="shared" si="242"/>
        <v>0</v>
      </c>
      <c r="GN55" s="17">
        <f t="shared" si="243"/>
        <v>4</v>
      </c>
      <c r="GO55" s="16">
        <f t="shared" si="244"/>
        <v>0</v>
      </c>
      <c r="GP55" s="18">
        <f t="shared" si="245"/>
        <v>0</v>
      </c>
      <c r="GQ55" s="17">
        <f t="shared" si="246"/>
        <v>6</v>
      </c>
      <c r="GR55" s="16">
        <f t="shared" si="247"/>
        <v>0</v>
      </c>
      <c r="GS55" s="18">
        <f t="shared" si="248"/>
        <v>0</v>
      </c>
      <c r="GT55" s="17">
        <f t="shared" si="249"/>
        <v>8</v>
      </c>
      <c r="GU55" s="16">
        <f t="shared" si="250"/>
        <v>0</v>
      </c>
      <c r="GV55" s="18">
        <f t="shared" si="251"/>
        <v>0</v>
      </c>
      <c r="GW55" s="17">
        <f t="shared" si="252"/>
        <v>10</v>
      </c>
      <c r="GX55" s="16">
        <f t="shared" si="253"/>
        <v>0</v>
      </c>
      <c r="GY55" s="18">
        <f t="shared" si="254"/>
        <v>0</v>
      </c>
      <c r="GZ55" s="17">
        <f t="shared" si="255"/>
        <v>20</v>
      </c>
      <c r="HA55" s="16">
        <f t="shared" si="256"/>
        <v>0</v>
      </c>
      <c r="HB55" s="18">
        <f t="shared" si="257"/>
        <v>0</v>
      </c>
      <c r="HC55" s="17">
        <f t="shared" si="258"/>
        <v>40</v>
      </c>
      <c r="HD55" s="16">
        <f t="shared" si="259"/>
        <v>0</v>
      </c>
      <c r="HE55" s="18">
        <f t="shared" si="260"/>
        <v>0</v>
      </c>
      <c r="HF55" s="17">
        <f t="shared" si="261"/>
        <v>60</v>
      </c>
      <c r="HG55" s="16">
        <f t="shared" si="262"/>
        <v>0</v>
      </c>
      <c r="HH55" s="18">
        <f t="shared" si="263"/>
        <v>0</v>
      </c>
      <c r="HI55" s="17">
        <f t="shared" si="264"/>
        <v>80</v>
      </c>
      <c r="HJ55" s="16">
        <f t="shared" si="265"/>
        <v>0</v>
      </c>
      <c r="HK55" s="18">
        <f t="shared" si="266"/>
        <v>0</v>
      </c>
      <c r="HL55" s="17">
        <f t="shared" si="267"/>
        <v>100</v>
      </c>
      <c r="HM55" s="16">
        <f t="shared" si="268"/>
        <v>0</v>
      </c>
      <c r="HO55" s="66"/>
      <c r="HT55" s="16"/>
      <c r="HU55" s="18">
        <v>0</v>
      </c>
      <c r="HV55" s="17">
        <v>1</v>
      </c>
      <c r="HW55" s="16">
        <f t="shared" si="269"/>
        <v>0</v>
      </c>
      <c r="HX55" s="18">
        <f t="shared" si="270"/>
        <v>0</v>
      </c>
      <c r="HY55" s="17">
        <f t="shared" si="271"/>
        <v>1</v>
      </c>
      <c r="HZ55" s="16">
        <f t="shared" si="272"/>
        <v>0</v>
      </c>
      <c r="IA55" s="18">
        <f t="shared" si="273"/>
        <v>0</v>
      </c>
      <c r="IB55" s="17">
        <f t="shared" si="274"/>
        <v>1</v>
      </c>
      <c r="IC55" s="16">
        <f t="shared" si="275"/>
        <v>0</v>
      </c>
      <c r="ID55" s="18">
        <f t="shared" si="276"/>
        <v>0</v>
      </c>
      <c r="IE55" s="17">
        <f t="shared" si="277"/>
        <v>1</v>
      </c>
      <c r="IF55" s="16">
        <f t="shared" si="278"/>
        <v>0</v>
      </c>
      <c r="IG55" s="18">
        <f t="shared" si="279"/>
        <v>0</v>
      </c>
      <c r="IH55" s="17">
        <f t="shared" si="280"/>
        <v>1</v>
      </c>
      <c r="II55" s="16">
        <f t="shared" si="281"/>
        <v>0</v>
      </c>
      <c r="IJ55" s="18">
        <f t="shared" si="282"/>
        <v>0</v>
      </c>
      <c r="IK55" s="17">
        <f t="shared" si="283"/>
        <v>1</v>
      </c>
      <c r="IL55" s="16">
        <f t="shared" si="284"/>
        <v>0</v>
      </c>
      <c r="IM55" s="18">
        <f t="shared" si="285"/>
        <v>0</v>
      </c>
      <c r="IN55" s="17">
        <f t="shared" si="286"/>
        <v>1</v>
      </c>
      <c r="IO55" s="16">
        <f t="shared" si="287"/>
        <v>0</v>
      </c>
      <c r="IP55" s="18">
        <f t="shared" si="288"/>
        <v>0</v>
      </c>
      <c r="IQ55" s="17">
        <f t="shared" si="289"/>
        <v>1</v>
      </c>
      <c r="IR55" s="16">
        <f t="shared" si="290"/>
        <v>0</v>
      </c>
      <c r="IS55" s="18">
        <f t="shared" si="291"/>
        <v>0</v>
      </c>
      <c r="IT55" s="17">
        <f t="shared" si="292"/>
        <v>1</v>
      </c>
      <c r="IU55" s="16">
        <f t="shared" si="293"/>
        <v>0</v>
      </c>
      <c r="IV55" s="18">
        <f t="shared" si="294"/>
        <v>0</v>
      </c>
      <c r="IW55" s="17">
        <f t="shared" si="295"/>
        <v>1</v>
      </c>
      <c r="IX55" s="16">
        <f t="shared" si="296"/>
        <v>0</v>
      </c>
      <c r="IY55" s="18">
        <f t="shared" si="297"/>
        <v>0</v>
      </c>
      <c r="IZ55" s="17">
        <f t="shared" si="298"/>
        <v>1</v>
      </c>
      <c r="JA55" s="16">
        <f t="shared" si="299"/>
        <v>0</v>
      </c>
      <c r="JB55" s="18">
        <f t="shared" si="300"/>
        <v>0</v>
      </c>
      <c r="JC55" s="17">
        <f t="shared" si="301"/>
        <v>1</v>
      </c>
      <c r="JD55" s="16">
        <f t="shared" si="302"/>
        <v>0</v>
      </c>
      <c r="JE55" s="18">
        <f t="shared" si="303"/>
        <v>0</v>
      </c>
      <c r="JF55" s="17">
        <f t="shared" si="304"/>
        <v>1</v>
      </c>
      <c r="JG55" s="16">
        <f t="shared" si="305"/>
        <v>0</v>
      </c>
      <c r="JH55" s="18">
        <f t="shared" si="306"/>
        <v>0</v>
      </c>
      <c r="JI55" s="17">
        <f t="shared" si="307"/>
        <v>1</v>
      </c>
      <c r="JJ55" s="16">
        <f t="shared" si="308"/>
        <v>0</v>
      </c>
      <c r="JK55" s="18">
        <f t="shared" si="309"/>
        <v>0</v>
      </c>
      <c r="JL55" s="17">
        <f t="shared" si="310"/>
        <v>1</v>
      </c>
      <c r="JM55" s="16">
        <f t="shared" si="311"/>
        <v>0</v>
      </c>
      <c r="JN55" s="18">
        <f t="shared" si="312"/>
        <v>0</v>
      </c>
      <c r="JO55" s="17">
        <f t="shared" si="313"/>
        <v>1</v>
      </c>
      <c r="JP55" s="16">
        <f t="shared" si="314"/>
        <v>0</v>
      </c>
      <c r="JQ55" s="18">
        <f t="shared" si="315"/>
        <v>0</v>
      </c>
      <c r="JR55" s="17">
        <f t="shared" si="316"/>
        <v>1</v>
      </c>
      <c r="JS55" s="16">
        <f t="shared" si="317"/>
        <v>0</v>
      </c>
      <c r="JT55" s="18">
        <f t="shared" si="318"/>
        <v>0</v>
      </c>
      <c r="JU55" s="17">
        <f t="shared" si="319"/>
        <v>1</v>
      </c>
      <c r="JV55" s="16">
        <f t="shared" si="320"/>
        <v>0</v>
      </c>
      <c r="JW55" s="18">
        <f t="shared" si="321"/>
        <v>0</v>
      </c>
      <c r="JX55" s="17">
        <f t="shared" si="322"/>
        <v>1</v>
      </c>
      <c r="JY55" s="16">
        <f t="shared" si="323"/>
        <v>0</v>
      </c>
      <c r="JZ55" s="18">
        <f t="shared" si="324"/>
        <v>0</v>
      </c>
      <c r="KA55" s="17">
        <f t="shared" si="325"/>
        <v>1</v>
      </c>
      <c r="KB55" s="16">
        <f t="shared" si="326"/>
        <v>0</v>
      </c>
      <c r="KG55" s="15">
        <f t="shared" ref="KG55:KP64" si="351">$AG55*KG$4/10000*$F55*KG$3/$KO$1</f>
        <v>0</v>
      </c>
      <c r="KH55" s="15">
        <f t="shared" si="351"/>
        <v>0</v>
      </c>
      <c r="KI55" s="15">
        <f t="shared" si="351"/>
        <v>0</v>
      </c>
      <c r="KJ55" s="15">
        <f t="shared" si="351"/>
        <v>0</v>
      </c>
      <c r="KK55" s="15">
        <f t="shared" si="351"/>
        <v>0</v>
      </c>
      <c r="KL55" s="15">
        <f t="shared" si="351"/>
        <v>0</v>
      </c>
      <c r="KM55" s="15">
        <f t="shared" si="351"/>
        <v>0</v>
      </c>
      <c r="KN55" s="15">
        <f t="shared" si="351"/>
        <v>0</v>
      </c>
      <c r="KO55" s="15">
        <f t="shared" si="351"/>
        <v>0</v>
      </c>
      <c r="KP55" s="15">
        <f t="shared" si="351"/>
        <v>0</v>
      </c>
      <c r="KQ55" s="15">
        <f t="shared" ref="KQ55:KZ64" si="352">$AG55*KQ$4/10000*$F55*KQ$3/$KO$1</f>
        <v>0</v>
      </c>
      <c r="KR55" s="15">
        <f t="shared" si="352"/>
        <v>0</v>
      </c>
      <c r="KS55" s="15">
        <f t="shared" si="352"/>
        <v>0</v>
      </c>
      <c r="KT55" s="15">
        <f t="shared" si="352"/>
        <v>0</v>
      </c>
      <c r="KU55" s="15">
        <f t="shared" si="352"/>
        <v>0</v>
      </c>
      <c r="KV55" s="15">
        <f t="shared" si="352"/>
        <v>0</v>
      </c>
      <c r="KW55" s="15">
        <f t="shared" si="352"/>
        <v>0</v>
      </c>
      <c r="KX55" s="15">
        <f t="shared" si="352"/>
        <v>0</v>
      </c>
      <c r="KY55" s="15">
        <f t="shared" si="352"/>
        <v>0</v>
      </c>
      <c r="KZ55" s="15">
        <f t="shared" si="352"/>
        <v>0</v>
      </c>
      <c r="LG55" s="14">
        <f t="shared" si="347"/>
        <v>0.05</v>
      </c>
      <c r="LH55" s="3">
        <v>1</v>
      </c>
      <c r="LI55" s="14">
        <f t="shared" si="327"/>
        <v>2.5000000000000001E-2</v>
      </c>
      <c r="LJ55" s="3">
        <f t="shared" si="328"/>
        <v>3</v>
      </c>
      <c r="LK55" s="14">
        <v>5.0000000000000001E-3</v>
      </c>
      <c r="LL55" s="3">
        <v>3</v>
      </c>
      <c r="LM55" s="14">
        <v>2.0000000000000001E-4</v>
      </c>
      <c r="LN55" s="3">
        <v>5</v>
      </c>
      <c r="LO55" s="13">
        <f t="shared" ref="LO55:LS64" si="353">LO$4*$LG55*$F55/$LH55/20000</f>
        <v>1.4999999999999999E-2</v>
      </c>
      <c r="LP55" s="13">
        <f t="shared" si="353"/>
        <v>0.03</v>
      </c>
      <c r="LQ55" s="13">
        <f t="shared" si="353"/>
        <v>4.4999999999999998E-2</v>
      </c>
      <c r="LR55" s="13">
        <f t="shared" si="353"/>
        <v>0.06</v>
      </c>
      <c r="LS55" s="13">
        <f t="shared" si="353"/>
        <v>7.4999999999999997E-2</v>
      </c>
      <c r="LT55" s="13">
        <f t="shared" ref="LT55:LX64" si="354">LT$4*$LI55*$F55/$LJ55/20000</f>
        <v>2.5000000000000001E-2</v>
      </c>
      <c r="LU55" s="13">
        <f t="shared" si="354"/>
        <v>0.05</v>
      </c>
      <c r="LV55" s="13">
        <f t="shared" si="354"/>
        <v>7.4999999999999997E-2</v>
      </c>
      <c r="LW55" s="13">
        <f t="shared" si="354"/>
        <v>0.1</v>
      </c>
      <c r="LX55" s="13">
        <f t="shared" si="354"/>
        <v>0.125</v>
      </c>
      <c r="LY55" s="13">
        <f t="shared" ref="LY55:MC64" si="355">LY$4*$LK55*$F55/$LL55/20000</f>
        <v>0.05</v>
      </c>
      <c r="LZ55" s="13">
        <f t="shared" si="355"/>
        <v>0.1</v>
      </c>
      <c r="MA55" s="13">
        <f t="shared" si="355"/>
        <v>0.15</v>
      </c>
      <c r="MB55" s="13">
        <f t="shared" si="355"/>
        <v>0.2</v>
      </c>
      <c r="MC55" s="13">
        <f t="shared" si="355"/>
        <v>0.25</v>
      </c>
      <c r="MD55" s="13">
        <f t="shared" ref="MD55:MP64" si="356">MD$4*$LM55*$F55/$LN55/20000</f>
        <v>1.2E-2</v>
      </c>
      <c r="ME55" s="13">
        <f t="shared" si="356"/>
        <v>2.4E-2</v>
      </c>
      <c r="MF55" s="13">
        <f t="shared" si="356"/>
        <v>3.5999999999999997E-2</v>
      </c>
      <c r="MG55" s="13">
        <f t="shared" si="356"/>
        <v>4.8000000000000001E-2</v>
      </c>
      <c r="MH55" s="13">
        <f t="shared" si="356"/>
        <v>0.06</v>
      </c>
      <c r="MI55" s="13">
        <f t="shared" si="356"/>
        <v>0.09</v>
      </c>
      <c r="MJ55" s="13">
        <f t="shared" si="356"/>
        <v>0.12</v>
      </c>
      <c r="MK55" s="13">
        <f t="shared" si="356"/>
        <v>0.15</v>
      </c>
      <c r="ML55" s="13">
        <f t="shared" si="356"/>
        <v>0.18</v>
      </c>
      <c r="MM55" s="13">
        <f t="shared" si="356"/>
        <v>0.21</v>
      </c>
      <c r="MN55" s="13">
        <f t="shared" si="356"/>
        <v>0.24</v>
      </c>
      <c r="MO55" s="13">
        <f t="shared" si="356"/>
        <v>0.27</v>
      </c>
      <c r="MP55" s="13">
        <f t="shared" si="356"/>
        <v>0.3</v>
      </c>
      <c r="MQ55" s="13"/>
      <c r="MW55" s="3">
        <v>0</v>
      </c>
      <c r="MX55" s="3">
        <v>0</v>
      </c>
      <c r="MY55" s="3">
        <v>0</v>
      </c>
    </row>
    <row r="56" spans="1:363" s="3" customFormat="1" ht="16.2">
      <c r="A56" s="37">
        <v>47</v>
      </c>
      <c r="B56" s="37" t="s">
        <v>217</v>
      </c>
      <c r="C56" s="53">
        <v>5</v>
      </c>
      <c r="D56" s="37">
        <v>1</v>
      </c>
      <c r="E56" s="37"/>
      <c r="F56" s="37">
        <v>300</v>
      </c>
      <c r="G56" s="37"/>
      <c r="H56" s="37">
        <f t="shared" si="195"/>
        <v>300</v>
      </c>
      <c r="I56" s="11"/>
      <c r="J56" s="37">
        <f t="shared" si="348"/>
        <v>300</v>
      </c>
      <c r="K56" s="11"/>
      <c r="L56" s="37">
        <f t="shared" si="329"/>
        <v>0</v>
      </c>
      <c r="M56" s="37">
        <f t="shared" si="330"/>
        <v>0</v>
      </c>
      <c r="N56" s="37">
        <v>0</v>
      </c>
      <c r="O56" s="52">
        <v>0.20833399999999999</v>
      </c>
      <c r="P56" s="3">
        <v>5</v>
      </c>
      <c r="Q56" s="51">
        <v>0</v>
      </c>
      <c r="R56" s="17">
        <f t="shared" si="196"/>
        <v>1</v>
      </c>
      <c r="S56" s="49">
        <v>0</v>
      </c>
      <c r="T56" s="47" t="s">
        <v>8</v>
      </c>
      <c r="U56" s="50">
        <v>0</v>
      </c>
      <c r="V56" s="49">
        <v>12</v>
      </c>
      <c r="W56" s="48">
        <v>1</v>
      </c>
      <c r="X56" s="47" t="str">
        <f t="shared" si="178"/>
        <v>[[0,1],[0,1],[0,1],[0,1],[0,1],[0,1],[0,1],[0,1],[0,1],[0,1],[0,2],[0,4],[0,6],[0,8],[0,10],[0,20],[0,40],[0,60],[0,80],[0,100]]</v>
      </c>
      <c r="Y56" s="47">
        <v>1</v>
      </c>
      <c r="Z56" s="47">
        <v>1</v>
      </c>
      <c r="AA56" s="47" t="str">
        <f t="shared" si="197"/>
        <v>[[0,1],[0,1],[0,1],[0,1],[0,1],[0,1],[0,1],[0,1],[0,1],[0,1],[0,1],[0,1],[0,1],[0,1],[0,1],[0,1],[0,1],[0,1],[0,1],[0,1]]</v>
      </c>
      <c r="AB56" s="37">
        <v>0</v>
      </c>
      <c r="AC56" s="46">
        <v>0</v>
      </c>
      <c r="AD56" s="45">
        <f t="shared" si="187"/>
        <v>0</v>
      </c>
      <c r="AE56" s="45">
        <v>0.05</v>
      </c>
      <c r="AF56" s="43">
        <v>0</v>
      </c>
      <c r="AG56" s="44">
        <v>0</v>
      </c>
      <c r="AH56" s="43">
        <v>0</v>
      </c>
      <c r="AI56" s="43">
        <v>0</v>
      </c>
      <c r="AJ56" s="42">
        <v>0</v>
      </c>
      <c r="AK56" s="14" t="str">
        <f t="shared" si="198"/>
        <v>[[0.05,1],[0.025,3],[0.005,3],[0.0002,5],[0,0],[0.0002,5],[0.0002,5]]</v>
      </c>
      <c r="AL56" s="37" t="str">
        <f t="shared" si="179"/>
        <v>[[6,5],[8,2],[10,2]]</v>
      </c>
      <c r="AM56" s="40" t="str">
        <f t="shared" si="350"/>
        <v>[0,0,0]</v>
      </c>
      <c r="AN56" s="40">
        <v>0</v>
      </c>
      <c r="AO56" s="40">
        <v>1</v>
      </c>
      <c r="AP56" s="40">
        <f t="shared" si="199"/>
        <v>1</v>
      </c>
      <c r="AQ56" s="40">
        <v>1</v>
      </c>
      <c r="AR56" s="40">
        <v>1</v>
      </c>
      <c r="AS56" s="40" t="s">
        <v>211</v>
      </c>
      <c r="AT56" s="40">
        <v>3</v>
      </c>
      <c r="AU56" s="39">
        <v>12</v>
      </c>
      <c r="AV56" s="37">
        <v>1</v>
      </c>
      <c r="AW56" s="37">
        <v>0</v>
      </c>
      <c r="AX56" s="8">
        <v>2</v>
      </c>
      <c r="AY56" s="37">
        <v>4</v>
      </c>
      <c r="AZ56" s="8" t="s">
        <v>6</v>
      </c>
      <c r="BA56" s="37">
        <v>1</v>
      </c>
      <c r="BB56" s="38">
        <v>1.5</v>
      </c>
      <c r="BC56" s="37"/>
      <c r="BD56" s="37"/>
      <c r="BE56" s="37">
        <v>1</v>
      </c>
      <c r="BF56" s="37">
        <v>1</v>
      </c>
      <c r="BG56" s="37" t="s">
        <v>216</v>
      </c>
      <c r="BH56" s="36">
        <v>1</v>
      </c>
      <c r="BI56" s="36">
        <v>0.8</v>
      </c>
      <c r="BJ56" s="8">
        <f t="shared" si="349"/>
        <v>300</v>
      </c>
      <c r="BK56" s="8" t="s">
        <v>5</v>
      </c>
      <c r="BL56" s="8">
        <v>1</v>
      </c>
      <c r="BM56" s="8" t="s">
        <v>4</v>
      </c>
      <c r="BN56" s="8" t="s">
        <v>3</v>
      </c>
      <c r="BO56" s="56" t="s">
        <v>215</v>
      </c>
      <c r="BP56" s="56" t="s">
        <v>214</v>
      </c>
      <c r="BQ56" s="27"/>
      <c r="BR56" s="27"/>
      <c r="BS56" s="11"/>
      <c r="BT56" s="11"/>
      <c r="BU56" s="11" t="s">
        <v>1</v>
      </c>
      <c r="BV56" s="35">
        <v>0</v>
      </c>
      <c r="BW56" s="27">
        <f t="shared" si="200"/>
        <v>5</v>
      </c>
      <c r="BX56" s="34" t="str">
        <f t="shared" si="201"/>
        <v>[5,5,0,5]</v>
      </c>
      <c r="BY56" s="85">
        <v>0</v>
      </c>
      <c r="BZ56" s="85">
        <v>0</v>
      </c>
      <c r="CA56" s="85">
        <v>0</v>
      </c>
      <c r="CB56" s="85">
        <v>0</v>
      </c>
      <c r="CC56" s="85">
        <v>0</v>
      </c>
      <c r="CD56" s="85">
        <v>0</v>
      </c>
      <c r="CE56" s="85">
        <v>0</v>
      </c>
      <c r="CF56" s="31" t="str">
        <f t="shared" si="331"/>
        <v>0,0,0,0,0,0,0</v>
      </c>
      <c r="CG56" s="31" t="str">
        <f t="shared" si="332"/>
        <v/>
      </c>
      <c r="CH56" s="33"/>
      <c r="CI56" s="33"/>
      <c r="CJ56" s="33"/>
      <c r="CK56" s="33"/>
      <c r="CL56" s="33"/>
      <c r="CM56" s="33"/>
      <c r="CN56" s="33"/>
      <c r="CO56" s="33"/>
      <c r="CP56" s="33"/>
      <c r="CQ56" s="32" t="s">
        <v>0</v>
      </c>
      <c r="CR56" s="32">
        <v>1</v>
      </c>
      <c r="CS56" s="31"/>
      <c r="CT56" s="31" t="str">
        <f t="shared" si="333"/>
        <v/>
      </c>
      <c r="CU56" s="31">
        <v>2</v>
      </c>
      <c r="CV56" s="31">
        <v>0</v>
      </c>
      <c r="CW56" s="31">
        <v>0</v>
      </c>
      <c r="CX56" s="31">
        <f>F57</f>
        <v>200</v>
      </c>
      <c r="CY56" s="31" t="str">
        <f t="shared" si="334"/>
        <v/>
      </c>
      <c r="CZ56" s="31">
        <v>2</v>
      </c>
      <c r="DA56" s="31">
        <v>0</v>
      </c>
      <c r="DB56" s="31">
        <v>0</v>
      </c>
      <c r="DC56" s="31">
        <f>F56</f>
        <v>300</v>
      </c>
      <c r="DD56" s="31" t="str">
        <f t="shared" si="335"/>
        <v/>
      </c>
      <c r="DE56" s="31">
        <v>2</v>
      </c>
      <c r="DF56" s="31">
        <v>0</v>
      </c>
      <c r="DG56" s="31">
        <v>0</v>
      </c>
      <c r="DH56" s="31">
        <f>F56</f>
        <v>300</v>
      </c>
      <c r="DI56" s="31" t="str">
        <f t="shared" si="336"/>
        <v/>
      </c>
      <c r="DJ56" s="31">
        <v>2</v>
      </c>
      <c r="DK56" s="31">
        <v>0</v>
      </c>
      <c r="DL56" s="31">
        <v>0</v>
      </c>
      <c r="DM56" s="31">
        <f>F56</f>
        <v>300</v>
      </c>
      <c r="DN56" s="31" t="str">
        <f t="shared" si="337"/>
        <v/>
      </c>
      <c r="DO56" s="31">
        <v>2</v>
      </c>
      <c r="DP56" s="31">
        <v>0</v>
      </c>
      <c r="DQ56" s="31">
        <v>0</v>
      </c>
      <c r="DR56" s="31">
        <f>F56</f>
        <v>300</v>
      </c>
      <c r="DS56" s="31" t="s">
        <v>213</v>
      </c>
      <c r="DT56" s="58">
        <f>IF($F56&lt;800,5,10)</f>
        <v>5</v>
      </c>
      <c r="DU56" s="58">
        <f>DT56</f>
        <v>5</v>
      </c>
      <c r="DV56" s="58">
        <v>0</v>
      </c>
      <c r="DW56" s="27">
        <f t="shared" si="202"/>
        <v>5</v>
      </c>
      <c r="DX56" s="27"/>
      <c r="EI56" s="26">
        <f t="shared" si="203"/>
        <v>330</v>
      </c>
      <c r="EJ56" s="25">
        <v>0</v>
      </c>
      <c r="EK56" s="24">
        <v>6</v>
      </c>
      <c r="EL56" s="21">
        <v>5</v>
      </c>
      <c r="EM56" s="24">
        <v>8</v>
      </c>
      <c r="EN56" s="21">
        <v>2</v>
      </c>
      <c r="EO56" s="24">
        <v>10</v>
      </c>
      <c r="EP56" s="21">
        <v>2</v>
      </c>
      <c r="EQ56" s="21">
        <f t="shared" si="204"/>
        <v>7.333333333333333</v>
      </c>
      <c r="ER56" s="21">
        <f t="shared" si="205"/>
        <v>7.5</v>
      </c>
      <c r="ES56" s="23">
        <f t="shared" si="206"/>
        <v>0</v>
      </c>
      <c r="ET56" s="21">
        <f t="shared" si="207"/>
        <v>15</v>
      </c>
      <c r="EU56" s="22">
        <f t="shared" si="208"/>
        <v>0</v>
      </c>
      <c r="EV56" s="21">
        <f t="shared" si="209"/>
        <v>22.5</v>
      </c>
      <c r="EW56" s="20">
        <f t="shared" si="210"/>
        <v>0</v>
      </c>
      <c r="EZ56" s="66"/>
      <c r="FE56" s="16"/>
      <c r="FF56" s="18">
        <v>0</v>
      </c>
      <c r="FG56" s="17">
        <v>1</v>
      </c>
      <c r="FH56" s="16">
        <f t="shared" si="211"/>
        <v>0</v>
      </c>
      <c r="FI56" s="18">
        <f t="shared" si="212"/>
        <v>0</v>
      </c>
      <c r="FJ56" s="17">
        <f t="shared" si="213"/>
        <v>1</v>
      </c>
      <c r="FK56" s="16">
        <f t="shared" si="214"/>
        <v>0</v>
      </c>
      <c r="FL56" s="18">
        <f t="shared" si="215"/>
        <v>0</v>
      </c>
      <c r="FM56" s="17">
        <f t="shared" si="216"/>
        <v>1</v>
      </c>
      <c r="FN56" s="16">
        <f t="shared" si="217"/>
        <v>0</v>
      </c>
      <c r="FO56" s="18">
        <f t="shared" si="218"/>
        <v>0</v>
      </c>
      <c r="FP56" s="17">
        <f t="shared" si="219"/>
        <v>1</v>
      </c>
      <c r="FQ56" s="16">
        <f t="shared" si="220"/>
        <v>0</v>
      </c>
      <c r="FR56" s="18">
        <f t="shared" si="221"/>
        <v>0</v>
      </c>
      <c r="FS56" s="17">
        <f t="shared" si="222"/>
        <v>1</v>
      </c>
      <c r="FT56" s="16">
        <f t="shared" si="223"/>
        <v>0</v>
      </c>
      <c r="FU56" s="18">
        <f t="shared" si="224"/>
        <v>0</v>
      </c>
      <c r="FV56" s="17">
        <f t="shared" si="225"/>
        <v>1</v>
      </c>
      <c r="FW56" s="16">
        <f t="shared" si="226"/>
        <v>0</v>
      </c>
      <c r="FX56" s="18">
        <f t="shared" si="227"/>
        <v>0</v>
      </c>
      <c r="FY56" s="17">
        <f t="shared" si="228"/>
        <v>1</v>
      </c>
      <c r="FZ56" s="16">
        <f t="shared" si="229"/>
        <v>0</v>
      </c>
      <c r="GA56" s="18">
        <f t="shared" si="230"/>
        <v>0</v>
      </c>
      <c r="GB56" s="17">
        <f t="shared" si="231"/>
        <v>1</v>
      </c>
      <c r="GC56" s="16">
        <f t="shared" si="232"/>
        <v>0</v>
      </c>
      <c r="GD56" s="18">
        <f t="shared" si="233"/>
        <v>0</v>
      </c>
      <c r="GE56" s="17">
        <f t="shared" si="234"/>
        <v>1</v>
      </c>
      <c r="GF56" s="16">
        <f t="shared" si="235"/>
        <v>0</v>
      </c>
      <c r="GG56" s="18">
        <f t="shared" si="236"/>
        <v>0</v>
      </c>
      <c r="GH56" s="17">
        <f t="shared" si="237"/>
        <v>1</v>
      </c>
      <c r="GI56" s="16">
        <f t="shared" si="238"/>
        <v>0</v>
      </c>
      <c r="GJ56" s="18">
        <f t="shared" si="239"/>
        <v>0</v>
      </c>
      <c r="GK56" s="17">
        <f t="shared" si="240"/>
        <v>2</v>
      </c>
      <c r="GL56" s="16">
        <f t="shared" si="241"/>
        <v>0</v>
      </c>
      <c r="GM56" s="18">
        <f t="shared" si="242"/>
        <v>0</v>
      </c>
      <c r="GN56" s="17">
        <f t="shared" si="243"/>
        <v>4</v>
      </c>
      <c r="GO56" s="16">
        <f t="shared" si="244"/>
        <v>0</v>
      </c>
      <c r="GP56" s="18">
        <f t="shared" si="245"/>
        <v>0</v>
      </c>
      <c r="GQ56" s="17">
        <f t="shared" si="246"/>
        <v>6</v>
      </c>
      <c r="GR56" s="16">
        <f t="shared" si="247"/>
        <v>0</v>
      </c>
      <c r="GS56" s="18">
        <f t="shared" si="248"/>
        <v>0</v>
      </c>
      <c r="GT56" s="17">
        <f t="shared" si="249"/>
        <v>8</v>
      </c>
      <c r="GU56" s="16">
        <f t="shared" si="250"/>
        <v>0</v>
      </c>
      <c r="GV56" s="18">
        <f t="shared" si="251"/>
        <v>0</v>
      </c>
      <c r="GW56" s="17">
        <f t="shared" si="252"/>
        <v>10</v>
      </c>
      <c r="GX56" s="16">
        <f t="shared" si="253"/>
        <v>0</v>
      </c>
      <c r="GY56" s="18">
        <f t="shared" si="254"/>
        <v>0</v>
      </c>
      <c r="GZ56" s="17">
        <f t="shared" si="255"/>
        <v>20</v>
      </c>
      <c r="HA56" s="16">
        <f t="shared" si="256"/>
        <v>0</v>
      </c>
      <c r="HB56" s="18">
        <f t="shared" si="257"/>
        <v>0</v>
      </c>
      <c r="HC56" s="17">
        <f t="shared" si="258"/>
        <v>40</v>
      </c>
      <c r="HD56" s="16">
        <f t="shared" si="259"/>
        <v>0</v>
      </c>
      <c r="HE56" s="18">
        <f t="shared" si="260"/>
        <v>0</v>
      </c>
      <c r="HF56" s="17">
        <f t="shared" si="261"/>
        <v>60</v>
      </c>
      <c r="HG56" s="16">
        <f t="shared" si="262"/>
        <v>0</v>
      </c>
      <c r="HH56" s="18">
        <f t="shared" si="263"/>
        <v>0</v>
      </c>
      <c r="HI56" s="17">
        <f t="shared" si="264"/>
        <v>80</v>
      </c>
      <c r="HJ56" s="16">
        <f t="shared" si="265"/>
        <v>0</v>
      </c>
      <c r="HK56" s="18">
        <f t="shared" si="266"/>
        <v>0</v>
      </c>
      <c r="HL56" s="17">
        <f t="shared" si="267"/>
        <v>100</v>
      </c>
      <c r="HM56" s="16">
        <f t="shared" si="268"/>
        <v>0</v>
      </c>
      <c r="HO56" s="66"/>
      <c r="HT56" s="16"/>
      <c r="HU56" s="18">
        <v>0</v>
      </c>
      <c r="HV56" s="17">
        <v>1</v>
      </c>
      <c r="HW56" s="16">
        <f t="shared" si="269"/>
        <v>0</v>
      </c>
      <c r="HX56" s="18">
        <f t="shared" si="270"/>
        <v>0</v>
      </c>
      <c r="HY56" s="17">
        <f t="shared" si="271"/>
        <v>1</v>
      </c>
      <c r="HZ56" s="16">
        <f t="shared" si="272"/>
        <v>0</v>
      </c>
      <c r="IA56" s="18">
        <f t="shared" si="273"/>
        <v>0</v>
      </c>
      <c r="IB56" s="17">
        <f t="shared" si="274"/>
        <v>1</v>
      </c>
      <c r="IC56" s="16">
        <f t="shared" si="275"/>
        <v>0</v>
      </c>
      <c r="ID56" s="18">
        <f t="shared" si="276"/>
        <v>0</v>
      </c>
      <c r="IE56" s="17">
        <f t="shared" si="277"/>
        <v>1</v>
      </c>
      <c r="IF56" s="16">
        <f t="shared" si="278"/>
        <v>0</v>
      </c>
      <c r="IG56" s="18">
        <f t="shared" si="279"/>
        <v>0</v>
      </c>
      <c r="IH56" s="17">
        <f t="shared" si="280"/>
        <v>1</v>
      </c>
      <c r="II56" s="16">
        <f t="shared" si="281"/>
        <v>0</v>
      </c>
      <c r="IJ56" s="18">
        <f t="shared" si="282"/>
        <v>0</v>
      </c>
      <c r="IK56" s="17">
        <f t="shared" si="283"/>
        <v>1</v>
      </c>
      <c r="IL56" s="16">
        <f t="shared" si="284"/>
        <v>0</v>
      </c>
      <c r="IM56" s="18">
        <f t="shared" si="285"/>
        <v>0</v>
      </c>
      <c r="IN56" s="17">
        <f t="shared" si="286"/>
        <v>1</v>
      </c>
      <c r="IO56" s="16">
        <f t="shared" si="287"/>
        <v>0</v>
      </c>
      <c r="IP56" s="18">
        <f t="shared" si="288"/>
        <v>0</v>
      </c>
      <c r="IQ56" s="17">
        <f t="shared" si="289"/>
        <v>1</v>
      </c>
      <c r="IR56" s="16">
        <f t="shared" si="290"/>
        <v>0</v>
      </c>
      <c r="IS56" s="18">
        <f t="shared" si="291"/>
        <v>0</v>
      </c>
      <c r="IT56" s="17">
        <f t="shared" si="292"/>
        <v>1</v>
      </c>
      <c r="IU56" s="16">
        <f t="shared" si="293"/>
        <v>0</v>
      </c>
      <c r="IV56" s="18">
        <f t="shared" si="294"/>
        <v>0</v>
      </c>
      <c r="IW56" s="17">
        <f t="shared" si="295"/>
        <v>1</v>
      </c>
      <c r="IX56" s="16">
        <f t="shared" si="296"/>
        <v>0</v>
      </c>
      <c r="IY56" s="18">
        <f t="shared" si="297"/>
        <v>0</v>
      </c>
      <c r="IZ56" s="17">
        <f t="shared" si="298"/>
        <v>1</v>
      </c>
      <c r="JA56" s="16">
        <f t="shared" si="299"/>
        <v>0</v>
      </c>
      <c r="JB56" s="18">
        <f t="shared" si="300"/>
        <v>0</v>
      </c>
      <c r="JC56" s="17">
        <f t="shared" si="301"/>
        <v>1</v>
      </c>
      <c r="JD56" s="16">
        <f t="shared" si="302"/>
        <v>0</v>
      </c>
      <c r="JE56" s="18">
        <f t="shared" si="303"/>
        <v>0</v>
      </c>
      <c r="JF56" s="17">
        <f t="shared" si="304"/>
        <v>1</v>
      </c>
      <c r="JG56" s="16">
        <f t="shared" si="305"/>
        <v>0</v>
      </c>
      <c r="JH56" s="18">
        <f t="shared" si="306"/>
        <v>0</v>
      </c>
      <c r="JI56" s="17">
        <f t="shared" si="307"/>
        <v>1</v>
      </c>
      <c r="JJ56" s="16">
        <f t="shared" si="308"/>
        <v>0</v>
      </c>
      <c r="JK56" s="18">
        <f t="shared" si="309"/>
        <v>0</v>
      </c>
      <c r="JL56" s="17">
        <f t="shared" si="310"/>
        <v>1</v>
      </c>
      <c r="JM56" s="16">
        <f t="shared" si="311"/>
        <v>0</v>
      </c>
      <c r="JN56" s="18">
        <f t="shared" si="312"/>
        <v>0</v>
      </c>
      <c r="JO56" s="17">
        <f t="shared" si="313"/>
        <v>1</v>
      </c>
      <c r="JP56" s="16">
        <f t="shared" si="314"/>
        <v>0</v>
      </c>
      <c r="JQ56" s="18">
        <f t="shared" si="315"/>
        <v>0</v>
      </c>
      <c r="JR56" s="17">
        <f t="shared" si="316"/>
        <v>1</v>
      </c>
      <c r="JS56" s="16">
        <f t="shared" si="317"/>
        <v>0</v>
      </c>
      <c r="JT56" s="18">
        <f t="shared" si="318"/>
        <v>0</v>
      </c>
      <c r="JU56" s="17">
        <f t="shared" si="319"/>
        <v>1</v>
      </c>
      <c r="JV56" s="16">
        <f t="shared" si="320"/>
        <v>0</v>
      </c>
      <c r="JW56" s="18">
        <f t="shared" si="321"/>
        <v>0</v>
      </c>
      <c r="JX56" s="17">
        <f t="shared" si="322"/>
        <v>1</v>
      </c>
      <c r="JY56" s="16">
        <f t="shared" si="323"/>
        <v>0</v>
      </c>
      <c r="JZ56" s="18">
        <f t="shared" si="324"/>
        <v>0</v>
      </c>
      <c r="KA56" s="17">
        <f t="shared" si="325"/>
        <v>1</v>
      </c>
      <c r="KB56" s="16">
        <f t="shared" si="326"/>
        <v>0</v>
      </c>
      <c r="KG56" s="15">
        <f t="shared" si="351"/>
        <v>0</v>
      </c>
      <c r="KH56" s="15">
        <f t="shared" si="351"/>
        <v>0</v>
      </c>
      <c r="KI56" s="15">
        <f t="shared" si="351"/>
        <v>0</v>
      </c>
      <c r="KJ56" s="15">
        <f t="shared" si="351"/>
        <v>0</v>
      </c>
      <c r="KK56" s="15">
        <f t="shared" si="351"/>
        <v>0</v>
      </c>
      <c r="KL56" s="15">
        <f t="shared" si="351"/>
        <v>0</v>
      </c>
      <c r="KM56" s="15">
        <f t="shared" si="351"/>
        <v>0</v>
      </c>
      <c r="KN56" s="15">
        <f t="shared" si="351"/>
        <v>0</v>
      </c>
      <c r="KO56" s="15">
        <f t="shared" si="351"/>
        <v>0</v>
      </c>
      <c r="KP56" s="15">
        <f t="shared" si="351"/>
        <v>0</v>
      </c>
      <c r="KQ56" s="15">
        <f t="shared" si="352"/>
        <v>0</v>
      </c>
      <c r="KR56" s="15">
        <f t="shared" si="352"/>
        <v>0</v>
      </c>
      <c r="KS56" s="15">
        <f t="shared" si="352"/>
        <v>0</v>
      </c>
      <c r="KT56" s="15">
        <f t="shared" si="352"/>
        <v>0</v>
      </c>
      <c r="KU56" s="15">
        <f t="shared" si="352"/>
        <v>0</v>
      </c>
      <c r="KV56" s="15">
        <f t="shared" si="352"/>
        <v>0</v>
      </c>
      <c r="KW56" s="15">
        <f t="shared" si="352"/>
        <v>0</v>
      </c>
      <c r="KX56" s="15">
        <f t="shared" si="352"/>
        <v>0</v>
      </c>
      <c r="KY56" s="15">
        <f t="shared" si="352"/>
        <v>0</v>
      </c>
      <c r="KZ56" s="15">
        <f t="shared" si="352"/>
        <v>0</v>
      </c>
      <c r="LG56" s="14">
        <f t="shared" si="347"/>
        <v>0.05</v>
      </c>
      <c r="LH56" s="3">
        <v>1</v>
      </c>
      <c r="LI56" s="14">
        <f t="shared" si="327"/>
        <v>2.5000000000000001E-2</v>
      </c>
      <c r="LJ56" s="3">
        <f t="shared" si="328"/>
        <v>3</v>
      </c>
      <c r="LK56" s="14">
        <v>5.0000000000000001E-3</v>
      </c>
      <c r="LL56" s="3">
        <v>3</v>
      </c>
      <c r="LM56" s="14">
        <v>2.0000000000000001E-4</v>
      </c>
      <c r="LN56" s="3">
        <v>5</v>
      </c>
      <c r="LO56" s="13">
        <f t="shared" si="353"/>
        <v>1.4999999999999999E-2</v>
      </c>
      <c r="LP56" s="13">
        <f t="shared" si="353"/>
        <v>0.03</v>
      </c>
      <c r="LQ56" s="13">
        <f t="shared" si="353"/>
        <v>4.4999999999999998E-2</v>
      </c>
      <c r="LR56" s="13">
        <f t="shared" si="353"/>
        <v>0.06</v>
      </c>
      <c r="LS56" s="13">
        <f t="shared" si="353"/>
        <v>7.4999999999999997E-2</v>
      </c>
      <c r="LT56" s="13">
        <f t="shared" si="354"/>
        <v>2.5000000000000001E-2</v>
      </c>
      <c r="LU56" s="13">
        <f t="shared" si="354"/>
        <v>0.05</v>
      </c>
      <c r="LV56" s="13">
        <f t="shared" si="354"/>
        <v>7.4999999999999997E-2</v>
      </c>
      <c r="LW56" s="13">
        <f t="shared" si="354"/>
        <v>0.1</v>
      </c>
      <c r="LX56" s="13">
        <f t="shared" si="354"/>
        <v>0.125</v>
      </c>
      <c r="LY56" s="13">
        <f t="shared" si="355"/>
        <v>0.05</v>
      </c>
      <c r="LZ56" s="13">
        <f t="shared" si="355"/>
        <v>0.1</v>
      </c>
      <c r="MA56" s="13">
        <f t="shared" si="355"/>
        <v>0.15</v>
      </c>
      <c r="MB56" s="13">
        <f t="shared" si="355"/>
        <v>0.2</v>
      </c>
      <c r="MC56" s="13">
        <f t="shared" si="355"/>
        <v>0.25</v>
      </c>
      <c r="MD56" s="13">
        <f t="shared" si="356"/>
        <v>1.2E-2</v>
      </c>
      <c r="ME56" s="13">
        <f t="shared" si="356"/>
        <v>2.4E-2</v>
      </c>
      <c r="MF56" s="13">
        <f t="shared" si="356"/>
        <v>3.5999999999999997E-2</v>
      </c>
      <c r="MG56" s="13">
        <f t="shared" si="356"/>
        <v>4.8000000000000001E-2</v>
      </c>
      <c r="MH56" s="13">
        <f t="shared" si="356"/>
        <v>0.06</v>
      </c>
      <c r="MI56" s="13">
        <f t="shared" si="356"/>
        <v>0.09</v>
      </c>
      <c r="MJ56" s="13">
        <f t="shared" si="356"/>
        <v>0.12</v>
      </c>
      <c r="MK56" s="13">
        <f t="shared" si="356"/>
        <v>0.15</v>
      </c>
      <c r="ML56" s="13">
        <f t="shared" si="356"/>
        <v>0.18</v>
      </c>
      <c r="MM56" s="13">
        <f t="shared" si="356"/>
        <v>0.21</v>
      </c>
      <c r="MN56" s="13">
        <f t="shared" si="356"/>
        <v>0.24</v>
      </c>
      <c r="MO56" s="13">
        <f t="shared" si="356"/>
        <v>0.27</v>
      </c>
      <c r="MP56" s="13">
        <f t="shared" si="356"/>
        <v>0.3</v>
      </c>
      <c r="MQ56" s="13"/>
      <c r="MW56" s="3">
        <v>0</v>
      </c>
      <c r="MX56" s="3">
        <v>0</v>
      </c>
      <c r="MY56" s="3">
        <v>0</v>
      </c>
    </row>
    <row r="57" spans="1:363" ht="16.2">
      <c r="A57" s="37">
        <v>48</v>
      </c>
      <c r="B57" s="3" t="s">
        <v>212</v>
      </c>
      <c r="C57" s="53">
        <v>5</v>
      </c>
      <c r="D57" s="37">
        <v>9</v>
      </c>
      <c r="E57" s="37"/>
      <c r="F57" s="53">
        <v>200</v>
      </c>
      <c r="G57" s="37"/>
      <c r="H57" s="37">
        <f t="shared" si="195"/>
        <v>200</v>
      </c>
      <c r="I57" s="11"/>
      <c r="J57" s="37">
        <f t="shared" si="348"/>
        <v>200</v>
      </c>
      <c r="K57" s="11"/>
      <c r="L57" s="37">
        <f t="shared" si="329"/>
        <v>0</v>
      </c>
      <c r="M57" s="37">
        <f t="shared" si="330"/>
        <v>0</v>
      </c>
      <c r="N57" s="37">
        <v>0</v>
      </c>
      <c r="O57" s="52">
        <v>0.1388884</v>
      </c>
      <c r="P57" s="3">
        <v>2</v>
      </c>
      <c r="Q57" s="51">
        <v>0</v>
      </c>
      <c r="R57" s="17">
        <f t="shared" si="196"/>
        <v>3.3333000000000002E-2</v>
      </c>
      <c r="S57" s="49">
        <v>0</v>
      </c>
      <c r="T57" s="47" t="s">
        <v>8</v>
      </c>
      <c r="U57" s="50">
        <v>0</v>
      </c>
      <c r="V57" s="49">
        <v>12</v>
      </c>
      <c r="W57" s="48">
        <v>1</v>
      </c>
      <c r="X57" s="47" t="str">
        <f t="shared" si="178"/>
        <v>[[0,1],[0,1],[0,1],[0,1],[0,1],[0,1],[0,1],[0,1],[0,1],[0,1],[0,2],[0,4],[0,6],[0,8],[0,10],[0,20],[0,40],[0,60],[0,80],[0,100]]</v>
      </c>
      <c r="Y57" s="47">
        <v>1</v>
      </c>
      <c r="Z57" s="47">
        <v>1</v>
      </c>
      <c r="AA57" s="47" t="str">
        <f t="shared" si="197"/>
        <v>[[0,1],[0,1],[0,1],[0,1],[0,1],[0,1],[0,1],[0,1],[0,1],[0,1],[0,1],[0,1],[0,1],[0,1],[0,1],[0,1],[0,1],[0,1],[0,1],[0,1]]</v>
      </c>
      <c r="AB57" s="37">
        <v>0</v>
      </c>
      <c r="AC57" s="46">
        <v>0</v>
      </c>
      <c r="AD57" s="45">
        <f t="shared" si="187"/>
        <v>0</v>
      </c>
      <c r="AE57" s="45">
        <v>0.05</v>
      </c>
      <c r="AF57" s="43">
        <v>0</v>
      </c>
      <c r="AG57" s="44">
        <v>0</v>
      </c>
      <c r="AH57" s="43">
        <v>0</v>
      </c>
      <c r="AI57" s="43">
        <v>0</v>
      </c>
      <c r="AJ57" s="42">
        <v>0</v>
      </c>
      <c r="AK57" s="14" t="str">
        <f t="shared" si="198"/>
        <v>[[0.05,1],[0.025,1],[0.005,1],[0.0002,2],[0,0],[0.0002,2],[0.0002,2]]</v>
      </c>
      <c r="AL57" s="37" t="str">
        <f t="shared" si="179"/>
        <v>[[6,5],[8,2],[10,2]]</v>
      </c>
      <c r="AM57" s="40" t="str">
        <f t="shared" si="350"/>
        <v>[0,0,0]</v>
      </c>
      <c r="AN57" s="40">
        <v>0</v>
      </c>
      <c r="AO57" s="40">
        <v>1</v>
      </c>
      <c r="AP57" s="40">
        <f t="shared" si="199"/>
        <v>1</v>
      </c>
      <c r="AQ57" s="40">
        <v>1</v>
      </c>
      <c r="AR57" s="40">
        <v>1</v>
      </c>
      <c r="AS57" s="40" t="s">
        <v>211</v>
      </c>
      <c r="AT57" s="40">
        <v>3</v>
      </c>
      <c r="AU57" s="39">
        <v>12</v>
      </c>
      <c r="AV57" s="37">
        <v>1</v>
      </c>
      <c r="AW57" s="37">
        <v>1</v>
      </c>
      <c r="AX57" s="8">
        <v>2</v>
      </c>
      <c r="AY57" s="37">
        <v>4</v>
      </c>
      <c r="AZ57" s="8" t="s">
        <v>6</v>
      </c>
      <c r="BA57" s="37">
        <v>1</v>
      </c>
      <c r="BB57" s="38">
        <v>1</v>
      </c>
      <c r="BC57" s="37"/>
      <c r="BD57" s="37"/>
      <c r="BE57" s="37">
        <v>1</v>
      </c>
      <c r="BF57" s="37">
        <v>1</v>
      </c>
      <c r="BG57" s="37" t="s">
        <v>210</v>
      </c>
      <c r="BH57" s="36">
        <v>1</v>
      </c>
      <c r="BI57" s="36">
        <v>0.8</v>
      </c>
      <c r="BJ57" s="8">
        <f t="shared" si="349"/>
        <v>200</v>
      </c>
      <c r="BK57" s="8" t="s">
        <v>5</v>
      </c>
      <c r="BL57" s="8">
        <v>1</v>
      </c>
      <c r="BM57" s="8" t="s">
        <v>4</v>
      </c>
      <c r="BN57" s="8" t="s">
        <v>3</v>
      </c>
      <c r="BO57" s="56" t="s">
        <v>209</v>
      </c>
      <c r="BP57" s="56" t="s">
        <v>208</v>
      </c>
      <c r="BQ57" s="27">
        <v>58002</v>
      </c>
      <c r="BR57" s="27">
        <v>2</v>
      </c>
      <c r="BS57" s="11"/>
      <c r="BT57" s="11"/>
      <c r="BU57" s="11" t="s">
        <v>1</v>
      </c>
      <c r="BV57" s="35">
        <v>3</v>
      </c>
      <c r="BW57" s="27">
        <f t="shared" si="200"/>
        <v>5</v>
      </c>
      <c r="BX57" s="34" t="str">
        <f t="shared" si="201"/>
        <v>[5,5,0,5]</v>
      </c>
      <c r="BY57" s="31">
        <v>0</v>
      </c>
      <c r="BZ57" s="31">
        <v>0</v>
      </c>
      <c r="CA57" s="31">
        <v>0</v>
      </c>
      <c r="CB57" s="31">
        <v>0</v>
      </c>
      <c r="CC57" s="31">
        <v>0</v>
      </c>
      <c r="CD57" s="31">
        <v>0</v>
      </c>
      <c r="CE57" s="31">
        <v>0</v>
      </c>
      <c r="CF57" s="31" t="str">
        <f t="shared" si="331"/>
        <v>0,0,0,0,0,0,0</v>
      </c>
      <c r="CG57" s="31" t="str">
        <f t="shared" si="332"/>
        <v/>
      </c>
      <c r="CH57" s="33"/>
      <c r="CI57" s="33"/>
      <c r="CJ57" s="33"/>
      <c r="CK57" s="33"/>
      <c r="CL57" s="33"/>
      <c r="CM57" s="33"/>
      <c r="CN57" s="33"/>
      <c r="CO57" s="33"/>
      <c r="CP57" s="33"/>
      <c r="CQ57" s="32" t="s">
        <v>199</v>
      </c>
      <c r="CR57" s="32">
        <v>1</v>
      </c>
      <c r="CS57" s="31"/>
      <c r="CT57" s="31" t="str">
        <f t="shared" si="333"/>
        <v/>
      </c>
      <c r="CU57" s="31" t="s">
        <v>11</v>
      </c>
      <c r="CV57" s="31">
        <v>0</v>
      </c>
      <c r="CW57" s="31">
        <v>0</v>
      </c>
      <c r="CX57" s="31">
        <f>F57</f>
        <v>200</v>
      </c>
      <c r="CY57" s="31" t="str">
        <f t="shared" si="334"/>
        <v/>
      </c>
      <c r="CZ57" s="31">
        <v>2</v>
      </c>
      <c r="DA57" s="31">
        <v>0</v>
      </c>
      <c r="DB57" s="31">
        <v>0</v>
      </c>
      <c r="DC57" s="31">
        <f>F57</f>
        <v>200</v>
      </c>
      <c r="DD57" s="31" t="str">
        <f t="shared" si="335"/>
        <v/>
      </c>
      <c r="DE57" s="31"/>
      <c r="DF57" s="31"/>
      <c r="DG57" s="31"/>
      <c r="DH57" s="31">
        <f>F57</f>
        <v>200</v>
      </c>
      <c r="DI57" s="31" t="str">
        <f t="shared" si="336"/>
        <v/>
      </c>
      <c r="DJ57" s="31"/>
      <c r="DK57" s="31"/>
      <c r="DL57" s="31"/>
      <c r="DM57" s="31"/>
      <c r="DN57" s="31" t="str">
        <f t="shared" si="337"/>
        <v/>
      </c>
      <c r="DO57" s="31"/>
      <c r="DP57" s="31"/>
      <c r="DQ57" s="31"/>
      <c r="DR57" s="31"/>
      <c r="DS57" s="31" t="s">
        <v>207</v>
      </c>
      <c r="DT57" s="58">
        <f>IF($F57&lt;800,5,10)</f>
        <v>5</v>
      </c>
      <c r="DU57" s="58">
        <f>DT57</f>
        <v>5</v>
      </c>
      <c r="DV57" s="58">
        <v>0</v>
      </c>
      <c r="DW57" s="27">
        <f t="shared" si="202"/>
        <v>5</v>
      </c>
      <c r="DX57" s="27"/>
      <c r="EI57" s="26">
        <f t="shared" si="203"/>
        <v>220.00000000000003</v>
      </c>
      <c r="EJ57" s="25">
        <v>0</v>
      </c>
      <c r="EK57" s="24">
        <v>6</v>
      </c>
      <c r="EL57" s="21">
        <v>5</v>
      </c>
      <c r="EM57" s="24">
        <v>8</v>
      </c>
      <c r="EN57" s="21">
        <v>2</v>
      </c>
      <c r="EO57" s="24">
        <v>10</v>
      </c>
      <c r="EP57" s="21">
        <v>2</v>
      </c>
      <c r="EQ57" s="21">
        <f t="shared" si="204"/>
        <v>7.333333333333333</v>
      </c>
      <c r="ER57" s="21">
        <f t="shared" si="205"/>
        <v>7.5</v>
      </c>
      <c r="ES57" s="23">
        <f t="shared" si="206"/>
        <v>0</v>
      </c>
      <c r="ET57" s="21">
        <f t="shared" si="207"/>
        <v>15</v>
      </c>
      <c r="EU57" s="22">
        <f t="shared" si="208"/>
        <v>0</v>
      </c>
      <c r="EV57" s="21">
        <f t="shared" si="209"/>
        <v>22.5</v>
      </c>
      <c r="EW57" s="20">
        <f t="shared" si="210"/>
        <v>0</v>
      </c>
      <c r="EZ57" s="19"/>
      <c r="FA57" s="3"/>
      <c r="FE57" s="16"/>
      <c r="FF57" s="18">
        <v>0</v>
      </c>
      <c r="FG57" s="17">
        <v>1</v>
      </c>
      <c r="FH57" s="16">
        <f t="shared" si="211"/>
        <v>0</v>
      </c>
      <c r="FI57" s="18">
        <f t="shared" si="212"/>
        <v>0</v>
      </c>
      <c r="FJ57" s="17">
        <f t="shared" si="213"/>
        <v>1</v>
      </c>
      <c r="FK57" s="16">
        <f t="shared" si="214"/>
        <v>0</v>
      </c>
      <c r="FL57" s="18">
        <f t="shared" si="215"/>
        <v>0</v>
      </c>
      <c r="FM57" s="17">
        <f t="shared" si="216"/>
        <v>1</v>
      </c>
      <c r="FN57" s="16">
        <f t="shared" si="217"/>
        <v>0</v>
      </c>
      <c r="FO57" s="18">
        <f t="shared" si="218"/>
        <v>0</v>
      </c>
      <c r="FP57" s="17">
        <f t="shared" si="219"/>
        <v>1</v>
      </c>
      <c r="FQ57" s="16">
        <f t="shared" si="220"/>
        <v>0</v>
      </c>
      <c r="FR57" s="18">
        <f t="shared" si="221"/>
        <v>0</v>
      </c>
      <c r="FS57" s="17">
        <f t="shared" si="222"/>
        <v>1</v>
      </c>
      <c r="FT57" s="16">
        <f t="shared" si="223"/>
        <v>0</v>
      </c>
      <c r="FU57" s="18">
        <f t="shared" si="224"/>
        <v>0</v>
      </c>
      <c r="FV57" s="17">
        <f t="shared" si="225"/>
        <v>1</v>
      </c>
      <c r="FW57" s="16">
        <f t="shared" si="226"/>
        <v>0</v>
      </c>
      <c r="FX57" s="18">
        <f t="shared" si="227"/>
        <v>0</v>
      </c>
      <c r="FY57" s="17">
        <f t="shared" si="228"/>
        <v>1</v>
      </c>
      <c r="FZ57" s="16">
        <f t="shared" si="229"/>
        <v>0</v>
      </c>
      <c r="GA57" s="18">
        <f t="shared" si="230"/>
        <v>0</v>
      </c>
      <c r="GB57" s="17">
        <f t="shared" si="231"/>
        <v>1</v>
      </c>
      <c r="GC57" s="16">
        <f t="shared" si="232"/>
        <v>0</v>
      </c>
      <c r="GD57" s="18">
        <f t="shared" si="233"/>
        <v>0</v>
      </c>
      <c r="GE57" s="17">
        <f t="shared" si="234"/>
        <v>1</v>
      </c>
      <c r="GF57" s="16">
        <f t="shared" si="235"/>
        <v>0</v>
      </c>
      <c r="GG57" s="18">
        <f t="shared" si="236"/>
        <v>0</v>
      </c>
      <c r="GH57" s="17">
        <f t="shared" si="237"/>
        <v>1</v>
      </c>
      <c r="GI57" s="16">
        <f t="shared" si="238"/>
        <v>0</v>
      </c>
      <c r="GJ57" s="18">
        <f t="shared" si="239"/>
        <v>0</v>
      </c>
      <c r="GK57" s="17">
        <f t="shared" si="240"/>
        <v>2</v>
      </c>
      <c r="GL57" s="16">
        <f t="shared" si="241"/>
        <v>0</v>
      </c>
      <c r="GM57" s="18">
        <f t="shared" si="242"/>
        <v>0</v>
      </c>
      <c r="GN57" s="17">
        <f t="shared" si="243"/>
        <v>4</v>
      </c>
      <c r="GO57" s="16">
        <f t="shared" si="244"/>
        <v>0</v>
      </c>
      <c r="GP57" s="18">
        <f t="shared" si="245"/>
        <v>0</v>
      </c>
      <c r="GQ57" s="17">
        <f t="shared" si="246"/>
        <v>6</v>
      </c>
      <c r="GR57" s="16">
        <f t="shared" si="247"/>
        <v>0</v>
      </c>
      <c r="GS57" s="18">
        <f t="shared" si="248"/>
        <v>0</v>
      </c>
      <c r="GT57" s="17">
        <f t="shared" si="249"/>
        <v>8</v>
      </c>
      <c r="GU57" s="16">
        <f t="shared" si="250"/>
        <v>0</v>
      </c>
      <c r="GV57" s="18">
        <f t="shared" si="251"/>
        <v>0</v>
      </c>
      <c r="GW57" s="17">
        <f t="shared" si="252"/>
        <v>10</v>
      </c>
      <c r="GX57" s="16">
        <f t="shared" si="253"/>
        <v>0</v>
      </c>
      <c r="GY57" s="18">
        <f t="shared" si="254"/>
        <v>0</v>
      </c>
      <c r="GZ57" s="17">
        <f t="shared" si="255"/>
        <v>20</v>
      </c>
      <c r="HA57" s="16">
        <f t="shared" si="256"/>
        <v>0</v>
      </c>
      <c r="HB57" s="18">
        <f t="shared" si="257"/>
        <v>0</v>
      </c>
      <c r="HC57" s="17">
        <f t="shared" si="258"/>
        <v>40</v>
      </c>
      <c r="HD57" s="16">
        <f t="shared" si="259"/>
        <v>0</v>
      </c>
      <c r="HE57" s="18">
        <f t="shared" si="260"/>
        <v>0</v>
      </c>
      <c r="HF57" s="17">
        <f t="shared" si="261"/>
        <v>60</v>
      </c>
      <c r="HG57" s="16">
        <f t="shared" si="262"/>
        <v>0</v>
      </c>
      <c r="HH57" s="18">
        <f t="shared" si="263"/>
        <v>0</v>
      </c>
      <c r="HI57" s="17">
        <f t="shared" si="264"/>
        <v>80</v>
      </c>
      <c r="HJ57" s="16">
        <f t="shared" si="265"/>
        <v>0</v>
      </c>
      <c r="HK57" s="18">
        <f t="shared" si="266"/>
        <v>0</v>
      </c>
      <c r="HL57" s="17">
        <f t="shared" si="267"/>
        <v>100</v>
      </c>
      <c r="HM57" s="16">
        <f t="shared" si="268"/>
        <v>0</v>
      </c>
      <c r="HO57" s="19"/>
      <c r="HP57" s="3"/>
      <c r="HT57" s="16"/>
      <c r="HU57" s="18">
        <v>0</v>
      </c>
      <c r="HV57" s="17">
        <v>1</v>
      </c>
      <c r="HW57" s="16">
        <f t="shared" si="269"/>
        <v>0</v>
      </c>
      <c r="HX57" s="18">
        <f t="shared" si="270"/>
        <v>0</v>
      </c>
      <c r="HY57" s="17">
        <f t="shared" si="271"/>
        <v>1</v>
      </c>
      <c r="HZ57" s="16">
        <f t="shared" si="272"/>
        <v>0</v>
      </c>
      <c r="IA57" s="18">
        <f t="shared" si="273"/>
        <v>0</v>
      </c>
      <c r="IB57" s="17">
        <f t="shared" si="274"/>
        <v>1</v>
      </c>
      <c r="IC57" s="16">
        <f t="shared" si="275"/>
        <v>0</v>
      </c>
      <c r="ID57" s="18">
        <f t="shared" si="276"/>
        <v>0</v>
      </c>
      <c r="IE57" s="17">
        <f t="shared" si="277"/>
        <v>1</v>
      </c>
      <c r="IF57" s="16">
        <f t="shared" si="278"/>
        <v>0</v>
      </c>
      <c r="IG57" s="18">
        <f t="shared" si="279"/>
        <v>0</v>
      </c>
      <c r="IH57" s="17">
        <f t="shared" si="280"/>
        <v>1</v>
      </c>
      <c r="II57" s="16">
        <f t="shared" si="281"/>
        <v>0</v>
      </c>
      <c r="IJ57" s="18">
        <f t="shared" si="282"/>
        <v>0</v>
      </c>
      <c r="IK57" s="17">
        <f t="shared" si="283"/>
        <v>1</v>
      </c>
      <c r="IL57" s="16">
        <f t="shared" si="284"/>
        <v>0</v>
      </c>
      <c r="IM57" s="18">
        <f t="shared" si="285"/>
        <v>0</v>
      </c>
      <c r="IN57" s="17">
        <f t="shared" si="286"/>
        <v>1</v>
      </c>
      <c r="IO57" s="16">
        <f t="shared" si="287"/>
        <v>0</v>
      </c>
      <c r="IP57" s="18">
        <f t="shared" si="288"/>
        <v>0</v>
      </c>
      <c r="IQ57" s="17">
        <f t="shared" si="289"/>
        <v>1</v>
      </c>
      <c r="IR57" s="16">
        <f t="shared" si="290"/>
        <v>0</v>
      </c>
      <c r="IS57" s="18">
        <f t="shared" si="291"/>
        <v>0</v>
      </c>
      <c r="IT57" s="17">
        <f t="shared" si="292"/>
        <v>1</v>
      </c>
      <c r="IU57" s="16">
        <f t="shared" si="293"/>
        <v>0</v>
      </c>
      <c r="IV57" s="18">
        <f t="shared" si="294"/>
        <v>0</v>
      </c>
      <c r="IW57" s="17">
        <f t="shared" si="295"/>
        <v>1</v>
      </c>
      <c r="IX57" s="16">
        <f t="shared" si="296"/>
        <v>0</v>
      </c>
      <c r="IY57" s="18">
        <f t="shared" si="297"/>
        <v>0</v>
      </c>
      <c r="IZ57" s="17">
        <f t="shared" si="298"/>
        <v>1</v>
      </c>
      <c r="JA57" s="16">
        <f t="shared" si="299"/>
        <v>0</v>
      </c>
      <c r="JB57" s="18">
        <f t="shared" si="300"/>
        <v>0</v>
      </c>
      <c r="JC57" s="17">
        <f t="shared" si="301"/>
        <v>1</v>
      </c>
      <c r="JD57" s="16">
        <f t="shared" si="302"/>
        <v>0</v>
      </c>
      <c r="JE57" s="18">
        <f t="shared" si="303"/>
        <v>0</v>
      </c>
      <c r="JF57" s="17">
        <f t="shared" si="304"/>
        <v>1</v>
      </c>
      <c r="JG57" s="16">
        <f t="shared" si="305"/>
        <v>0</v>
      </c>
      <c r="JH57" s="18">
        <f t="shared" si="306"/>
        <v>0</v>
      </c>
      <c r="JI57" s="17">
        <f t="shared" si="307"/>
        <v>1</v>
      </c>
      <c r="JJ57" s="16">
        <f t="shared" si="308"/>
        <v>0</v>
      </c>
      <c r="JK57" s="18">
        <f t="shared" si="309"/>
        <v>0</v>
      </c>
      <c r="JL57" s="17">
        <f t="shared" si="310"/>
        <v>1</v>
      </c>
      <c r="JM57" s="16">
        <f t="shared" si="311"/>
        <v>0</v>
      </c>
      <c r="JN57" s="18">
        <f t="shared" si="312"/>
        <v>0</v>
      </c>
      <c r="JO57" s="17">
        <f t="shared" si="313"/>
        <v>1</v>
      </c>
      <c r="JP57" s="16">
        <f t="shared" si="314"/>
        <v>0</v>
      </c>
      <c r="JQ57" s="18">
        <f t="shared" si="315"/>
        <v>0</v>
      </c>
      <c r="JR57" s="17">
        <f t="shared" si="316"/>
        <v>1</v>
      </c>
      <c r="JS57" s="16">
        <f t="shared" si="317"/>
        <v>0</v>
      </c>
      <c r="JT57" s="18">
        <f t="shared" si="318"/>
        <v>0</v>
      </c>
      <c r="JU57" s="17">
        <f t="shared" si="319"/>
        <v>1</v>
      </c>
      <c r="JV57" s="16">
        <f t="shared" si="320"/>
        <v>0</v>
      </c>
      <c r="JW57" s="18">
        <f t="shared" si="321"/>
        <v>0</v>
      </c>
      <c r="JX57" s="17">
        <f t="shared" si="322"/>
        <v>1</v>
      </c>
      <c r="JY57" s="16">
        <f t="shared" si="323"/>
        <v>0</v>
      </c>
      <c r="JZ57" s="18">
        <f t="shared" si="324"/>
        <v>0</v>
      </c>
      <c r="KA57" s="17">
        <f t="shared" si="325"/>
        <v>1</v>
      </c>
      <c r="KB57" s="16">
        <f t="shared" si="326"/>
        <v>0</v>
      </c>
      <c r="KG57" s="15">
        <f t="shared" si="351"/>
        <v>0</v>
      </c>
      <c r="KH57" s="15">
        <f t="shared" si="351"/>
        <v>0</v>
      </c>
      <c r="KI57" s="15">
        <f t="shared" si="351"/>
        <v>0</v>
      </c>
      <c r="KJ57" s="15">
        <f t="shared" si="351"/>
        <v>0</v>
      </c>
      <c r="KK57" s="15">
        <f t="shared" si="351"/>
        <v>0</v>
      </c>
      <c r="KL57" s="15">
        <f t="shared" si="351"/>
        <v>0</v>
      </c>
      <c r="KM57" s="15">
        <f t="shared" si="351"/>
        <v>0</v>
      </c>
      <c r="KN57" s="15">
        <f t="shared" si="351"/>
        <v>0</v>
      </c>
      <c r="KO57" s="15">
        <f t="shared" si="351"/>
        <v>0</v>
      </c>
      <c r="KP57" s="15">
        <f t="shared" si="351"/>
        <v>0</v>
      </c>
      <c r="KQ57" s="15">
        <f t="shared" si="352"/>
        <v>0</v>
      </c>
      <c r="KR57" s="15">
        <f t="shared" si="352"/>
        <v>0</v>
      </c>
      <c r="KS57" s="15">
        <f t="shared" si="352"/>
        <v>0</v>
      </c>
      <c r="KT57" s="15">
        <f t="shared" si="352"/>
        <v>0</v>
      </c>
      <c r="KU57" s="15">
        <f t="shared" si="352"/>
        <v>0</v>
      </c>
      <c r="KV57" s="15">
        <f t="shared" si="352"/>
        <v>0</v>
      </c>
      <c r="KW57" s="15">
        <f t="shared" si="352"/>
        <v>0</v>
      </c>
      <c r="KX57" s="15">
        <f t="shared" si="352"/>
        <v>0</v>
      </c>
      <c r="KY57" s="15">
        <f t="shared" si="352"/>
        <v>0</v>
      </c>
      <c r="KZ57" s="15">
        <f t="shared" si="352"/>
        <v>0</v>
      </c>
      <c r="LG57" s="14">
        <f t="shared" si="347"/>
        <v>0.05</v>
      </c>
      <c r="LH57" s="3">
        <v>1</v>
      </c>
      <c r="LI57" s="14">
        <f t="shared" si="327"/>
        <v>2.5000000000000001E-2</v>
      </c>
      <c r="LJ57" s="3">
        <f t="shared" si="328"/>
        <v>1</v>
      </c>
      <c r="LK57" s="14">
        <v>5.0000000000000001E-3</v>
      </c>
      <c r="LL57" s="3">
        <v>1</v>
      </c>
      <c r="LM57" s="14">
        <v>2.0000000000000001E-4</v>
      </c>
      <c r="LN57" s="3">
        <v>2</v>
      </c>
      <c r="LO57" s="13">
        <f t="shared" si="353"/>
        <v>0.01</v>
      </c>
      <c r="LP57" s="13">
        <f t="shared" si="353"/>
        <v>0.02</v>
      </c>
      <c r="LQ57" s="13">
        <f t="shared" si="353"/>
        <v>0.03</v>
      </c>
      <c r="LR57" s="13">
        <f t="shared" si="353"/>
        <v>0.04</v>
      </c>
      <c r="LS57" s="13">
        <f t="shared" si="353"/>
        <v>0.05</v>
      </c>
      <c r="LT57" s="13">
        <f t="shared" si="354"/>
        <v>0.05</v>
      </c>
      <c r="LU57" s="13">
        <f t="shared" si="354"/>
        <v>0.1</v>
      </c>
      <c r="LV57" s="13">
        <f t="shared" si="354"/>
        <v>0.15</v>
      </c>
      <c r="LW57" s="13">
        <f t="shared" si="354"/>
        <v>0.2</v>
      </c>
      <c r="LX57" s="13">
        <f t="shared" si="354"/>
        <v>0.25</v>
      </c>
      <c r="LY57" s="13">
        <f t="shared" si="355"/>
        <v>0.1</v>
      </c>
      <c r="LZ57" s="13">
        <f t="shared" si="355"/>
        <v>0.2</v>
      </c>
      <c r="MA57" s="13">
        <f t="shared" si="355"/>
        <v>0.3</v>
      </c>
      <c r="MB57" s="13">
        <f t="shared" si="355"/>
        <v>0.4</v>
      </c>
      <c r="MC57" s="13">
        <f t="shared" si="355"/>
        <v>0.5</v>
      </c>
      <c r="MD57" s="13">
        <f t="shared" si="356"/>
        <v>0.02</v>
      </c>
      <c r="ME57" s="13">
        <f t="shared" si="356"/>
        <v>0.04</v>
      </c>
      <c r="MF57" s="13">
        <f t="shared" si="356"/>
        <v>0.06</v>
      </c>
      <c r="MG57" s="13">
        <f t="shared" si="356"/>
        <v>0.08</v>
      </c>
      <c r="MH57" s="13">
        <f t="shared" si="356"/>
        <v>0.1</v>
      </c>
      <c r="MI57" s="13">
        <f t="shared" si="356"/>
        <v>0.15</v>
      </c>
      <c r="MJ57" s="13">
        <f t="shared" si="356"/>
        <v>0.2</v>
      </c>
      <c r="MK57" s="13">
        <f t="shared" si="356"/>
        <v>0.25</v>
      </c>
      <c r="ML57" s="13">
        <f t="shared" si="356"/>
        <v>0.3</v>
      </c>
      <c r="MM57" s="13">
        <f t="shared" si="356"/>
        <v>0.35</v>
      </c>
      <c r="MN57" s="13">
        <f t="shared" si="356"/>
        <v>0.4</v>
      </c>
      <c r="MO57" s="13">
        <f t="shared" si="356"/>
        <v>0.45</v>
      </c>
      <c r="MP57" s="13">
        <f t="shared" si="356"/>
        <v>0.5</v>
      </c>
      <c r="MQ57" s="13"/>
      <c r="MT57" s="3"/>
      <c r="MW57" s="1">
        <v>0</v>
      </c>
      <c r="MX57" s="1">
        <v>0</v>
      </c>
      <c r="MY57" s="1">
        <v>0</v>
      </c>
    </row>
    <row r="58" spans="1:363" ht="16.2">
      <c r="A58" s="37">
        <v>49</v>
      </c>
      <c r="B58" s="3"/>
      <c r="C58" s="89">
        <v>7</v>
      </c>
      <c r="D58" s="37">
        <v>-1</v>
      </c>
      <c r="E58" s="37"/>
      <c r="F58" s="37">
        <v>150</v>
      </c>
      <c r="G58" s="37"/>
      <c r="H58" s="37">
        <f t="shared" si="195"/>
        <v>150</v>
      </c>
      <c r="I58" s="11"/>
      <c r="J58" s="37">
        <f t="shared" si="348"/>
        <v>150</v>
      </c>
      <c r="K58" s="11"/>
      <c r="L58" s="37">
        <f t="shared" si="329"/>
        <v>0</v>
      </c>
      <c r="M58" s="37">
        <f t="shared" si="330"/>
        <v>0</v>
      </c>
      <c r="N58" s="37">
        <v>0</v>
      </c>
      <c r="O58" s="52">
        <v>0.104167</v>
      </c>
      <c r="P58" s="3">
        <v>2</v>
      </c>
      <c r="Q58" s="51">
        <v>0</v>
      </c>
      <c r="R58" s="17">
        <f t="shared" si="196"/>
        <v>0</v>
      </c>
      <c r="S58" s="49">
        <v>0</v>
      </c>
      <c r="T58" s="47" t="s">
        <v>8</v>
      </c>
      <c r="U58" s="50">
        <v>0</v>
      </c>
      <c r="V58" s="49">
        <v>12</v>
      </c>
      <c r="W58" s="48">
        <v>1</v>
      </c>
      <c r="X58" s="47" t="str">
        <f t="shared" si="178"/>
        <v>[[10,1],[10,1],[10,1],[10,1],[10,1],[10,1],[10,1],[10,1],[10,1],[10,1],[20,2],[40,4],[60,6],[80,8],[100,10],[200,20],[400,40],[600,60],[800,80],[1000,100]]</v>
      </c>
      <c r="Y58" s="47">
        <v>1</v>
      </c>
      <c r="Z58" s="47">
        <v>1</v>
      </c>
      <c r="AA58" s="47" t="str">
        <f t="shared" si="197"/>
        <v>[[0,1],[0,1],[0,1],[0,1],[0,1],[0,1],[0,1],[0,1],[0,1],[0,1],[0,1],[0,1],[0,1],[0,1],[0,1],[0,1],[0,1],[0,1],[0,1],[0,1]]</v>
      </c>
      <c r="AB58" s="37">
        <v>0</v>
      </c>
      <c r="AC58" s="46">
        <v>0</v>
      </c>
      <c r="AD58" s="45">
        <f t="shared" si="187"/>
        <v>0</v>
      </c>
      <c r="AE58" s="45">
        <v>0</v>
      </c>
      <c r="AF58" s="43">
        <v>0</v>
      </c>
      <c r="AG58" s="44">
        <v>0</v>
      </c>
      <c r="AH58" s="43">
        <v>0</v>
      </c>
      <c r="AI58" s="43">
        <v>0</v>
      </c>
      <c r="AJ58" s="42">
        <v>0</v>
      </c>
      <c r="AK58" s="14" t="str">
        <f t="shared" si="198"/>
        <v>[[0.05,1],[0.025,1],[0.005,1],[0.0002,2],[0,0],[0.0002,2],[0.0002,2]]</v>
      </c>
      <c r="AL58" s="37" t="str">
        <f t="shared" si="179"/>
        <v>[[6,5],[8,2],[10,2]]</v>
      </c>
      <c r="AM58" s="40" t="str">
        <f t="shared" si="350"/>
        <v>[0,0,0]</v>
      </c>
      <c r="AN58" s="40">
        <v>0</v>
      </c>
      <c r="AO58" s="40">
        <v>0</v>
      </c>
      <c r="AP58" s="40">
        <f t="shared" si="199"/>
        <v>0</v>
      </c>
      <c r="AQ58" s="40">
        <v>0</v>
      </c>
      <c r="AR58" s="40">
        <v>1</v>
      </c>
      <c r="AS58" s="40" t="s">
        <v>7</v>
      </c>
      <c r="AT58" s="40">
        <v>3</v>
      </c>
      <c r="AU58" s="39">
        <v>12</v>
      </c>
      <c r="AV58" s="37">
        <v>1</v>
      </c>
      <c r="AW58" s="37">
        <v>1</v>
      </c>
      <c r="AX58" s="8">
        <v>2</v>
      </c>
      <c r="AY58" s="8"/>
      <c r="AZ58" s="8" t="s">
        <v>6</v>
      </c>
      <c r="BA58" s="37">
        <v>1</v>
      </c>
      <c r="BB58" s="38">
        <v>1</v>
      </c>
      <c r="BC58" s="37"/>
      <c r="BD58" s="37"/>
      <c r="BE58" s="37">
        <v>1</v>
      </c>
      <c r="BF58" s="37">
        <v>1</v>
      </c>
      <c r="BG58" s="37"/>
      <c r="BH58" s="36">
        <v>1</v>
      </c>
      <c r="BI58" s="36">
        <v>0.6</v>
      </c>
      <c r="BJ58" s="8">
        <v>1500</v>
      </c>
      <c r="BK58" s="8" t="s">
        <v>206</v>
      </c>
      <c r="BL58" s="8">
        <v>1</v>
      </c>
      <c r="BM58" s="8" t="s">
        <v>4</v>
      </c>
      <c r="BN58" s="8" t="s">
        <v>3</v>
      </c>
      <c r="BO58" s="88" t="s">
        <v>205</v>
      </c>
      <c r="BP58" s="88" t="s">
        <v>205</v>
      </c>
      <c r="BQ58" s="27"/>
      <c r="BR58" s="27">
        <v>2</v>
      </c>
      <c r="BS58" s="87"/>
      <c r="BT58" s="87"/>
      <c r="BU58" s="11" t="s">
        <v>1</v>
      </c>
      <c r="BV58" s="35">
        <v>0</v>
      </c>
      <c r="BW58" s="27">
        <f t="shared" si="200"/>
        <v>15</v>
      </c>
      <c r="BX58" s="34" t="str">
        <f t="shared" si="201"/>
        <v>[15,6,0,15]</v>
      </c>
      <c r="BY58" s="33">
        <v>0</v>
      </c>
      <c r="BZ58" s="33">
        <v>0</v>
      </c>
      <c r="CA58" s="33">
        <v>0</v>
      </c>
      <c r="CB58" s="33">
        <v>0</v>
      </c>
      <c r="CC58" s="33">
        <v>0</v>
      </c>
      <c r="CD58" s="33">
        <v>0</v>
      </c>
      <c r="CE58" s="33">
        <v>0</v>
      </c>
      <c r="CF58" s="31" t="str">
        <f t="shared" si="331"/>
        <v>0,0,0,0,0,0,0</v>
      </c>
      <c r="CG58" s="31" t="str">
        <f t="shared" si="332"/>
        <v/>
      </c>
      <c r="CH58" s="33"/>
      <c r="CI58" s="33"/>
      <c r="CJ58" s="33"/>
      <c r="CK58" s="33"/>
      <c r="CL58" s="33"/>
      <c r="CM58" s="33"/>
      <c r="CN58" s="33"/>
      <c r="CO58" s="33"/>
      <c r="CP58" s="33"/>
      <c r="CQ58" s="32" t="s">
        <v>204</v>
      </c>
      <c r="CR58" s="32">
        <v>1</v>
      </c>
      <c r="CS58" s="31"/>
      <c r="CT58" s="31" t="str">
        <f t="shared" si="333"/>
        <v/>
      </c>
      <c r="CU58" s="31"/>
      <c r="CV58" s="31"/>
      <c r="CW58" s="31"/>
      <c r="CX58" s="31"/>
      <c r="CY58" s="31"/>
      <c r="CZ58" s="31"/>
      <c r="DA58" s="31"/>
      <c r="DB58" s="31"/>
      <c r="DC58" s="31"/>
      <c r="DD58" s="31"/>
      <c r="DE58" s="31"/>
      <c r="DF58" s="31"/>
      <c r="DG58" s="31"/>
      <c r="DH58" s="31"/>
      <c r="DI58" s="31"/>
      <c r="DJ58" s="31"/>
      <c r="DK58" s="31"/>
      <c r="DL58" s="31"/>
      <c r="DM58" s="31"/>
      <c r="DN58" s="31" t="str">
        <f t="shared" si="337"/>
        <v/>
      </c>
      <c r="DO58" s="31"/>
      <c r="DP58" s="31"/>
      <c r="DQ58" s="31"/>
      <c r="DR58" s="31"/>
      <c r="DS58" s="31" t="e">
        <v>#N/A</v>
      </c>
      <c r="DT58" s="31">
        <f>IF(C58&lt;4,MIN($DU$1*$DV$2,F58*$DU$2),F58*0.1)</f>
        <v>15</v>
      </c>
      <c r="DU58" s="27">
        <f>IF(F58&lt;=10,F58,MIN($DU$1*$DV$2,F58*$DU$2,6))</f>
        <v>6</v>
      </c>
      <c r="DV58" s="27">
        <f>IF(C58&lt;=4,F58,0)</f>
        <v>0</v>
      </c>
      <c r="DW58" s="27">
        <f t="shared" si="202"/>
        <v>15</v>
      </c>
      <c r="DX58" s="27"/>
      <c r="EI58" s="26">
        <f t="shared" si="203"/>
        <v>165</v>
      </c>
      <c r="EJ58" s="25">
        <v>0</v>
      </c>
      <c r="EK58" s="24">
        <v>6</v>
      </c>
      <c r="EL58" s="21">
        <v>5</v>
      </c>
      <c r="EM58" s="24">
        <v>8</v>
      </c>
      <c r="EN58" s="21">
        <v>2</v>
      </c>
      <c r="EO58" s="24">
        <v>10</v>
      </c>
      <c r="EP58" s="21">
        <v>2</v>
      </c>
      <c r="EQ58" s="21">
        <f t="shared" si="204"/>
        <v>7.333333333333333</v>
      </c>
      <c r="ER58" s="21">
        <f t="shared" si="205"/>
        <v>7.5</v>
      </c>
      <c r="ES58" s="23">
        <f t="shared" si="206"/>
        <v>0</v>
      </c>
      <c r="ET58" s="21">
        <f t="shared" si="207"/>
        <v>15</v>
      </c>
      <c r="EU58" s="22">
        <f t="shared" si="208"/>
        <v>0</v>
      </c>
      <c r="EV58" s="21">
        <f t="shared" si="209"/>
        <v>22.5</v>
      </c>
      <c r="EW58" s="20">
        <f t="shared" si="210"/>
        <v>0</v>
      </c>
      <c r="EZ58" s="19"/>
      <c r="FA58" s="3"/>
      <c r="FE58" s="16"/>
      <c r="FF58" s="18">
        <v>10</v>
      </c>
      <c r="FG58" s="17">
        <v>1</v>
      </c>
      <c r="FH58" s="86">
        <f>IF(FF58=0,0,FF$4*$F58/FF58*$FC$2)*2</f>
        <v>5.0000000000000053E-3</v>
      </c>
      <c r="FI58" s="18">
        <f t="shared" si="212"/>
        <v>10</v>
      </c>
      <c r="FJ58" s="17">
        <f t="shared" si="213"/>
        <v>1</v>
      </c>
      <c r="FK58" s="86">
        <f>IF(FI58=0,0,FI$4*$F58/FI58*$FC$2)*2</f>
        <v>1.0000000000000011E-2</v>
      </c>
      <c r="FL58" s="18">
        <f t="shared" si="215"/>
        <v>10</v>
      </c>
      <c r="FM58" s="17">
        <f t="shared" si="216"/>
        <v>1</v>
      </c>
      <c r="FN58" s="86">
        <f>IF(FL58=0,0,FL$4*$F58/FL58*$FC$2)*2</f>
        <v>1.5000000000000017E-2</v>
      </c>
      <c r="FO58" s="18">
        <f t="shared" si="218"/>
        <v>10</v>
      </c>
      <c r="FP58" s="17">
        <f t="shared" si="219"/>
        <v>1</v>
      </c>
      <c r="FQ58" s="86">
        <f>IF(FO58=0,0,FO$4*$F58/FO58*$FC$2)*2</f>
        <v>2.0000000000000021E-2</v>
      </c>
      <c r="FR58" s="18">
        <f t="shared" si="221"/>
        <v>10</v>
      </c>
      <c r="FS58" s="17">
        <f t="shared" si="222"/>
        <v>1</v>
      </c>
      <c r="FT58" s="86">
        <f>IF(FR58=0,0,FR$4*$F58/FR58*$FC$2)*2</f>
        <v>2.5000000000000026E-2</v>
      </c>
      <c r="FU58" s="18">
        <f t="shared" si="224"/>
        <v>10</v>
      </c>
      <c r="FV58" s="17">
        <f t="shared" si="225"/>
        <v>1</v>
      </c>
      <c r="FW58" s="86">
        <f>IF(FU58=0,0,FU$4*$F58/FU58*$FC$2)*2</f>
        <v>5.0000000000000051E-2</v>
      </c>
      <c r="FX58" s="18">
        <f t="shared" si="227"/>
        <v>10</v>
      </c>
      <c r="FY58" s="17">
        <f t="shared" si="228"/>
        <v>1</v>
      </c>
      <c r="FZ58" s="86">
        <f>IF(FX58=0,0,FX$4*$F58/FX58*$FC$2)*2</f>
        <v>0.1000000000000001</v>
      </c>
      <c r="GA58" s="18">
        <f t="shared" si="230"/>
        <v>10</v>
      </c>
      <c r="GB58" s="17">
        <f t="shared" si="231"/>
        <v>1</v>
      </c>
      <c r="GC58" s="86">
        <f>IF(GA58=0,0,GA$4*$F58/GA58*$FC$2)*2</f>
        <v>0.15000000000000016</v>
      </c>
      <c r="GD58" s="18">
        <f t="shared" si="233"/>
        <v>10</v>
      </c>
      <c r="GE58" s="17">
        <f t="shared" si="234"/>
        <v>1</v>
      </c>
      <c r="GF58" s="86">
        <f>IF(GD58=0,0,GD$4*$F58/GD58*$FC$2)*2</f>
        <v>0.20000000000000021</v>
      </c>
      <c r="GG58" s="18">
        <f t="shared" si="236"/>
        <v>10</v>
      </c>
      <c r="GH58" s="17">
        <f t="shared" si="237"/>
        <v>1</v>
      </c>
      <c r="GI58" s="86">
        <f>IF(GG58=0,0,GG$4*$F58/GG58*$FC$2)*2</f>
        <v>0.25000000000000028</v>
      </c>
      <c r="GJ58" s="18">
        <f t="shared" si="239"/>
        <v>20</v>
      </c>
      <c r="GK58" s="17">
        <f t="shared" si="240"/>
        <v>2</v>
      </c>
      <c r="GL58" s="86">
        <f>IF(GJ58=0,0,GJ$4*$F58/GJ58*$FC$2)*2</f>
        <v>0.25000000000000028</v>
      </c>
      <c r="GM58" s="18">
        <f t="shared" si="242"/>
        <v>40</v>
      </c>
      <c r="GN58" s="17">
        <f t="shared" si="243"/>
        <v>4</v>
      </c>
      <c r="GO58" s="86">
        <f>IF(GM58=0,0,GM$4*$F58/GM58*$FC$2)*2</f>
        <v>0.25000000000000028</v>
      </c>
      <c r="GP58" s="18">
        <f t="shared" si="245"/>
        <v>60</v>
      </c>
      <c r="GQ58" s="17">
        <f t="shared" si="246"/>
        <v>6</v>
      </c>
      <c r="GR58" s="86">
        <f>IF(GP58=0,0,GP$4*$F58/GP58*$FC$2)*2</f>
        <v>0.25000000000000028</v>
      </c>
      <c r="GS58" s="18">
        <f t="shared" si="248"/>
        <v>80</v>
      </c>
      <c r="GT58" s="17">
        <f t="shared" si="249"/>
        <v>8</v>
      </c>
      <c r="GU58" s="86">
        <f>IF(GS58=0,0,GS$4*$F58/GS58*$FC$2)*2</f>
        <v>0.25000000000000028</v>
      </c>
      <c r="GV58" s="18">
        <f t="shared" si="251"/>
        <v>100</v>
      </c>
      <c r="GW58" s="17">
        <f t="shared" si="252"/>
        <v>10</v>
      </c>
      <c r="GX58" s="86">
        <f>IF(GV58=0,0,GV$4*$F58/GV58*$FC$2)*2</f>
        <v>0.25000000000000028</v>
      </c>
      <c r="GY58" s="18">
        <f t="shared" si="254"/>
        <v>200</v>
      </c>
      <c r="GZ58" s="17">
        <f t="shared" si="255"/>
        <v>20</v>
      </c>
      <c r="HA58" s="86">
        <f>IF(GY58=0,0,GY$4*$F58/GY58*$FC$2)*2</f>
        <v>0.25000000000000028</v>
      </c>
      <c r="HB58" s="18">
        <f t="shared" si="257"/>
        <v>400</v>
      </c>
      <c r="HC58" s="17">
        <f t="shared" si="258"/>
        <v>40</v>
      </c>
      <c r="HD58" s="86">
        <f>IF(HB58=0,0,HB$4*$F58/HB58*$FC$2)*2</f>
        <v>0.25000000000000028</v>
      </c>
      <c r="HE58" s="18">
        <f t="shared" si="260"/>
        <v>600</v>
      </c>
      <c r="HF58" s="17">
        <f t="shared" si="261"/>
        <v>60</v>
      </c>
      <c r="HG58" s="86">
        <f>IF(HE58=0,0,HE$4*$F58/HE58*$FC$2)*2</f>
        <v>0.25000000000000028</v>
      </c>
      <c r="HH58" s="18">
        <f t="shared" si="263"/>
        <v>800</v>
      </c>
      <c r="HI58" s="17">
        <f t="shared" si="264"/>
        <v>80</v>
      </c>
      <c r="HJ58" s="86">
        <f>IF(HH58=0,0,HH$4*$F58/HH58*$FC$2)*2</f>
        <v>0.25000000000000028</v>
      </c>
      <c r="HK58" s="18">
        <f t="shared" si="266"/>
        <v>1000</v>
      </c>
      <c r="HL58" s="17">
        <f t="shared" si="267"/>
        <v>100</v>
      </c>
      <c r="HM58" s="86">
        <f>IF(HK58=0,0,HK$4*$F58/HK58*$FC$2)*2</f>
        <v>0.25000000000000028</v>
      </c>
      <c r="HO58" s="19"/>
      <c r="HP58" s="3"/>
      <c r="HT58" s="16"/>
      <c r="HU58" s="18">
        <v>0</v>
      </c>
      <c r="HV58" s="17">
        <v>1</v>
      </c>
      <c r="HW58" s="86">
        <f>IF(HU58=0,0,HU$4*$F58/HU58*$HR$2)*2</f>
        <v>0</v>
      </c>
      <c r="HX58" s="18">
        <f t="shared" si="270"/>
        <v>0</v>
      </c>
      <c r="HY58" s="17">
        <f t="shared" si="271"/>
        <v>1</v>
      </c>
      <c r="HZ58" s="86">
        <f>IF(HX58=0,0,HX$4*$F58/HX58*$HR$2)*2</f>
        <v>0</v>
      </c>
      <c r="IA58" s="18">
        <f t="shared" si="273"/>
        <v>0</v>
      </c>
      <c r="IB58" s="17">
        <f t="shared" si="274"/>
        <v>1</v>
      </c>
      <c r="IC58" s="86">
        <f>IF(IA58=0,0,IA$4*$F58/IA58*$HR$2)*2</f>
        <v>0</v>
      </c>
      <c r="ID58" s="18">
        <f t="shared" si="276"/>
        <v>0</v>
      </c>
      <c r="IE58" s="17">
        <f t="shared" si="277"/>
        <v>1</v>
      </c>
      <c r="IF58" s="86">
        <f>IF(ID58=0,0,ID$4*$F58/ID58*$HR$2)*2</f>
        <v>0</v>
      </c>
      <c r="IG58" s="18">
        <f t="shared" si="279"/>
        <v>0</v>
      </c>
      <c r="IH58" s="17">
        <f t="shared" si="280"/>
        <v>1</v>
      </c>
      <c r="II58" s="86">
        <f>IF(IG58=0,0,IG$4*$F58/IG58*$HR$2)*2</f>
        <v>0</v>
      </c>
      <c r="IJ58" s="18">
        <f t="shared" si="282"/>
        <v>0</v>
      </c>
      <c r="IK58" s="17">
        <f t="shared" si="283"/>
        <v>1</v>
      </c>
      <c r="IL58" s="86">
        <f>IF(IJ58=0,0,IJ$4*$F58/IJ58*$HR$2)*2</f>
        <v>0</v>
      </c>
      <c r="IM58" s="18">
        <f t="shared" si="285"/>
        <v>0</v>
      </c>
      <c r="IN58" s="17">
        <f t="shared" si="286"/>
        <v>1</v>
      </c>
      <c r="IO58" s="86">
        <f>IF(IM58=0,0,IM$4*$F58/IM58*$HR$2)*2</f>
        <v>0</v>
      </c>
      <c r="IP58" s="18">
        <f t="shared" si="288"/>
        <v>0</v>
      </c>
      <c r="IQ58" s="17">
        <f t="shared" si="289"/>
        <v>1</v>
      </c>
      <c r="IR58" s="86">
        <f>IF(IP58=0,0,IP$4*$F58/IP58*$HR$2)*2</f>
        <v>0</v>
      </c>
      <c r="IS58" s="18">
        <f t="shared" si="291"/>
        <v>0</v>
      </c>
      <c r="IT58" s="17">
        <f t="shared" si="292"/>
        <v>1</v>
      </c>
      <c r="IU58" s="86">
        <f>IF(IS58=0,0,IS$4*$F58/IS58*$HR$2)*2</f>
        <v>0</v>
      </c>
      <c r="IV58" s="18">
        <f t="shared" si="294"/>
        <v>0</v>
      </c>
      <c r="IW58" s="17">
        <f t="shared" si="295"/>
        <v>1</v>
      </c>
      <c r="IX58" s="86">
        <f>IF(IV58=0,0,IV$4*$F58/IV58*$HR$2)*2</f>
        <v>0</v>
      </c>
      <c r="IY58" s="18">
        <f t="shared" si="297"/>
        <v>0</v>
      </c>
      <c r="IZ58" s="17">
        <f t="shared" si="298"/>
        <v>1</v>
      </c>
      <c r="JA58" s="86">
        <f>IF(IY58=0,0,IY$4*$F58/IY58*$HR$2)*2</f>
        <v>0</v>
      </c>
      <c r="JB58" s="18">
        <f t="shared" si="300"/>
        <v>0</v>
      </c>
      <c r="JC58" s="17">
        <f t="shared" si="301"/>
        <v>1</v>
      </c>
      <c r="JD58" s="86">
        <f>IF(JB58=0,0,JB$4*$F58/JB58*$HR$2)*2</f>
        <v>0</v>
      </c>
      <c r="JE58" s="18">
        <f t="shared" si="303"/>
        <v>0</v>
      </c>
      <c r="JF58" s="17">
        <f t="shared" si="304"/>
        <v>1</v>
      </c>
      <c r="JG58" s="86">
        <f>IF(JE58=0,0,JE$4*$F58/JE58*$HR$2)*2</f>
        <v>0</v>
      </c>
      <c r="JH58" s="18">
        <f t="shared" si="306"/>
        <v>0</v>
      </c>
      <c r="JI58" s="17">
        <f t="shared" si="307"/>
        <v>1</v>
      </c>
      <c r="JJ58" s="86">
        <f>IF(JH58=0,0,JH$4*$F58/JH58*$HR$2)*2</f>
        <v>0</v>
      </c>
      <c r="JK58" s="18">
        <f t="shared" si="309"/>
        <v>0</v>
      </c>
      <c r="JL58" s="17">
        <f t="shared" si="310"/>
        <v>1</v>
      </c>
      <c r="JM58" s="86">
        <f>IF(JK58=0,0,JK$4*$F58/JK58*$HR$2)*2</f>
        <v>0</v>
      </c>
      <c r="JN58" s="18">
        <f t="shared" si="312"/>
        <v>0</v>
      </c>
      <c r="JO58" s="17">
        <f t="shared" si="313"/>
        <v>1</v>
      </c>
      <c r="JP58" s="86">
        <f>IF(JN58=0,0,JN$4*$F58/JN58*$HR$2)*2</f>
        <v>0</v>
      </c>
      <c r="JQ58" s="18">
        <f t="shared" si="315"/>
        <v>0</v>
      </c>
      <c r="JR58" s="17">
        <f t="shared" si="316"/>
        <v>1</v>
      </c>
      <c r="JS58" s="86">
        <f>IF(JQ58=0,0,JQ$4*$F58/JQ58*$HR$2)*2</f>
        <v>0</v>
      </c>
      <c r="JT58" s="18">
        <f t="shared" si="318"/>
        <v>0</v>
      </c>
      <c r="JU58" s="17">
        <f t="shared" si="319"/>
        <v>1</v>
      </c>
      <c r="JV58" s="86">
        <f>IF(JT58=0,0,JT$4*$F58/JT58*$HR$2)*2</f>
        <v>0</v>
      </c>
      <c r="JW58" s="18">
        <f t="shared" si="321"/>
        <v>0</v>
      </c>
      <c r="JX58" s="17">
        <f t="shared" si="322"/>
        <v>1</v>
      </c>
      <c r="JY58" s="86">
        <f>IF(JW58=0,0,JW$4*$F58/JW58*$HR$2)*2</f>
        <v>0</v>
      </c>
      <c r="JZ58" s="18">
        <f t="shared" si="324"/>
        <v>0</v>
      </c>
      <c r="KA58" s="17">
        <f t="shared" si="325"/>
        <v>1</v>
      </c>
      <c r="KB58" s="86">
        <f>IF(JZ58=0,0,JZ$4*$F58/JZ58*$HR$2)*2</f>
        <v>0</v>
      </c>
      <c r="KG58" s="15">
        <f t="shared" si="351"/>
        <v>0</v>
      </c>
      <c r="KH58" s="15">
        <f t="shared" si="351"/>
        <v>0</v>
      </c>
      <c r="KI58" s="15">
        <f t="shared" si="351"/>
        <v>0</v>
      </c>
      <c r="KJ58" s="15">
        <f t="shared" si="351"/>
        <v>0</v>
      </c>
      <c r="KK58" s="15">
        <f t="shared" si="351"/>
        <v>0</v>
      </c>
      <c r="KL58" s="15">
        <f t="shared" si="351"/>
        <v>0</v>
      </c>
      <c r="KM58" s="15">
        <f t="shared" si="351"/>
        <v>0</v>
      </c>
      <c r="KN58" s="15">
        <f t="shared" si="351"/>
        <v>0</v>
      </c>
      <c r="KO58" s="15">
        <f t="shared" si="351"/>
        <v>0</v>
      </c>
      <c r="KP58" s="15">
        <f t="shared" si="351"/>
        <v>0</v>
      </c>
      <c r="KQ58" s="15">
        <f t="shared" si="352"/>
        <v>0</v>
      </c>
      <c r="KR58" s="15">
        <f t="shared" si="352"/>
        <v>0</v>
      </c>
      <c r="KS58" s="15">
        <f t="shared" si="352"/>
        <v>0</v>
      </c>
      <c r="KT58" s="15">
        <f t="shared" si="352"/>
        <v>0</v>
      </c>
      <c r="KU58" s="15">
        <f t="shared" si="352"/>
        <v>0</v>
      </c>
      <c r="KV58" s="15">
        <f t="shared" si="352"/>
        <v>0</v>
      </c>
      <c r="KW58" s="15">
        <f t="shared" si="352"/>
        <v>0</v>
      </c>
      <c r="KX58" s="15">
        <f t="shared" si="352"/>
        <v>0</v>
      </c>
      <c r="KY58" s="15">
        <f t="shared" si="352"/>
        <v>0</v>
      </c>
      <c r="KZ58" s="15">
        <f t="shared" si="352"/>
        <v>0</v>
      </c>
      <c r="LG58" s="14">
        <f t="shared" si="347"/>
        <v>0.05</v>
      </c>
      <c r="LH58" s="3">
        <v>1</v>
      </c>
      <c r="LI58" s="14">
        <f t="shared" si="327"/>
        <v>2.5000000000000001E-2</v>
      </c>
      <c r="LJ58" s="3">
        <f t="shared" si="328"/>
        <v>1</v>
      </c>
      <c r="LK58" s="14">
        <v>5.0000000000000001E-3</v>
      </c>
      <c r="LL58" s="3">
        <v>1</v>
      </c>
      <c r="LM58" s="14">
        <v>2.0000000000000001E-4</v>
      </c>
      <c r="LN58" s="3">
        <v>2</v>
      </c>
      <c r="LO58" s="13">
        <f t="shared" si="353"/>
        <v>7.4999999999999997E-3</v>
      </c>
      <c r="LP58" s="13">
        <f t="shared" si="353"/>
        <v>1.4999999999999999E-2</v>
      </c>
      <c r="LQ58" s="13">
        <f t="shared" si="353"/>
        <v>2.2499999999999999E-2</v>
      </c>
      <c r="LR58" s="13">
        <f t="shared" si="353"/>
        <v>0.03</v>
      </c>
      <c r="LS58" s="13">
        <f t="shared" si="353"/>
        <v>3.7499999999999999E-2</v>
      </c>
      <c r="LT58" s="13">
        <f t="shared" si="354"/>
        <v>3.7499999999999999E-2</v>
      </c>
      <c r="LU58" s="13">
        <f t="shared" si="354"/>
        <v>7.4999999999999997E-2</v>
      </c>
      <c r="LV58" s="13">
        <f t="shared" si="354"/>
        <v>0.1125</v>
      </c>
      <c r="LW58" s="13">
        <f t="shared" si="354"/>
        <v>0.15</v>
      </c>
      <c r="LX58" s="13">
        <f t="shared" si="354"/>
        <v>0.1875</v>
      </c>
      <c r="LY58" s="13">
        <f t="shared" si="355"/>
        <v>7.4999999999999997E-2</v>
      </c>
      <c r="LZ58" s="13">
        <f t="shared" si="355"/>
        <v>0.15</v>
      </c>
      <c r="MA58" s="13">
        <f t="shared" si="355"/>
        <v>0.22500000000000001</v>
      </c>
      <c r="MB58" s="13">
        <f t="shared" si="355"/>
        <v>0.3</v>
      </c>
      <c r="MC58" s="13">
        <f t="shared" si="355"/>
        <v>0.375</v>
      </c>
      <c r="MD58" s="13">
        <f t="shared" si="356"/>
        <v>1.4999999999999999E-2</v>
      </c>
      <c r="ME58" s="13">
        <f t="shared" si="356"/>
        <v>0.03</v>
      </c>
      <c r="MF58" s="13">
        <f t="shared" si="356"/>
        <v>4.4999999999999998E-2</v>
      </c>
      <c r="MG58" s="13">
        <f t="shared" si="356"/>
        <v>0.06</v>
      </c>
      <c r="MH58" s="13">
        <f t="shared" si="356"/>
        <v>7.4999999999999997E-2</v>
      </c>
      <c r="MI58" s="13">
        <f t="shared" si="356"/>
        <v>0.1125</v>
      </c>
      <c r="MJ58" s="13">
        <f t="shared" si="356"/>
        <v>0.15</v>
      </c>
      <c r="MK58" s="13">
        <f t="shared" si="356"/>
        <v>0.1875</v>
      </c>
      <c r="ML58" s="13">
        <f t="shared" si="356"/>
        <v>0.22500000000000001</v>
      </c>
      <c r="MM58" s="13">
        <f t="shared" si="356"/>
        <v>0.26250000000000001</v>
      </c>
      <c r="MN58" s="13">
        <f t="shared" si="356"/>
        <v>0.3</v>
      </c>
      <c r="MO58" s="13">
        <f t="shared" si="356"/>
        <v>0.33750000000000002</v>
      </c>
      <c r="MP58" s="13">
        <f t="shared" si="356"/>
        <v>0.375</v>
      </c>
      <c r="MQ58" s="13"/>
      <c r="MT58" s="3"/>
      <c r="MW58" s="1">
        <v>0</v>
      </c>
      <c r="MX58" s="1">
        <v>0</v>
      </c>
      <c r="MY58" s="1">
        <v>0</v>
      </c>
    </row>
    <row r="59" spans="1:363" s="3" customFormat="1" ht="16.2">
      <c r="A59" s="37">
        <v>50</v>
      </c>
      <c r="B59" s="37" t="s">
        <v>203</v>
      </c>
      <c r="C59" s="37">
        <v>5</v>
      </c>
      <c r="D59" s="37">
        <v>14</v>
      </c>
      <c r="E59" s="37"/>
      <c r="F59" s="37">
        <v>300</v>
      </c>
      <c r="G59" s="12"/>
      <c r="H59" s="37">
        <f t="shared" si="195"/>
        <v>300</v>
      </c>
      <c r="I59" s="77"/>
      <c r="J59" s="37">
        <f t="shared" si="348"/>
        <v>300</v>
      </c>
      <c r="K59" s="11" t="s">
        <v>202</v>
      </c>
      <c r="L59" s="37">
        <f t="shared" si="329"/>
        <v>0</v>
      </c>
      <c r="M59" s="37">
        <f t="shared" si="330"/>
        <v>0</v>
      </c>
      <c r="N59" s="37">
        <v>0</v>
      </c>
      <c r="O59" s="57">
        <v>0.20833399999999999</v>
      </c>
      <c r="P59" s="3">
        <v>2</v>
      </c>
      <c r="Q59" s="51">
        <v>0</v>
      </c>
      <c r="R59" s="17">
        <f t="shared" si="196"/>
        <v>0.05</v>
      </c>
      <c r="S59" s="49">
        <v>0</v>
      </c>
      <c r="T59" s="47" t="s">
        <v>8</v>
      </c>
      <c r="U59" s="50">
        <v>0</v>
      </c>
      <c r="V59" s="47">
        <v>12</v>
      </c>
      <c r="W59" s="48">
        <v>1</v>
      </c>
      <c r="X59" s="47" t="str">
        <f t="shared" si="178"/>
        <v>[[0,1],[0,1],[0,1],[0,1],[0,1],[0,1],[0,1],[0,1],[0,1],[0,1],[0,2],[0,4],[0,6],[0,8],[0,10],[0,20],[0,40],[0,60],[0,80],[0,100]]</v>
      </c>
      <c r="Y59" s="47">
        <v>1</v>
      </c>
      <c r="Z59" s="47">
        <v>1</v>
      </c>
      <c r="AA59" s="47" t="str">
        <f t="shared" si="197"/>
        <v>[[0,1],[0,1],[0,1],[0,1],[0,1],[0,1],[0,1],[0,1],[0,1],[0,1],[0,1],[0,1],[0,1],[0,1],[0,1],[0,1],[0,1],[0,1],[0,1],[0,1]]</v>
      </c>
      <c r="AB59" s="37">
        <v>0</v>
      </c>
      <c r="AC59" s="46">
        <v>0</v>
      </c>
      <c r="AD59" s="76">
        <f t="shared" si="187"/>
        <v>0</v>
      </c>
      <c r="AE59" s="76">
        <v>0.05</v>
      </c>
      <c r="AF59" s="43">
        <v>0</v>
      </c>
      <c r="AG59" s="44">
        <v>0</v>
      </c>
      <c r="AH59" s="43">
        <v>0</v>
      </c>
      <c r="AI59" s="43">
        <v>0</v>
      </c>
      <c r="AJ59" s="42">
        <v>0</v>
      </c>
      <c r="AK59" s="14" t="str">
        <f t="shared" si="198"/>
        <v>[[0.05,1],[0.025,1],[0.005,1],[0.0002,2],[0,0],[0.0002,2],[0.0002,2]]</v>
      </c>
      <c r="AL59" s="37" t="str">
        <f t="shared" si="179"/>
        <v>[[8,5],[9,2],[10,2]]</v>
      </c>
      <c r="AM59" s="40" t="str">
        <f t="shared" si="350"/>
        <v>[0,0,0]</v>
      </c>
      <c r="AN59" s="40">
        <v>0</v>
      </c>
      <c r="AO59" s="40">
        <v>1</v>
      </c>
      <c r="AP59" s="40">
        <f t="shared" si="199"/>
        <v>1</v>
      </c>
      <c r="AQ59" s="40">
        <v>1</v>
      </c>
      <c r="AR59" s="40">
        <v>1</v>
      </c>
      <c r="AS59" s="41" t="s">
        <v>100</v>
      </c>
      <c r="AT59" s="40">
        <v>3</v>
      </c>
      <c r="AU59" s="39">
        <v>12</v>
      </c>
      <c r="AV59" s="37">
        <v>1</v>
      </c>
      <c r="AW59" s="37">
        <v>0</v>
      </c>
      <c r="AX59" s="37">
        <v>2</v>
      </c>
      <c r="AY59" s="37"/>
      <c r="AZ59" s="8" t="s">
        <v>6</v>
      </c>
      <c r="BA59" s="37">
        <v>1</v>
      </c>
      <c r="BB59" s="38">
        <v>1.5</v>
      </c>
      <c r="BC59" s="37"/>
      <c r="BD59" s="37"/>
      <c r="BE59" s="37">
        <v>1</v>
      </c>
      <c r="BF59" s="37">
        <v>1</v>
      </c>
      <c r="BG59" s="37" t="s">
        <v>201</v>
      </c>
      <c r="BH59" s="67">
        <v>1</v>
      </c>
      <c r="BI59" s="36">
        <v>0.8</v>
      </c>
      <c r="BJ59" s="37">
        <f>F59</f>
        <v>300</v>
      </c>
      <c r="BK59" s="8" t="s">
        <v>5</v>
      </c>
      <c r="BL59" s="37">
        <v>1</v>
      </c>
      <c r="BM59" s="37" t="s">
        <v>4</v>
      </c>
      <c r="BN59" s="37" t="s">
        <v>3</v>
      </c>
      <c r="BO59" s="74" t="s">
        <v>200</v>
      </c>
      <c r="BP59" s="74" t="s">
        <v>200</v>
      </c>
      <c r="BQ59" s="27">
        <v>57003</v>
      </c>
      <c r="BR59" s="27">
        <v>2</v>
      </c>
      <c r="BS59" s="27"/>
      <c r="BT59" s="27">
        <v>20</v>
      </c>
      <c r="BU59" s="11" t="s">
        <v>1</v>
      </c>
      <c r="BV59" s="35">
        <v>0</v>
      </c>
      <c r="BW59" s="27">
        <f t="shared" si="200"/>
        <v>5</v>
      </c>
      <c r="BX59" s="34" t="str">
        <f t="shared" si="201"/>
        <v>[5,5,0,5]</v>
      </c>
      <c r="BY59" s="31">
        <v>0</v>
      </c>
      <c r="BZ59" s="31">
        <v>1</v>
      </c>
      <c r="CA59" s="31">
        <v>0</v>
      </c>
      <c r="CB59" s="31">
        <v>0</v>
      </c>
      <c r="CC59" s="31">
        <v>0</v>
      </c>
      <c r="CD59" s="31">
        <v>0</v>
      </c>
      <c r="CE59" s="31">
        <v>0</v>
      </c>
      <c r="CF59" s="31" t="str">
        <f t="shared" si="331"/>
        <v>0,0,0,0,0,0,0</v>
      </c>
      <c r="CG59" s="31" t="str">
        <f t="shared" si="332"/>
        <v>"2|2|0|0|300",</v>
      </c>
      <c r="CH59" s="31"/>
      <c r="CI59" s="31"/>
      <c r="CJ59" s="31"/>
      <c r="CK59" s="31"/>
      <c r="CL59" s="31"/>
      <c r="CM59" s="31"/>
      <c r="CN59" s="31"/>
      <c r="CO59" s="31"/>
      <c r="CP59" s="31"/>
      <c r="CQ59" s="32" t="s">
        <v>199</v>
      </c>
      <c r="CR59" s="32">
        <v>1</v>
      </c>
      <c r="CS59" s="31"/>
      <c r="CT59" s="31" t="str">
        <f t="shared" si="333"/>
        <v/>
      </c>
      <c r="CU59" s="31">
        <v>2</v>
      </c>
      <c r="CV59" s="31">
        <v>0</v>
      </c>
      <c r="CW59" s="31">
        <v>0</v>
      </c>
      <c r="CX59" s="31">
        <f>F59</f>
        <v>300</v>
      </c>
      <c r="CY59" s="31">
        <f>IF(BZ59=1,CY$4,"")</f>
        <v>2</v>
      </c>
      <c r="CZ59" s="31">
        <v>2</v>
      </c>
      <c r="DA59" s="31">
        <v>0</v>
      </c>
      <c r="DB59" s="31">
        <v>0</v>
      </c>
      <c r="DC59" s="31">
        <f>F59</f>
        <v>300</v>
      </c>
      <c r="DD59" s="31" t="str">
        <f>IF(CA59=1,DD$4,"")</f>
        <v/>
      </c>
      <c r="DE59" s="31">
        <v>2</v>
      </c>
      <c r="DF59" s="31">
        <v>0</v>
      </c>
      <c r="DG59" s="31">
        <v>0</v>
      </c>
      <c r="DH59" s="31">
        <f>F59</f>
        <v>300</v>
      </c>
      <c r="DI59" s="31" t="str">
        <f>IF(CB59=1,DI$4,"")</f>
        <v/>
      </c>
      <c r="DJ59" s="31">
        <v>2</v>
      </c>
      <c r="DK59" s="31">
        <v>0</v>
      </c>
      <c r="DL59" s="31">
        <v>0</v>
      </c>
      <c r="DM59" s="31">
        <f>F59</f>
        <v>300</v>
      </c>
      <c r="DN59" s="31" t="str">
        <f t="shared" si="337"/>
        <v/>
      </c>
      <c r="DO59" s="31">
        <v>2</v>
      </c>
      <c r="DP59" s="31">
        <v>0</v>
      </c>
      <c r="DQ59" s="31">
        <v>0</v>
      </c>
      <c r="DR59" s="31">
        <f>F59</f>
        <v>300</v>
      </c>
      <c r="DS59" s="31" t="s">
        <v>198</v>
      </c>
      <c r="DT59" s="58">
        <f>IF($F59&lt;800,5,10)</f>
        <v>5</v>
      </c>
      <c r="DU59" s="58">
        <f>DT59</f>
        <v>5</v>
      </c>
      <c r="DV59" s="58">
        <v>0</v>
      </c>
      <c r="DW59" s="27">
        <f t="shared" si="202"/>
        <v>5</v>
      </c>
      <c r="DX59" s="27"/>
      <c r="EI59" s="26">
        <f t="shared" si="203"/>
        <v>330</v>
      </c>
      <c r="EJ59" s="25">
        <v>0</v>
      </c>
      <c r="EK59" s="21">
        <v>8</v>
      </c>
      <c r="EL59" s="21">
        <v>5</v>
      </c>
      <c r="EM59" s="21">
        <v>9</v>
      </c>
      <c r="EN59" s="21">
        <v>2</v>
      </c>
      <c r="EO59" s="21">
        <v>10</v>
      </c>
      <c r="EP59" s="21">
        <v>2</v>
      </c>
      <c r="EQ59" s="21">
        <f t="shared" si="204"/>
        <v>8.6666666666666661</v>
      </c>
      <c r="ER59" s="21">
        <f t="shared" si="205"/>
        <v>7.5</v>
      </c>
      <c r="ES59" s="23">
        <f t="shared" si="206"/>
        <v>0</v>
      </c>
      <c r="ET59" s="21">
        <f t="shared" si="207"/>
        <v>15</v>
      </c>
      <c r="EU59" s="22">
        <f t="shared" si="208"/>
        <v>0</v>
      </c>
      <c r="EV59" s="21">
        <f t="shared" si="209"/>
        <v>22.5</v>
      </c>
      <c r="EW59" s="20">
        <f t="shared" si="210"/>
        <v>0</v>
      </c>
      <c r="EZ59" s="66"/>
      <c r="FE59" s="16"/>
      <c r="FF59" s="17">
        <v>0</v>
      </c>
      <c r="FG59" s="17">
        <v>1</v>
      </c>
      <c r="FH59" s="16">
        <f t="shared" ref="FH59:FH89" si="357">IF(FF59=0,0,FF$4*$F59/FF59*$FC$2)</f>
        <v>0</v>
      </c>
      <c r="FI59" s="17">
        <f t="shared" si="212"/>
        <v>0</v>
      </c>
      <c r="FJ59" s="17">
        <f t="shared" si="213"/>
        <v>1</v>
      </c>
      <c r="FK59" s="16">
        <f t="shared" ref="FK59:FK89" si="358">IF(FI59=0,0,FI$4*$F59/FI59*$FC$2)</f>
        <v>0</v>
      </c>
      <c r="FL59" s="17">
        <f t="shared" si="215"/>
        <v>0</v>
      </c>
      <c r="FM59" s="17">
        <f t="shared" si="216"/>
        <v>1</v>
      </c>
      <c r="FN59" s="16">
        <f t="shared" ref="FN59:FN89" si="359">IF(FL59=0,0,FL$4*$F59/FL59*$FC$2)</f>
        <v>0</v>
      </c>
      <c r="FO59" s="17">
        <f t="shared" si="218"/>
        <v>0</v>
      </c>
      <c r="FP59" s="17">
        <f t="shared" si="219"/>
        <v>1</v>
      </c>
      <c r="FQ59" s="16">
        <f t="shared" ref="FQ59:FQ89" si="360">IF(FO59=0,0,FO$4*$F59/FO59*$FC$2)</f>
        <v>0</v>
      </c>
      <c r="FR59" s="17">
        <f t="shared" si="221"/>
        <v>0</v>
      </c>
      <c r="FS59" s="17">
        <f t="shared" si="222"/>
        <v>1</v>
      </c>
      <c r="FT59" s="16">
        <f t="shared" ref="FT59:FT89" si="361">IF(FR59=0,0,FR$4*$F59/FR59*$FC$2)</f>
        <v>0</v>
      </c>
      <c r="FU59" s="17">
        <f t="shared" si="224"/>
        <v>0</v>
      </c>
      <c r="FV59" s="17">
        <f t="shared" si="225"/>
        <v>1</v>
      </c>
      <c r="FW59" s="16">
        <f t="shared" ref="FW59:FW89" si="362">IF(FU59=0,0,FU$4*$F59/FU59*$FC$2)</f>
        <v>0</v>
      </c>
      <c r="FX59" s="17">
        <f t="shared" si="227"/>
        <v>0</v>
      </c>
      <c r="FY59" s="17">
        <f t="shared" si="228"/>
        <v>1</v>
      </c>
      <c r="FZ59" s="16">
        <f t="shared" ref="FZ59:FZ89" si="363">IF(FX59=0,0,FX$4*$F59/FX59*$FC$2)</f>
        <v>0</v>
      </c>
      <c r="GA59" s="17">
        <f t="shared" si="230"/>
        <v>0</v>
      </c>
      <c r="GB59" s="17">
        <f t="shared" si="231"/>
        <v>1</v>
      </c>
      <c r="GC59" s="16">
        <f t="shared" ref="GC59:GC89" si="364">IF(GA59=0,0,GA$4*$F59/GA59*$FC$2)</f>
        <v>0</v>
      </c>
      <c r="GD59" s="17">
        <f t="shared" si="233"/>
        <v>0</v>
      </c>
      <c r="GE59" s="17">
        <f t="shared" si="234"/>
        <v>1</v>
      </c>
      <c r="GF59" s="16">
        <f t="shared" ref="GF59:GF89" si="365">IF(GD59=0,0,GD$4*$F59/GD59*$FC$2)</f>
        <v>0</v>
      </c>
      <c r="GG59" s="17">
        <f t="shared" si="236"/>
        <v>0</v>
      </c>
      <c r="GH59" s="17">
        <f t="shared" si="237"/>
        <v>1</v>
      </c>
      <c r="GI59" s="16">
        <f t="shared" ref="GI59:GI89" si="366">IF(GG59=0,0,GG$4*$F59/GG59*$FC$2)</f>
        <v>0</v>
      </c>
      <c r="GJ59" s="17">
        <f t="shared" si="239"/>
        <v>0</v>
      </c>
      <c r="GK59" s="17">
        <f t="shared" si="240"/>
        <v>2</v>
      </c>
      <c r="GL59" s="16">
        <f t="shared" ref="GL59:GL89" si="367">IF(GJ59=0,0,GJ$4*$F59/GJ59*$FC$2)</f>
        <v>0</v>
      </c>
      <c r="GM59" s="17">
        <f t="shared" si="242"/>
        <v>0</v>
      </c>
      <c r="GN59" s="17">
        <f t="shared" si="243"/>
        <v>4</v>
      </c>
      <c r="GO59" s="16">
        <f t="shared" ref="GO59:GO89" si="368">IF(GM59=0,0,GM$4*$F59/GM59*$FC$2)</f>
        <v>0</v>
      </c>
      <c r="GP59" s="17">
        <f t="shared" si="245"/>
        <v>0</v>
      </c>
      <c r="GQ59" s="17">
        <f t="shared" si="246"/>
        <v>6</v>
      </c>
      <c r="GR59" s="16">
        <f t="shared" ref="GR59:GR89" si="369">IF(GP59=0,0,GP$4*$F59/GP59*$FC$2)</f>
        <v>0</v>
      </c>
      <c r="GS59" s="17">
        <f t="shared" si="248"/>
        <v>0</v>
      </c>
      <c r="GT59" s="17">
        <f t="shared" si="249"/>
        <v>8</v>
      </c>
      <c r="GU59" s="16">
        <f t="shared" ref="GU59:GU89" si="370">IF(GS59=0,0,GS$4*$F59/GS59*$FC$2)</f>
        <v>0</v>
      </c>
      <c r="GV59" s="17">
        <f t="shared" si="251"/>
        <v>0</v>
      </c>
      <c r="GW59" s="17">
        <f t="shared" si="252"/>
        <v>10</v>
      </c>
      <c r="GX59" s="16">
        <f t="shared" ref="GX59:GX89" si="371">IF(GV59=0,0,GV$4*$F59/GV59*$FC$2)</f>
        <v>0</v>
      </c>
      <c r="GY59" s="17">
        <f t="shared" si="254"/>
        <v>0</v>
      </c>
      <c r="GZ59" s="17">
        <f t="shared" si="255"/>
        <v>20</v>
      </c>
      <c r="HA59" s="16">
        <f t="shared" ref="HA59:HA89" si="372">IF(GY59=0,0,GY$4*$F59/GY59*$FC$2)</f>
        <v>0</v>
      </c>
      <c r="HB59" s="17">
        <f t="shared" si="257"/>
        <v>0</v>
      </c>
      <c r="HC59" s="17">
        <f t="shared" si="258"/>
        <v>40</v>
      </c>
      <c r="HD59" s="16">
        <f t="shared" ref="HD59:HD89" si="373">IF(HB59=0,0,HB$4*$F59/HB59*$FC$2)</f>
        <v>0</v>
      </c>
      <c r="HE59" s="17">
        <f t="shared" si="260"/>
        <v>0</v>
      </c>
      <c r="HF59" s="17">
        <f t="shared" si="261"/>
        <v>60</v>
      </c>
      <c r="HG59" s="16">
        <f t="shared" ref="HG59:HG89" si="374">IF(HE59=0,0,HE$4*$F59/HE59*$FC$2)</f>
        <v>0</v>
      </c>
      <c r="HH59" s="17">
        <f t="shared" si="263"/>
        <v>0</v>
      </c>
      <c r="HI59" s="17">
        <f t="shared" si="264"/>
        <v>80</v>
      </c>
      <c r="HJ59" s="16">
        <f t="shared" ref="HJ59:HJ89" si="375">IF(HH59=0,0,HH$4*$F59/HH59*$FC$2)</f>
        <v>0</v>
      </c>
      <c r="HK59" s="17">
        <f t="shared" si="266"/>
        <v>0</v>
      </c>
      <c r="HL59" s="17">
        <f t="shared" si="267"/>
        <v>100</v>
      </c>
      <c r="HM59" s="16">
        <f t="shared" ref="HM59:HM89" si="376">IF(HK59=0,0,HK$4*$F59/HK59*$FC$2)</f>
        <v>0</v>
      </c>
      <c r="HO59" s="66"/>
      <c r="HT59" s="16"/>
      <c r="HU59" s="17">
        <v>0</v>
      </c>
      <c r="HV59" s="17">
        <v>1</v>
      </c>
      <c r="HW59" s="16">
        <f t="shared" ref="HW59:HW89" si="377">IF(HU59=0,0,HU$4*$F59/HU59*$HR$2)</f>
        <v>0</v>
      </c>
      <c r="HX59" s="17">
        <f t="shared" si="270"/>
        <v>0</v>
      </c>
      <c r="HY59" s="17">
        <f t="shared" si="271"/>
        <v>1</v>
      </c>
      <c r="HZ59" s="16">
        <f t="shared" ref="HZ59:HZ89" si="378">IF(HX59=0,0,HX$4*$F59/HX59*$HR$2)</f>
        <v>0</v>
      </c>
      <c r="IA59" s="17">
        <f t="shared" si="273"/>
        <v>0</v>
      </c>
      <c r="IB59" s="17">
        <f t="shared" si="274"/>
        <v>1</v>
      </c>
      <c r="IC59" s="16">
        <f t="shared" ref="IC59:IC89" si="379">IF(IA59=0,0,IA$4*$F59/IA59*$HR$2)</f>
        <v>0</v>
      </c>
      <c r="ID59" s="17">
        <f t="shared" si="276"/>
        <v>0</v>
      </c>
      <c r="IE59" s="17">
        <f t="shared" si="277"/>
        <v>1</v>
      </c>
      <c r="IF59" s="16">
        <f t="shared" ref="IF59:IF89" si="380">IF(ID59=0,0,ID$4*$F59/ID59*$HR$2)</f>
        <v>0</v>
      </c>
      <c r="IG59" s="17">
        <f t="shared" si="279"/>
        <v>0</v>
      </c>
      <c r="IH59" s="17">
        <f t="shared" si="280"/>
        <v>1</v>
      </c>
      <c r="II59" s="16">
        <f t="shared" ref="II59:II89" si="381">IF(IG59=0,0,IG$4*$F59/IG59*$HR$2)</f>
        <v>0</v>
      </c>
      <c r="IJ59" s="17">
        <f t="shared" si="282"/>
        <v>0</v>
      </c>
      <c r="IK59" s="17">
        <f t="shared" si="283"/>
        <v>1</v>
      </c>
      <c r="IL59" s="16">
        <f t="shared" ref="IL59:IL89" si="382">IF(IJ59=0,0,IJ$4*$F59/IJ59*$HR$2)</f>
        <v>0</v>
      </c>
      <c r="IM59" s="17">
        <f t="shared" si="285"/>
        <v>0</v>
      </c>
      <c r="IN59" s="17">
        <f t="shared" si="286"/>
        <v>1</v>
      </c>
      <c r="IO59" s="16">
        <f t="shared" ref="IO59:IO89" si="383">IF(IM59=0,0,IM$4*$F59/IM59*$HR$2)</f>
        <v>0</v>
      </c>
      <c r="IP59" s="17">
        <f t="shared" si="288"/>
        <v>0</v>
      </c>
      <c r="IQ59" s="17">
        <f t="shared" si="289"/>
        <v>1</v>
      </c>
      <c r="IR59" s="16">
        <f t="shared" ref="IR59:IR89" si="384">IF(IP59=0,0,IP$4*$F59/IP59*$HR$2)</f>
        <v>0</v>
      </c>
      <c r="IS59" s="17">
        <f t="shared" si="291"/>
        <v>0</v>
      </c>
      <c r="IT59" s="17">
        <f t="shared" si="292"/>
        <v>1</v>
      </c>
      <c r="IU59" s="16">
        <f t="shared" ref="IU59:IU89" si="385">IF(IS59=0,0,IS$4*$F59/IS59*$HR$2)</f>
        <v>0</v>
      </c>
      <c r="IV59" s="17">
        <f t="shared" si="294"/>
        <v>0</v>
      </c>
      <c r="IW59" s="17">
        <f t="shared" si="295"/>
        <v>1</v>
      </c>
      <c r="IX59" s="16">
        <f t="shared" ref="IX59:IX89" si="386">IF(IV59=0,0,IV$4*$F59/IV59*$HR$2)</f>
        <v>0</v>
      </c>
      <c r="IY59" s="17">
        <f t="shared" si="297"/>
        <v>0</v>
      </c>
      <c r="IZ59" s="17">
        <f t="shared" si="298"/>
        <v>1</v>
      </c>
      <c r="JA59" s="16">
        <f t="shared" ref="JA59:JA89" si="387">IF(IY59=0,0,IY$4*$F59/IY59*$HR$2)</f>
        <v>0</v>
      </c>
      <c r="JB59" s="17">
        <f t="shared" si="300"/>
        <v>0</v>
      </c>
      <c r="JC59" s="17">
        <f t="shared" si="301"/>
        <v>1</v>
      </c>
      <c r="JD59" s="16">
        <f t="shared" ref="JD59:JD89" si="388">IF(JB59=0,0,JB$4*$F59/JB59*$HR$2)</f>
        <v>0</v>
      </c>
      <c r="JE59" s="17">
        <f t="shared" si="303"/>
        <v>0</v>
      </c>
      <c r="JF59" s="17">
        <f t="shared" si="304"/>
        <v>1</v>
      </c>
      <c r="JG59" s="16">
        <f t="shared" ref="JG59:JG89" si="389">IF(JE59=0,0,JE$4*$F59/JE59*$HR$2)</f>
        <v>0</v>
      </c>
      <c r="JH59" s="17">
        <f t="shared" si="306"/>
        <v>0</v>
      </c>
      <c r="JI59" s="17">
        <f t="shared" si="307"/>
        <v>1</v>
      </c>
      <c r="JJ59" s="16">
        <f t="shared" ref="JJ59:JJ89" si="390">IF(JH59=0,0,JH$4*$F59/JH59*$HR$2)</f>
        <v>0</v>
      </c>
      <c r="JK59" s="17">
        <f t="shared" si="309"/>
        <v>0</v>
      </c>
      <c r="JL59" s="17">
        <f t="shared" si="310"/>
        <v>1</v>
      </c>
      <c r="JM59" s="16">
        <f t="shared" ref="JM59:JM89" si="391">IF(JK59=0,0,JK$4*$F59/JK59*$HR$2)</f>
        <v>0</v>
      </c>
      <c r="JN59" s="17">
        <f t="shared" si="312"/>
        <v>0</v>
      </c>
      <c r="JO59" s="17">
        <f t="shared" si="313"/>
        <v>1</v>
      </c>
      <c r="JP59" s="16">
        <f t="shared" ref="JP59:JP89" si="392">IF(JN59=0,0,JN$4*$F59/JN59*$HR$2)</f>
        <v>0</v>
      </c>
      <c r="JQ59" s="17">
        <f t="shared" si="315"/>
        <v>0</v>
      </c>
      <c r="JR59" s="17">
        <f t="shared" si="316"/>
        <v>1</v>
      </c>
      <c r="JS59" s="16">
        <f t="shared" ref="JS59:JS89" si="393">IF(JQ59=0,0,JQ$4*$F59/JQ59*$HR$2)</f>
        <v>0</v>
      </c>
      <c r="JT59" s="17">
        <f t="shared" si="318"/>
        <v>0</v>
      </c>
      <c r="JU59" s="17">
        <f t="shared" si="319"/>
        <v>1</v>
      </c>
      <c r="JV59" s="16">
        <f t="shared" ref="JV59:JV89" si="394">IF(JT59=0,0,JT$4*$F59/JT59*$HR$2)</f>
        <v>0</v>
      </c>
      <c r="JW59" s="17">
        <f t="shared" si="321"/>
        <v>0</v>
      </c>
      <c r="JX59" s="17">
        <f t="shared" si="322"/>
        <v>1</v>
      </c>
      <c r="JY59" s="16">
        <f t="shared" ref="JY59:JY89" si="395">IF(JW59=0,0,JW$4*$F59/JW59*$HR$2)</f>
        <v>0</v>
      </c>
      <c r="JZ59" s="17">
        <f t="shared" si="324"/>
        <v>0</v>
      </c>
      <c r="KA59" s="17">
        <f t="shared" si="325"/>
        <v>1</v>
      </c>
      <c r="KB59" s="16">
        <f t="shared" ref="KB59:KB89" si="396">IF(JZ59=0,0,JZ$4*$F59/JZ59*$HR$2)</f>
        <v>0</v>
      </c>
      <c r="KG59" s="15">
        <f t="shared" si="351"/>
        <v>0</v>
      </c>
      <c r="KH59" s="15">
        <f t="shared" si="351"/>
        <v>0</v>
      </c>
      <c r="KI59" s="15">
        <f t="shared" si="351"/>
        <v>0</v>
      </c>
      <c r="KJ59" s="15">
        <f t="shared" si="351"/>
        <v>0</v>
      </c>
      <c r="KK59" s="15">
        <f t="shared" si="351"/>
        <v>0</v>
      </c>
      <c r="KL59" s="15">
        <f t="shared" si="351"/>
        <v>0</v>
      </c>
      <c r="KM59" s="15">
        <f t="shared" si="351"/>
        <v>0</v>
      </c>
      <c r="KN59" s="15">
        <f t="shared" si="351"/>
        <v>0</v>
      </c>
      <c r="KO59" s="15">
        <f t="shared" si="351"/>
        <v>0</v>
      </c>
      <c r="KP59" s="15">
        <f t="shared" si="351"/>
        <v>0</v>
      </c>
      <c r="KQ59" s="15">
        <f t="shared" si="352"/>
        <v>0</v>
      </c>
      <c r="KR59" s="15">
        <f t="shared" si="352"/>
        <v>0</v>
      </c>
      <c r="KS59" s="15">
        <f t="shared" si="352"/>
        <v>0</v>
      </c>
      <c r="KT59" s="15">
        <f t="shared" si="352"/>
        <v>0</v>
      </c>
      <c r="KU59" s="15">
        <f t="shared" si="352"/>
        <v>0</v>
      </c>
      <c r="KV59" s="15">
        <f t="shared" si="352"/>
        <v>0</v>
      </c>
      <c r="KW59" s="15">
        <f t="shared" si="352"/>
        <v>0</v>
      </c>
      <c r="KX59" s="15">
        <f t="shared" si="352"/>
        <v>0</v>
      </c>
      <c r="KY59" s="15">
        <f t="shared" si="352"/>
        <v>0</v>
      </c>
      <c r="KZ59" s="15">
        <f t="shared" si="352"/>
        <v>0</v>
      </c>
      <c r="LG59" s="14">
        <f t="shared" si="347"/>
        <v>0.05</v>
      </c>
      <c r="LH59" s="3">
        <v>1</v>
      </c>
      <c r="LI59" s="14">
        <f t="shared" si="327"/>
        <v>2.5000000000000001E-2</v>
      </c>
      <c r="LJ59" s="3">
        <f t="shared" si="328"/>
        <v>1</v>
      </c>
      <c r="LK59" s="14">
        <v>5.0000000000000001E-3</v>
      </c>
      <c r="LL59" s="3">
        <v>1</v>
      </c>
      <c r="LM59" s="14">
        <v>2.0000000000000001E-4</v>
      </c>
      <c r="LN59" s="3">
        <v>2</v>
      </c>
      <c r="LO59" s="13">
        <f t="shared" si="353"/>
        <v>1.4999999999999999E-2</v>
      </c>
      <c r="LP59" s="13">
        <f t="shared" si="353"/>
        <v>0.03</v>
      </c>
      <c r="LQ59" s="13">
        <f t="shared" si="353"/>
        <v>4.4999999999999998E-2</v>
      </c>
      <c r="LR59" s="13">
        <f t="shared" si="353"/>
        <v>0.06</v>
      </c>
      <c r="LS59" s="13">
        <f t="shared" si="353"/>
        <v>7.4999999999999997E-2</v>
      </c>
      <c r="LT59" s="13">
        <f t="shared" si="354"/>
        <v>7.4999999999999997E-2</v>
      </c>
      <c r="LU59" s="13">
        <f t="shared" si="354"/>
        <v>0.15</v>
      </c>
      <c r="LV59" s="13">
        <f t="shared" si="354"/>
        <v>0.22500000000000001</v>
      </c>
      <c r="LW59" s="13">
        <f t="shared" si="354"/>
        <v>0.3</v>
      </c>
      <c r="LX59" s="13">
        <f t="shared" si="354"/>
        <v>0.375</v>
      </c>
      <c r="LY59" s="13">
        <f t="shared" si="355"/>
        <v>0.15</v>
      </c>
      <c r="LZ59" s="13">
        <f t="shared" si="355"/>
        <v>0.3</v>
      </c>
      <c r="MA59" s="13">
        <f t="shared" si="355"/>
        <v>0.45</v>
      </c>
      <c r="MB59" s="13">
        <f t="shared" si="355"/>
        <v>0.6</v>
      </c>
      <c r="MC59" s="13">
        <f t="shared" si="355"/>
        <v>0.75</v>
      </c>
      <c r="MD59" s="13">
        <f t="shared" si="356"/>
        <v>0.03</v>
      </c>
      <c r="ME59" s="13">
        <f t="shared" si="356"/>
        <v>0.06</v>
      </c>
      <c r="MF59" s="13">
        <f t="shared" si="356"/>
        <v>0.09</v>
      </c>
      <c r="MG59" s="13">
        <f t="shared" si="356"/>
        <v>0.12</v>
      </c>
      <c r="MH59" s="13">
        <f t="shared" si="356"/>
        <v>0.15</v>
      </c>
      <c r="MI59" s="13">
        <f t="shared" si="356"/>
        <v>0.22500000000000001</v>
      </c>
      <c r="MJ59" s="13">
        <f t="shared" si="356"/>
        <v>0.3</v>
      </c>
      <c r="MK59" s="13">
        <f t="shared" si="356"/>
        <v>0.375</v>
      </c>
      <c r="ML59" s="13">
        <f t="shared" si="356"/>
        <v>0.45</v>
      </c>
      <c r="MM59" s="13">
        <f t="shared" si="356"/>
        <v>0.52500000000000002</v>
      </c>
      <c r="MN59" s="13">
        <f t="shared" si="356"/>
        <v>0.6</v>
      </c>
      <c r="MO59" s="13">
        <f t="shared" si="356"/>
        <v>0.67500000000000004</v>
      </c>
      <c r="MP59" s="13">
        <f t="shared" si="356"/>
        <v>0.75</v>
      </c>
      <c r="MQ59" s="13"/>
      <c r="MW59" s="3">
        <v>0</v>
      </c>
      <c r="MX59" s="3">
        <v>0</v>
      </c>
      <c r="MY59" s="3">
        <v>0</v>
      </c>
    </row>
    <row r="60" spans="1:363" ht="16.2">
      <c r="A60" s="37">
        <v>51</v>
      </c>
      <c r="B60" s="37" t="s">
        <v>197</v>
      </c>
      <c r="C60" s="53">
        <v>5</v>
      </c>
      <c r="D60" s="37">
        <v>-1</v>
      </c>
      <c r="E60" s="37"/>
      <c r="F60" s="53">
        <v>300</v>
      </c>
      <c r="G60" s="37"/>
      <c r="H60" s="37">
        <f t="shared" si="195"/>
        <v>300</v>
      </c>
      <c r="I60" s="11"/>
      <c r="J60" s="37">
        <f t="shared" si="348"/>
        <v>300</v>
      </c>
      <c r="K60" s="11"/>
      <c r="L60" s="37">
        <f t="shared" si="329"/>
        <v>0</v>
      </c>
      <c r="M60" s="37">
        <f t="shared" si="330"/>
        <v>0</v>
      </c>
      <c r="N60" s="37">
        <v>0</v>
      </c>
      <c r="O60" s="52">
        <v>0.20833399999999999</v>
      </c>
      <c r="P60" s="3">
        <v>2</v>
      </c>
      <c r="Q60" s="51">
        <v>0</v>
      </c>
      <c r="R60" s="17">
        <f t="shared" si="196"/>
        <v>0.05</v>
      </c>
      <c r="S60" s="49">
        <v>0</v>
      </c>
      <c r="T60" s="47" t="s">
        <v>27</v>
      </c>
      <c r="U60" s="50">
        <v>0</v>
      </c>
      <c r="V60" s="49">
        <v>12</v>
      </c>
      <c r="W60" s="48">
        <v>1</v>
      </c>
      <c r="X60" s="47" t="str">
        <f t="shared" ref="X60:X89" si="397">"[["&amp;FF60&amp;","&amp;FG60&amp;"],["&amp;FI60&amp;","&amp;FJ60&amp;"],["&amp;FL60&amp;","&amp;FM60&amp;"],["&amp;FO60&amp;","&amp;FP60&amp;"],["&amp;FR60&amp;","&amp;FS60&amp;"],["&amp;FU60&amp;","&amp;FV60&amp;"],["&amp;FX60&amp;","&amp;FY60&amp;"],["&amp;GA60&amp;","&amp;GB60&amp;"],["&amp;GD60&amp;","&amp;GE60&amp;"],["&amp;GG60&amp;","&amp;GH60&amp;"],["&amp;GJ60&amp;","&amp;GK60&amp;"],["&amp;GM60&amp;","&amp;GN60&amp;"],["&amp;GP60&amp;","&amp;GQ60&amp;"],["&amp;GS60&amp;","&amp;GT60&amp;"],["&amp;GV60&amp;","&amp;GW60&amp;"],["&amp;GY60&amp;","&amp;GZ60&amp;"],["&amp;HB60&amp;","&amp;HC60&amp;"],["&amp;HE60&amp;","&amp;HF60&amp;"],["&amp;HH60&amp;","&amp;HI60&amp;"],["&amp;HK60&amp;","&amp;HL60&amp;"]]"</f>
        <v>[[0,1],[0,1],[0,1],[0,1],[0,1],[0,1],[0,1],[0,1],[0,1],[0,1],[0,2],[0,4],[0,6],[0,8],[0,10],[0,20],[0,40],[0,60],[0,80],[0,100]]</v>
      </c>
      <c r="Y60" s="47">
        <v>1</v>
      </c>
      <c r="Z60" s="47">
        <v>1</v>
      </c>
      <c r="AA60" s="47" t="str">
        <f t="shared" si="197"/>
        <v>[[0,1],[0,1],[0,1],[0,1],[0,1],[0,1],[0,1],[0,1],[0,1],[0,1],[0,1],[0,1],[0,1],[0,1],[0,1],[0,1],[0,1],[0,1],[0,1],[0,1]]</v>
      </c>
      <c r="AB60" s="37">
        <v>0</v>
      </c>
      <c r="AC60" s="46">
        <v>0</v>
      </c>
      <c r="AD60" s="45">
        <f t="shared" si="187"/>
        <v>0</v>
      </c>
      <c r="AE60" s="45">
        <v>0.05</v>
      </c>
      <c r="AF60" s="43">
        <v>0</v>
      </c>
      <c r="AG60" s="44">
        <v>0</v>
      </c>
      <c r="AH60" s="43">
        <v>0</v>
      </c>
      <c r="AI60" s="43">
        <v>0</v>
      </c>
      <c r="AJ60" s="42">
        <v>0</v>
      </c>
      <c r="AK60" s="14" t="str">
        <f t="shared" si="198"/>
        <v>[[0.05,1],[0.025,1],[0.005,1],[0.0002,2],[0,0],[0.0002,2],[0.0002,2]]</v>
      </c>
      <c r="AL60" s="37" t="str">
        <f t="shared" ref="AL60:AL89" si="398">"[["&amp;EK60&amp;","&amp;EL60&amp;"],["&amp;EM60&amp;","&amp;EN60&amp;"],["&amp;EO60&amp;","&amp;EP60&amp;"]]"</f>
        <v>[[6,5],[8,2],[10,2]]</v>
      </c>
      <c r="AM60" s="40" t="str">
        <f t="shared" si="350"/>
        <v>[0,0,0]</v>
      </c>
      <c r="AN60" s="40">
        <v>0</v>
      </c>
      <c r="AO60" s="40">
        <v>1</v>
      </c>
      <c r="AP60" s="40">
        <f t="shared" si="199"/>
        <v>1</v>
      </c>
      <c r="AQ60" s="40">
        <v>1</v>
      </c>
      <c r="AR60" s="40">
        <v>1</v>
      </c>
      <c r="AS60" s="40" t="s">
        <v>196</v>
      </c>
      <c r="AT60" s="40">
        <v>3</v>
      </c>
      <c r="AU60" s="39">
        <v>0</v>
      </c>
      <c r="AV60" s="37">
        <v>1</v>
      </c>
      <c r="AW60" s="37">
        <v>0</v>
      </c>
      <c r="AX60" s="8">
        <v>2</v>
      </c>
      <c r="AY60" s="8"/>
      <c r="AZ60" s="8" t="s">
        <v>92</v>
      </c>
      <c r="BA60" s="37">
        <v>1</v>
      </c>
      <c r="BB60" s="38">
        <v>1.5</v>
      </c>
      <c r="BC60" s="37"/>
      <c r="BD60" s="37"/>
      <c r="BE60" s="37">
        <v>1</v>
      </c>
      <c r="BF60" s="37">
        <v>1</v>
      </c>
      <c r="BG60" s="37"/>
      <c r="BH60" s="36">
        <v>1</v>
      </c>
      <c r="BI60" s="36">
        <v>0.6</v>
      </c>
      <c r="BJ60" s="53">
        <v>190</v>
      </c>
      <c r="BK60" s="8" t="s">
        <v>5</v>
      </c>
      <c r="BL60" s="8">
        <v>1</v>
      </c>
      <c r="BM60" s="8" t="s">
        <v>14</v>
      </c>
      <c r="BN60" s="8" t="s">
        <v>3</v>
      </c>
      <c r="BO60" s="11"/>
      <c r="BP60" s="11"/>
      <c r="BQ60" s="27">
        <v>57004</v>
      </c>
      <c r="BR60" s="27">
        <v>2</v>
      </c>
      <c r="BS60" s="11"/>
      <c r="BT60" s="11"/>
      <c r="BU60" s="11" t="s">
        <v>1</v>
      </c>
      <c r="BV60" s="35">
        <v>0</v>
      </c>
      <c r="BW60" s="27">
        <f t="shared" si="200"/>
        <v>5</v>
      </c>
      <c r="BX60" s="34" t="str">
        <f t="shared" si="201"/>
        <v>[5,5,0,5]</v>
      </c>
      <c r="BY60" s="85">
        <v>1</v>
      </c>
      <c r="BZ60" s="85">
        <v>0</v>
      </c>
      <c r="CA60" s="85">
        <v>0</v>
      </c>
      <c r="CB60" s="85">
        <v>0</v>
      </c>
      <c r="CC60" s="85">
        <v>0</v>
      </c>
      <c r="CD60" s="85">
        <v>0</v>
      </c>
      <c r="CE60" s="85">
        <v>0</v>
      </c>
      <c r="CF60" s="31" t="str">
        <f t="shared" si="331"/>
        <v>0,0,0,0,0,0,0</v>
      </c>
      <c r="CG60" s="31" t="str">
        <f t="shared" si="332"/>
        <v>"1|2|0|0|300",</v>
      </c>
      <c r="CH60" s="27"/>
      <c r="CI60" s="27"/>
      <c r="CJ60" s="27"/>
      <c r="CK60" s="27"/>
      <c r="CL60" s="27"/>
      <c r="CM60" s="27"/>
      <c r="CN60" s="27"/>
      <c r="CO60" s="27"/>
      <c r="CP60" s="27"/>
      <c r="CQ60" s="32" t="s">
        <v>0</v>
      </c>
      <c r="CR60" s="32">
        <v>1</v>
      </c>
      <c r="CS60" s="31"/>
      <c r="CT60" s="31">
        <f t="shared" si="333"/>
        <v>1</v>
      </c>
      <c r="CU60" s="31">
        <v>2</v>
      </c>
      <c r="CV60" s="31">
        <v>0</v>
      </c>
      <c r="CW60" s="31">
        <v>0</v>
      </c>
      <c r="CX60" s="31">
        <f>F60</f>
        <v>300</v>
      </c>
      <c r="CY60" s="31" t="str">
        <f>IF(BZ60=1,CY$4,"")</f>
        <v/>
      </c>
      <c r="CZ60" s="31">
        <v>1</v>
      </c>
      <c r="DA60" s="31">
        <v>0</v>
      </c>
      <c r="DB60" s="31">
        <v>0</v>
      </c>
      <c r="DC60" s="31">
        <f>F60</f>
        <v>300</v>
      </c>
      <c r="DD60" s="31" t="str">
        <f>IF(CA60=1,DD$4,"")</f>
        <v/>
      </c>
      <c r="DE60" s="31"/>
      <c r="DF60" s="31"/>
      <c r="DG60" s="31"/>
      <c r="DH60" s="31"/>
      <c r="DI60" s="31" t="str">
        <f>IF(CB60=1,DI$4,"")</f>
        <v/>
      </c>
      <c r="DJ60" s="31">
        <v>2</v>
      </c>
      <c r="DK60" s="31">
        <v>0</v>
      </c>
      <c r="DL60" s="31">
        <v>0</v>
      </c>
      <c r="DM60" s="31">
        <f>F60</f>
        <v>300</v>
      </c>
      <c r="DN60" s="31" t="str">
        <f t="shared" si="337"/>
        <v/>
      </c>
      <c r="DO60" s="31">
        <v>2</v>
      </c>
      <c r="DP60" s="31">
        <v>0</v>
      </c>
      <c r="DQ60" s="31">
        <v>0</v>
      </c>
      <c r="DR60" s="31">
        <f>F60</f>
        <v>300</v>
      </c>
      <c r="DS60" s="31" t="s">
        <v>195</v>
      </c>
      <c r="DT60" s="58">
        <f>IF($F60&lt;800,5,10)</f>
        <v>5</v>
      </c>
      <c r="DU60" s="58">
        <f>DT60</f>
        <v>5</v>
      </c>
      <c r="DV60" s="58">
        <v>0</v>
      </c>
      <c r="DW60" s="27">
        <f t="shared" si="202"/>
        <v>5</v>
      </c>
      <c r="DX60" s="27"/>
      <c r="EI60" s="26">
        <f t="shared" si="203"/>
        <v>330</v>
      </c>
      <c r="EJ60" s="25">
        <v>0</v>
      </c>
      <c r="EK60" s="24">
        <v>6</v>
      </c>
      <c r="EL60" s="21">
        <v>5</v>
      </c>
      <c r="EM60" s="24">
        <v>8</v>
      </c>
      <c r="EN60" s="21">
        <v>2</v>
      </c>
      <c r="EO60" s="24">
        <v>10</v>
      </c>
      <c r="EP60" s="21">
        <v>2</v>
      </c>
      <c r="EQ60" s="21">
        <f t="shared" si="204"/>
        <v>7.333333333333333</v>
      </c>
      <c r="ER60" s="21">
        <f t="shared" si="205"/>
        <v>7.5</v>
      </c>
      <c r="ES60" s="23">
        <f t="shared" si="206"/>
        <v>0</v>
      </c>
      <c r="ET60" s="21">
        <f t="shared" si="207"/>
        <v>15</v>
      </c>
      <c r="EU60" s="22">
        <f t="shared" si="208"/>
        <v>0</v>
      </c>
      <c r="EV60" s="21">
        <f t="shared" si="209"/>
        <v>22.5</v>
      </c>
      <c r="EW60" s="20">
        <f t="shared" si="210"/>
        <v>0</v>
      </c>
      <c r="EZ60" s="19"/>
      <c r="FA60" s="3"/>
      <c r="FE60" s="16"/>
      <c r="FF60" s="18">
        <v>0</v>
      </c>
      <c r="FG60" s="17">
        <v>1</v>
      </c>
      <c r="FH60" s="16">
        <f t="shared" si="357"/>
        <v>0</v>
      </c>
      <c r="FI60" s="18">
        <f t="shared" si="212"/>
        <v>0</v>
      </c>
      <c r="FJ60" s="17">
        <f t="shared" si="213"/>
        <v>1</v>
      </c>
      <c r="FK60" s="16">
        <f t="shared" si="358"/>
        <v>0</v>
      </c>
      <c r="FL60" s="18">
        <f t="shared" si="215"/>
        <v>0</v>
      </c>
      <c r="FM60" s="17">
        <f t="shared" si="216"/>
        <v>1</v>
      </c>
      <c r="FN60" s="16">
        <f t="shared" si="359"/>
        <v>0</v>
      </c>
      <c r="FO60" s="18">
        <f t="shared" si="218"/>
        <v>0</v>
      </c>
      <c r="FP60" s="17">
        <f t="shared" si="219"/>
        <v>1</v>
      </c>
      <c r="FQ60" s="16">
        <f t="shared" si="360"/>
        <v>0</v>
      </c>
      <c r="FR60" s="18">
        <f t="shared" si="221"/>
        <v>0</v>
      </c>
      <c r="FS60" s="17">
        <f t="shared" si="222"/>
        <v>1</v>
      </c>
      <c r="FT60" s="16">
        <f t="shared" si="361"/>
        <v>0</v>
      </c>
      <c r="FU60" s="18">
        <f t="shared" si="224"/>
        <v>0</v>
      </c>
      <c r="FV60" s="17">
        <f t="shared" si="225"/>
        <v>1</v>
      </c>
      <c r="FW60" s="16">
        <f t="shared" si="362"/>
        <v>0</v>
      </c>
      <c r="FX60" s="18">
        <f t="shared" si="227"/>
        <v>0</v>
      </c>
      <c r="FY60" s="17">
        <f t="shared" si="228"/>
        <v>1</v>
      </c>
      <c r="FZ60" s="16">
        <f t="shared" si="363"/>
        <v>0</v>
      </c>
      <c r="GA60" s="18">
        <f t="shared" si="230"/>
        <v>0</v>
      </c>
      <c r="GB60" s="17">
        <f t="shared" si="231"/>
        <v>1</v>
      </c>
      <c r="GC60" s="16">
        <f t="shared" si="364"/>
        <v>0</v>
      </c>
      <c r="GD60" s="18">
        <f t="shared" si="233"/>
        <v>0</v>
      </c>
      <c r="GE60" s="17">
        <f t="shared" si="234"/>
        <v>1</v>
      </c>
      <c r="GF60" s="16">
        <f t="shared" si="365"/>
        <v>0</v>
      </c>
      <c r="GG60" s="18">
        <f t="shared" si="236"/>
        <v>0</v>
      </c>
      <c r="GH60" s="17">
        <f t="shared" si="237"/>
        <v>1</v>
      </c>
      <c r="GI60" s="16">
        <f t="shared" si="366"/>
        <v>0</v>
      </c>
      <c r="GJ60" s="18">
        <f t="shared" si="239"/>
        <v>0</v>
      </c>
      <c r="GK60" s="17">
        <f t="shared" si="240"/>
        <v>2</v>
      </c>
      <c r="GL60" s="16">
        <f t="shared" si="367"/>
        <v>0</v>
      </c>
      <c r="GM60" s="18">
        <f t="shared" si="242"/>
        <v>0</v>
      </c>
      <c r="GN60" s="17">
        <f t="shared" si="243"/>
        <v>4</v>
      </c>
      <c r="GO60" s="16">
        <f t="shared" si="368"/>
        <v>0</v>
      </c>
      <c r="GP60" s="18">
        <f t="shared" si="245"/>
        <v>0</v>
      </c>
      <c r="GQ60" s="17">
        <f t="shared" si="246"/>
        <v>6</v>
      </c>
      <c r="GR60" s="16">
        <f t="shared" si="369"/>
        <v>0</v>
      </c>
      <c r="GS60" s="18">
        <f t="shared" si="248"/>
        <v>0</v>
      </c>
      <c r="GT60" s="17">
        <f t="shared" si="249"/>
        <v>8</v>
      </c>
      <c r="GU60" s="16">
        <f t="shared" si="370"/>
        <v>0</v>
      </c>
      <c r="GV60" s="18">
        <f t="shared" si="251"/>
        <v>0</v>
      </c>
      <c r="GW60" s="17">
        <f t="shared" si="252"/>
        <v>10</v>
      </c>
      <c r="GX60" s="16">
        <f t="shared" si="371"/>
        <v>0</v>
      </c>
      <c r="GY60" s="18">
        <f t="shared" si="254"/>
        <v>0</v>
      </c>
      <c r="GZ60" s="17">
        <f t="shared" si="255"/>
        <v>20</v>
      </c>
      <c r="HA60" s="16">
        <f t="shared" si="372"/>
        <v>0</v>
      </c>
      <c r="HB60" s="18">
        <f t="shared" si="257"/>
        <v>0</v>
      </c>
      <c r="HC60" s="17">
        <f t="shared" si="258"/>
        <v>40</v>
      </c>
      <c r="HD60" s="16">
        <f t="shared" si="373"/>
        <v>0</v>
      </c>
      <c r="HE60" s="18">
        <f t="shared" si="260"/>
        <v>0</v>
      </c>
      <c r="HF60" s="17">
        <f t="shared" si="261"/>
        <v>60</v>
      </c>
      <c r="HG60" s="16">
        <f t="shared" si="374"/>
        <v>0</v>
      </c>
      <c r="HH60" s="18">
        <f t="shared" si="263"/>
        <v>0</v>
      </c>
      <c r="HI60" s="17">
        <f t="shared" si="264"/>
        <v>80</v>
      </c>
      <c r="HJ60" s="16">
        <f t="shared" si="375"/>
        <v>0</v>
      </c>
      <c r="HK60" s="18">
        <f t="shared" si="266"/>
        <v>0</v>
      </c>
      <c r="HL60" s="17">
        <f t="shared" si="267"/>
        <v>100</v>
      </c>
      <c r="HM60" s="16">
        <f t="shared" si="376"/>
        <v>0</v>
      </c>
      <c r="HO60" s="19"/>
      <c r="HP60" s="3"/>
      <c r="HT60" s="16"/>
      <c r="HU60" s="18">
        <v>0</v>
      </c>
      <c r="HV60" s="17">
        <v>1</v>
      </c>
      <c r="HW60" s="16">
        <f t="shared" si="377"/>
        <v>0</v>
      </c>
      <c r="HX60" s="18">
        <f t="shared" si="270"/>
        <v>0</v>
      </c>
      <c r="HY60" s="17">
        <f t="shared" si="271"/>
        <v>1</v>
      </c>
      <c r="HZ60" s="16">
        <f t="shared" si="378"/>
        <v>0</v>
      </c>
      <c r="IA60" s="18">
        <f t="shared" si="273"/>
        <v>0</v>
      </c>
      <c r="IB60" s="17">
        <f t="shared" si="274"/>
        <v>1</v>
      </c>
      <c r="IC60" s="16">
        <f t="shared" si="379"/>
        <v>0</v>
      </c>
      <c r="ID60" s="18">
        <f t="shared" si="276"/>
        <v>0</v>
      </c>
      <c r="IE60" s="17">
        <f t="shared" si="277"/>
        <v>1</v>
      </c>
      <c r="IF60" s="16">
        <f t="shared" si="380"/>
        <v>0</v>
      </c>
      <c r="IG60" s="18">
        <f t="shared" si="279"/>
        <v>0</v>
      </c>
      <c r="IH60" s="17">
        <f t="shared" si="280"/>
        <v>1</v>
      </c>
      <c r="II60" s="16">
        <f t="shared" si="381"/>
        <v>0</v>
      </c>
      <c r="IJ60" s="18">
        <f t="shared" si="282"/>
        <v>0</v>
      </c>
      <c r="IK60" s="17">
        <f t="shared" si="283"/>
        <v>1</v>
      </c>
      <c r="IL60" s="16">
        <f t="shared" si="382"/>
        <v>0</v>
      </c>
      <c r="IM60" s="18">
        <f t="shared" si="285"/>
        <v>0</v>
      </c>
      <c r="IN60" s="17">
        <f t="shared" si="286"/>
        <v>1</v>
      </c>
      <c r="IO60" s="16">
        <f t="shared" si="383"/>
        <v>0</v>
      </c>
      <c r="IP60" s="18">
        <f t="shared" si="288"/>
        <v>0</v>
      </c>
      <c r="IQ60" s="17">
        <f t="shared" si="289"/>
        <v>1</v>
      </c>
      <c r="IR60" s="16">
        <f t="shared" si="384"/>
        <v>0</v>
      </c>
      <c r="IS60" s="18">
        <f t="shared" si="291"/>
        <v>0</v>
      </c>
      <c r="IT60" s="17">
        <f t="shared" si="292"/>
        <v>1</v>
      </c>
      <c r="IU60" s="16">
        <f t="shared" si="385"/>
        <v>0</v>
      </c>
      <c r="IV60" s="18">
        <f t="shared" si="294"/>
        <v>0</v>
      </c>
      <c r="IW60" s="17">
        <f t="shared" si="295"/>
        <v>1</v>
      </c>
      <c r="IX60" s="16">
        <f t="shared" si="386"/>
        <v>0</v>
      </c>
      <c r="IY60" s="18">
        <f t="shared" si="297"/>
        <v>0</v>
      </c>
      <c r="IZ60" s="17">
        <f t="shared" si="298"/>
        <v>1</v>
      </c>
      <c r="JA60" s="16">
        <f t="shared" si="387"/>
        <v>0</v>
      </c>
      <c r="JB60" s="18">
        <f t="shared" si="300"/>
        <v>0</v>
      </c>
      <c r="JC60" s="17">
        <f t="shared" si="301"/>
        <v>1</v>
      </c>
      <c r="JD60" s="16">
        <f t="shared" si="388"/>
        <v>0</v>
      </c>
      <c r="JE60" s="18">
        <f t="shared" si="303"/>
        <v>0</v>
      </c>
      <c r="JF60" s="17">
        <f t="shared" si="304"/>
        <v>1</v>
      </c>
      <c r="JG60" s="16">
        <f t="shared" si="389"/>
        <v>0</v>
      </c>
      <c r="JH60" s="18">
        <f t="shared" si="306"/>
        <v>0</v>
      </c>
      <c r="JI60" s="17">
        <f t="shared" si="307"/>
        <v>1</v>
      </c>
      <c r="JJ60" s="16">
        <f t="shared" si="390"/>
        <v>0</v>
      </c>
      <c r="JK60" s="18">
        <f t="shared" si="309"/>
        <v>0</v>
      </c>
      <c r="JL60" s="17">
        <f t="shared" si="310"/>
        <v>1</v>
      </c>
      <c r="JM60" s="16">
        <f t="shared" si="391"/>
        <v>0</v>
      </c>
      <c r="JN60" s="18">
        <f t="shared" si="312"/>
        <v>0</v>
      </c>
      <c r="JO60" s="17">
        <f t="shared" si="313"/>
        <v>1</v>
      </c>
      <c r="JP60" s="16">
        <f t="shared" si="392"/>
        <v>0</v>
      </c>
      <c r="JQ60" s="18">
        <f t="shared" si="315"/>
        <v>0</v>
      </c>
      <c r="JR60" s="17">
        <f t="shared" si="316"/>
        <v>1</v>
      </c>
      <c r="JS60" s="16">
        <f t="shared" si="393"/>
        <v>0</v>
      </c>
      <c r="JT60" s="18">
        <f t="shared" si="318"/>
        <v>0</v>
      </c>
      <c r="JU60" s="17">
        <f t="shared" si="319"/>
        <v>1</v>
      </c>
      <c r="JV60" s="16">
        <f t="shared" si="394"/>
        <v>0</v>
      </c>
      <c r="JW60" s="18">
        <f t="shared" si="321"/>
        <v>0</v>
      </c>
      <c r="JX60" s="17">
        <f t="shared" si="322"/>
        <v>1</v>
      </c>
      <c r="JY60" s="16">
        <f t="shared" si="395"/>
        <v>0</v>
      </c>
      <c r="JZ60" s="18">
        <f t="shared" si="324"/>
        <v>0</v>
      </c>
      <c r="KA60" s="17">
        <f t="shared" si="325"/>
        <v>1</v>
      </c>
      <c r="KB60" s="16">
        <f t="shared" si="396"/>
        <v>0</v>
      </c>
      <c r="KG60" s="15">
        <f t="shared" si="351"/>
        <v>0</v>
      </c>
      <c r="KH60" s="15">
        <f t="shared" si="351"/>
        <v>0</v>
      </c>
      <c r="KI60" s="15">
        <f t="shared" si="351"/>
        <v>0</v>
      </c>
      <c r="KJ60" s="15">
        <f t="shared" si="351"/>
        <v>0</v>
      </c>
      <c r="KK60" s="15">
        <f t="shared" si="351"/>
        <v>0</v>
      </c>
      <c r="KL60" s="15">
        <f t="shared" si="351"/>
        <v>0</v>
      </c>
      <c r="KM60" s="15">
        <f t="shared" si="351"/>
        <v>0</v>
      </c>
      <c r="KN60" s="15">
        <f t="shared" si="351"/>
        <v>0</v>
      </c>
      <c r="KO60" s="15">
        <f t="shared" si="351"/>
        <v>0</v>
      </c>
      <c r="KP60" s="15">
        <f t="shared" si="351"/>
        <v>0</v>
      </c>
      <c r="KQ60" s="15">
        <f t="shared" si="352"/>
        <v>0</v>
      </c>
      <c r="KR60" s="15">
        <f t="shared" si="352"/>
        <v>0</v>
      </c>
      <c r="KS60" s="15">
        <f t="shared" si="352"/>
        <v>0</v>
      </c>
      <c r="KT60" s="15">
        <f t="shared" si="352"/>
        <v>0</v>
      </c>
      <c r="KU60" s="15">
        <f t="shared" si="352"/>
        <v>0</v>
      </c>
      <c r="KV60" s="15">
        <f t="shared" si="352"/>
        <v>0</v>
      </c>
      <c r="KW60" s="15">
        <f t="shared" si="352"/>
        <v>0</v>
      </c>
      <c r="KX60" s="15">
        <f t="shared" si="352"/>
        <v>0</v>
      </c>
      <c r="KY60" s="15">
        <f t="shared" si="352"/>
        <v>0</v>
      </c>
      <c r="KZ60" s="15">
        <f t="shared" si="352"/>
        <v>0</v>
      </c>
      <c r="LG60" s="14">
        <f t="shared" si="347"/>
        <v>0.05</v>
      </c>
      <c r="LH60" s="3">
        <v>1</v>
      </c>
      <c r="LI60" s="14">
        <f t="shared" si="327"/>
        <v>2.5000000000000001E-2</v>
      </c>
      <c r="LJ60" s="3">
        <f t="shared" si="328"/>
        <v>1</v>
      </c>
      <c r="LK60" s="14">
        <v>5.0000000000000001E-3</v>
      </c>
      <c r="LL60" s="3">
        <v>1</v>
      </c>
      <c r="LM60" s="14">
        <v>2.0000000000000001E-4</v>
      </c>
      <c r="LN60" s="3">
        <v>2</v>
      </c>
      <c r="LO60" s="13">
        <f t="shared" si="353"/>
        <v>1.4999999999999999E-2</v>
      </c>
      <c r="LP60" s="13">
        <f t="shared" si="353"/>
        <v>0.03</v>
      </c>
      <c r="LQ60" s="13">
        <f t="shared" si="353"/>
        <v>4.4999999999999998E-2</v>
      </c>
      <c r="LR60" s="13">
        <f t="shared" si="353"/>
        <v>0.06</v>
      </c>
      <c r="LS60" s="13">
        <f t="shared" si="353"/>
        <v>7.4999999999999997E-2</v>
      </c>
      <c r="LT60" s="13">
        <f t="shared" si="354"/>
        <v>7.4999999999999997E-2</v>
      </c>
      <c r="LU60" s="13">
        <f t="shared" si="354"/>
        <v>0.15</v>
      </c>
      <c r="LV60" s="13">
        <f t="shared" si="354"/>
        <v>0.22500000000000001</v>
      </c>
      <c r="LW60" s="13">
        <f t="shared" si="354"/>
        <v>0.3</v>
      </c>
      <c r="LX60" s="13">
        <f t="shared" si="354"/>
        <v>0.375</v>
      </c>
      <c r="LY60" s="13">
        <f t="shared" si="355"/>
        <v>0.15</v>
      </c>
      <c r="LZ60" s="13">
        <f t="shared" si="355"/>
        <v>0.3</v>
      </c>
      <c r="MA60" s="13">
        <f t="shared" si="355"/>
        <v>0.45</v>
      </c>
      <c r="MB60" s="13">
        <f t="shared" si="355"/>
        <v>0.6</v>
      </c>
      <c r="MC60" s="13">
        <f t="shared" si="355"/>
        <v>0.75</v>
      </c>
      <c r="MD60" s="13">
        <f t="shared" si="356"/>
        <v>0.03</v>
      </c>
      <c r="ME60" s="13">
        <f t="shared" si="356"/>
        <v>0.06</v>
      </c>
      <c r="MF60" s="13">
        <f t="shared" si="356"/>
        <v>0.09</v>
      </c>
      <c r="MG60" s="13">
        <f t="shared" si="356"/>
        <v>0.12</v>
      </c>
      <c r="MH60" s="13">
        <f t="shared" si="356"/>
        <v>0.15</v>
      </c>
      <c r="MI60" s="13">
        <f t="shared" si="356"/>
        <v>0.22500000000000001</v>
      </c>
      <c r="MJ60" s="13">
        <f t="shared" si="356"/>
        <v>0.3</v>
      </c>
      <c r="MK60" s="13">
        <f t="shared" si="356"/>
        <v>0.375</v>
      </c>
      <c r="ML60" s="13">
        <f t="shared" si="356"/>
        <v>0.45</v>
      </c>
      <c r="MM60" s="13">
        <f t="shared" si="356"/>
        <v>0.52500000000000002</v>
      </c>
      <c r="MN60" s="13">
        <f t="shared" si="356"/>
        <v>0.6</v>
      </c>
      <c r="MO60" s="13">
        <f t="shared" si="356"/>
        <v>0.67500000000000004</v>
      </c>
      <c r="MP60" s="13">
        <f t="shared" si="356"/>
        <v>0.75</v>
      </c>
      <c r="MQ60" s="13"/>
      <c r="MT60" s="3"/>
      <c r="MW60" s="1">
        <v>0</v>
      </c>
      <c r="MX60" s="1">
        <v>0</v>
      </c>
      <c r="MY60" s="1">
        <v>0</v>
      </c>
    </row>
    <row r="61" spans="1:363" s="3" customFormat="1" ht="16.2">
      <c r="A61" s="37">
        <v>52</v>
      </c>
      <c r="B61" s="37" t="s">
        <v>194</v>
      </c>
      <c r="C61" s="37">
        <v>5</v>
      </c>
      <c r="D61" s="37">
        <v>17</v>
      </c>
      <c r="E61" s="37"/>
      <c r="F61" s="37">
        <v>400</v>
      </c>
      <c r="G61" s="84"/>
      <c r="H61" s="37">
        <f t="shared" si="195"/>
        <v>400</v>
      </c>
      <c r="I61" s="77"/>
      <c r="J61" s="37">
        <f t="shared" si="348"/>
        <v>400</v>
      </c>
      <c r="K61" s="11"/>
      <c r="L61" s="37">
        <f t="shared" si="329"/>
        <v>0</v>
      </c>
      <c r="M61" s="37">
        <f t="shared" si="330"/>
        <v>0</v>
      </c>
      <c r="N61" s="37">
        <v>0</v>
      </c>
      <c r="O61" s="57">
        <v>0.27777819999999998</v>
      </c>
      <c r="P61" s="3">
        <v>5</v>
      </c>
      <c r="Q61" s="51">
        <v>0</v>
      </c>
      <c r="R61" s="17">
        <f t="shared" si="196"/>
        <v>6.6667000000000004E-2</v>
      </c>
      <c r="S61" s="49">
        <v>0</v>
      </c>
      <c r="T61" s="47" t="s">
        <v>27</v>
      </c>
      <c r="U61" s="50">
        <v>0</v>
      </c>
      <c r="V61" s="47">
        <v>12</v>
      </c>
      <c r="W61" s="48">
        <v>1</v>
      </c>
      <c r="X61" s="47" t="str">
        <f t="shared" si="397"/>
        <v>[[0,1],[0,1],[0,1],[0,1],[0,1],[0,1],[0,1],[0,1],[0,1],[0,1],[0,2],[0,4],[0,6],[0,8],[0,10],[0,20],[0,40],[0,60],[0,80],[0,100]]</v>
      </c>
      <c r="Y61" s="47">
        <v>1</v>
      </c>
      <c r="Z61" s="47">
        <v>1</v>
      </c>
      <c r="AA61" s="47" t="str">
        <f t="shared" si="197"/>
        <v>[[0,1],[0,1],[0,1],[0,1],[0,1],[0,1],[0,1],[0,1],[0,1],[0,1],[0,1],[0,1],[0,1],[0,1],[0,1],[0,1],[0,1],[0,1],[0,1],[0,1]]</v>
      </c>
      <c r="AB61" s="37">
        <v>0</v>
      </c>
      <c r="AC61" s="46">
        <v>0</v>
      </c>
      <c r="AD61" s="76">
        <f t="shared" si="187"/>
        <v>0</v>
      </c>
      <c r="AE61" s="76">
        <v>0.05</v>
      </c>
      <c r="AF61" s="43">
        <v>0</v>
      </c>
      <c r="AG61" s="44">
        <v>0</v>
      </c>
      <c r="AH61" s="43">
        <v>0</v>
      </c>
      <c r="AI61" s="43">
        <v>0</v>
      </c>
      <c r="AJ61" s="42">
        <v>0</v>
      </c>
      <c r="AK61" s="14" t="str">
        <f t="shared" si="198"/>
        <v>[[0.05,1],[0.025,3],[0.005,3],[0.0002,5],[0,0],[0.0002,5],[0.0002,5]]</v>
      </c>
      <c r="AL61" s="37" t="str">
        <f t="shared" si="398"/>
        <v>[[8,5],[9,2],[10,2]]</v>
      </c>
      <c r="AM61" s="40" t="str">
        <f t="shared" si="350"/>
        <v>[0,0,0]</v>
      </c>
      <c r="AN61" s="40">
        <v>0</v>
      </c>
      <c r="AO61" s="40">
        <v>1</v>
      </c>
      <c r="AP61" s="40">
        <f t="shared" si="199"/>
        <v>1</v>
      </c>
      <c r="AQ61" s="40">
        <v>1</v>
      </c>
      <c r="AR61" s="40">
        <v>1</v>
      </c>
      <c r="AS61" s="41" t="s">
        <v>100</v>
      </c>
      <c r="AT61" s="40">
        <v>3</v>
      </c>
      <c r="AU61" s="39">
        <v>12</v>
      </c>
      <c r="AV61" s="37">
        <v>1</v>
      </c>
      <c r="AW61" s="37">
        <v>1</v>
      </c>
      <c r="AX61" s="8">
        <v>2</v>
      </c>
      <c r="AY61" s="37"/>
      <c r="AZ61" s="8" t="s">
        <v>6</v>
      </c>
      <c r="BA61" s="37">
        <v>1</v>
      </c>
      <c r="BB61" s="38">
        <v>1</v>
      </c>
      <c r="BC61" s="37"/>
      <c r="BD61" s="37"/>
      <c r="BE61" s="37">
        <v>1</v>
      </c>
      <c r="BF61" s="37">
        <v>1</v>
      </c>
      <c r="BG61" s="37" t="s">
        <v>186</v>
      </c>
      <c r="BH61" s="67">
        <v>1</v>
      </c>
      <c r="BI61" s="36">
        <v>0.8</v>
      </c>
      <c r="BJ61" s="37">
        <v>300</v>
      </c>
      <c r="BK61" s="8" t="s">
        <v>5</v>
      </c>
      <c r="BL61" s="37">
        <v>1</v>
      </c>
      <c r="BM61" s="37" t="s">
        <v>4</v>
      </c>
      <c r="BN61" s="37" t="s">
        <v>3</v>
      </c>
      <c r="BO61" s="74" t="s">
        <v>73</v>
      </c>
      <c r="BP61" s="74" t="s">
        <v>73</v>
      </c>
      <c r="BQ61" s="27">
        <v>56002</v>
      </c>
      <c r="BR61" s="27">
        <v>2</v>
      </c>
      <c r="BS61" s="27"/>
      <c r="BT61" s="27"/>
      <c r="BU61" s="11" t="s">
        <v>1</v>
      </c>
      <c r="BV61" s="35">
        <v>0</v>
      </c>
      <c r="BW61" s="27">
        <f t="shared" si="200"/>
        <v>5</v>
      </c>
      <c r="BX61" s="34" t="str">
        <f t="shared" si="201"/>
        <v>[5,5,0,5]</v>
      </c>
      <c r="BY61" s="31">
        <v>0</v>
      </c>
      <c r="BZ61" s="31">
        <v>1</v>
      </c>
      <c r="CA61" s="31">
        <v>0</v>
      </c>
      <c r="CB61" s="31">
        <v>0</v>
      </c>
      <c r="CC61" s="31">
        <v>0</v>
      </c>
      <c r="CD61" s="31">
        <v>0</v>
      </c>
      <c r="CE61" s="31">
        <v>0</v>
      </c>
      <c r="CF61" s="31" t="str">
        <f t="shared" si="331"/>
        <v>0,0,0,0,0,0,0</v>
      </c>
      <c r="CG61" s="31" t="str">
        <f t="shared" si="332"/>
        <v>"2|2|0|0|400",</v>
      </c>
      <c r="CH61" s="31"/>
      <c r="CI61" s="31"/>
      <c r="CJ61" s="31"/>
      <c r="CK61" s="31"/>
      <c r="CL61" s="31"/>
      <c r="CM61" s="31"/>
      <c r="CN61" s="31" t="s">
        <v>193</v>
      </c>
      <c r="CO61" s="31"/>
      <c r="CP61" s="31"/>
      <c r="CQ61" s="32" t="s">
        <v>0</v>
      </c>
      <c r="CR61" s="32">
        <v>1</v>
      </c>
      <c r="CS61" s="31"/>
      <c r="CT61" s="31" t="str">
        <f t="shared" si="333"/>
        <v/>
      </c>
      <c r="CU61" s="31">
        <v>2</v>
      </c>
      <c r="CV61" s="31">
        <v>0</v>
      </c>
      <c r="CW61" s="31">
        <v>0</v>
      </c>
      <c r="CX61" s="31">
        <f>F61</f>
        <v>400</v>
      </c>
      <c r="CY61" s="31">
        <f>IF(BZ61=1,CY$4,"")</f>
        <v>2</v>
      </c>
      <c r="CZ61" s="31">
        <v>2</v>
      </c>
      <c r="DA61" s="31">
        <v>0</v>
      </c>
      <c r="DB61" s="31">
        <v>0</v>
      </c>
      <c r="DC61" s="31">
        <f>F61</f>
        <v>400</v>
      </c>
      <c r="DD61" s="31" t="str">
        <f>IF(CA61=1,DD$4,"")</f>
        <v/>
      </c>
      <c r="DE61" s="31">
        <v>2</v>
      </c>
      <c r="DF61" s="31">
        <v>0</v>
      </c>
      <c r="DG61" s="31">
        <v>0</v>
      </c>
      <c r="DH61" s="31">
        <f>F61</f>
        <v>400</v>
      </c>
      <c r="DI61" s="31" t="str">
        <f>IF(CB61=1,DI$4,"")</f>
        <v/>
      </c>
      <c r="DJ61" s="31">
        <v>2</v>
      </c>
      <c r="DK61" s="31">
        <v>0</v>
      </c>
      <c r="DL61" s="31">
        <v>0</v>
      </c>
      <c r="DM61" s="31">
        <f>F61</f>
        <v>400</v>
      </c>
      <c r="DN61" s="31" t="str">
        <f t="shared" si="337"/>
        <v/>
      </c>
      <c r="DO61" s="31">
        <v>2</v>
      </c>
      <c r="DP61" s="31">
        <v>0</v>
      </c>
      <c r="DQ61" s="31">
        <v>0</v>
      </c>
      <c r="DR61" s="31">
        <f>F61</f>
        <v>400</v>
      </c>
      <c r="DS61" s="31" t="s">
        <v>192</v>
      </c>
      <c r="DT61" s="58">
        <f>IF($F61&lt;800,5,10)</f>
        <v>5</v>
      </c>
      <c r="DU61" s="58">
        <f>DT61</f>
        <v>5</v>
      </c>
      <c r="DV61" s="58">
        <v>0</v>
      </c>
      <c r="DW61" s="27">
        <f t="shared" si="202"/>
        <v>5</v>
      </c>
      <c r="DX61" s="27"/>
      <c r="EI61" s="26">
        <f t="shared" si="203"/>
        <v>440.00000000000006</v>
      </c>
      <c r="EJ61" s="25">
        <v>0</v>
      </c>
      <c r="EK61" s="21">
        <v>8</v>
      </c>
      <c r="EL61" s="21">
        <v>5</v>
      </c>
      <c r="EM61" s="21">
        <v>9</v>
      </c>
      <c r="EN61" s="21">
        <v>2</v>
      </c>
      <c r="EO61" s="21">
        <v>10</v>
      </c>
      <c r="EP61" s="21">
        <v>2</v>
      </c>
      <c r="EQ61" s="21">
        <f t="shared" si="204"/>
        <v>8.6666666666666661</v>
      </c>
      <c r="ER61" s="21">
        <f t="shared" si="205"/>
        <v>7.5</v>
      </c>
      <c r="ES61" s="23">
        <f t="shared" si="206"/>
        <v>0</v>
      </c>
      <c r="ET61" s="21">
        <f t="shared" si="207"/>
        <v>15</v>
      </c>
      <c r="EU61" s="22">
        <f t="shared" si="208"/>
        <v>0</v>
      </c>
      <c r="EV61" s="21">
        <f t="shared" si="209"/>
        <v>22.5</v>
      </c>
      <c r="EW61" s="20">
        <f t="shared" si="210"/>
        <v>0</v>
      </c>
      <c r="EZ61" s="66"/>
      <c r="FE61" s="16"/>
      <c r="FF61" s="17">
        <v>0</v>
      </c>
      <c r="FG61" s="17">
        <v>1</v>
      </c>
      <c r="FH61" s="16">
        <f t="shared" si="357"/>
        <v>0</v>
      </c>
      <c r="FI61" s="17">
        <f t="shared" si="212"/>
        <v>0</v>
      </c>
      <c r="FJ61" s="17">
        <f t="shared" si="213"/>
        <v>1</v>
      </c>
      <c r="FK61" s="16">
        <f t="shared" si="358"/>
        <v>0</v>
      </c>
      <c r="FL61" s="17">
        <f t="shared" si="215"/>
        <v>0</v>
      </c>
      <c r="FM61" s="17">
        <f t="shared" si="216"/>
        <v>1</v>
      </c>
      <c r="FN61" s="16">
        <f t="shared" si="359"/>
        <v>0</v>
      </c>
      <c r="FO61" s="17">
        <f t="shared" si="218"/>
        <v>0</v>
      </c>
      <c r="FP61" s="17">
        <f t="shared" si="219"/>
        <v>1</v>
      </c>
      <c r="FQ61" s="16">
        <f t="shared" si="360"/>
        <v>0</v>
      </c>
      <c r="FR61" s="17">
        <f t="shared" si="221"/>
        <v>0</v>
      </c>
      <c r="FS61" s="17">
        <f t="shared" si="222"/>
        <v>1</v>
      </c>
      <c r="FT61" s="16">
        <f t="shared" si="361"/>
        <v>0</v>
      </c>
      <c r="FU61" s="17">
        <f t="shared" si="224"/>
        <v>0</v>
      </c>
      <c r="FV61" s="17">
        <f t="shared" si="225"/>
        <v>1</v>
      </c>
      <c r="FW61" s="16">
        <f t="shared" si="362"/>
        <v>0</v>
      </c>
      <c r="FX61" s="17">
        <f t="shared" si="227"/>
        <v>0</v>
      </c>
      <c r="FY61" s="17">
        <f t="shared" si="228"/>
        <v>1</v>
      </c>
      <c r="FZ61" s="16">
        <f t="shared" si="363"/>
        <v>0</v>
      </c>
      <c r="GA61" s="17">
        <f t="shared" si="230"/>
        <v>0</v>
      </c>
      <c r="GB61" s="17">
        <f t="shared" si="231"/>
        <v>1</v>
      </c>
      <c r="GC61" s="16">
        <f t="shared" si="364"/>
        <v>0</v>
      </c>
      <c r="GD61" s="17">
        <f t="shared" si="233"/>
        <v>0</v>
      </c>
      <c r="GE61" s="17">
        <f t="shared" si="234"/>
        <v>1</v>
      </c>
      <c r="GF61" s="16">
        <f t="shared" si="365"/>
        <v>0</v>
      </c>
      <c r="GG61" s="17">
        <f t="shared" si="236"/>
        <v>0</v>
      </c>
      <c r="GH61" s="17">
        <f t="shared" si="237"/>
        <v>1</v>
      </c>
      <c r="GI61" s="16">
        <f t="shared" si="366"/>
        <v>0</v>
      </c>
      <c r="GJ61" s="17">
        <f t="shared" si="239"/>
        <v>0</v>
      </c>
      <c r="GK61" s="17">
        <f t="shared" si="240"/>
        <v>2</v>
      </c>
      <c r="GL61" s="16">
        <f t="shared" si="367"/>
        <v>0</v>
      </c>
      <c r="GM61" s="17">
        <f t="shared" si="242"/>
        <v>0</v>
      </c>
      <c r="GN61" s="17">
        <f t="shared" si="243"/>
        <v>4</v>
      </c>
      <c r="GO61" s="16">
        <f t="shared" si="368"/>
        <v>0</v>
      </c>
      <c r="GP61" s="17">
        <f t="shared" si="245"/>
        <v>0</v>
      </c>
      <c r="GQ61" s="17">
        <f t="shared" si="246"/>
        <v>6</v>
      </c>
      <c r="GR61" s="16">
        <f t="shared" si="369"/>
        <v>0</v>
      </c>
      <c r="GS61" s="17">
        <f t="shared" si="248"/>
        <v>0</v>
      </c>
      <c r="GT61" s="17">
        <f t="shared" si="249"/>
        <v>8</v>
      </c>
      <c r="GU61" s="16">
        <f t="shared" si="370"/>
        <v>0</v>
      </c>
      <c r="GV61" s="17">
        <f t="shared" si="251"/>
        <v>0</v>
      </c>
      <c r="GW61" s="17">
        <f t="shared" si="252"/>
        <v>10</v>
      </c>
      <c r="GX61" s="16">
        <f t="shared" si="371"/>
        <v>0</v>
      </c>
      <c r="GY61" s="17">
        <f t="shared" si="254"/>
        <v>0</v>
      </c>
      <c r="GZ61" s="17">
        <f t="shared" si="255"/>
        <v>20</v>
      </c>
      <c r="HA61" s="16">
        <f t="shared" si="372"/>
        <v>0</v>
      </c>
      <c r="HB61" s="17">
        <f t="shared" si="257"/>
        <v>0</v>
      </c>
      <c r="HC61" s="17">
        <f t="shared" si="258"/>
        <v>40</v>
      </c>
      <c r="HD61" s="16">
        <f t="shared" si="373"/>
        <v>0</v>
      </c>
      <c r="HE61" s="17">
        <f t="shared" si="260"/>
        <v>0</v>
      </c>
      <c r="HF61" s="17">
        <f t="shared" si="261"/>
        <v>60</v>
      </c>
      <c r="HG61" s="16">
        <f t="shared" si="374"/>
        <v>0</v>
      </c>
      <c r="HH61" s="17">
        <f t="shared" si="263"/>
        <v>0</v>
      </c>
      <c r="HI61" s="17">
        <f t="shared" si="264"/>
        <v>80</v>
      </c>
      <c r="HJ61" s="16">
        <f t="shared" si="375"/>
        <v>0</v>
      </c>
      <c r="HK61" s="17">
        <f t="shared" si="266"/>
        <v>0</v>
      </c>
      <c r="HL61" s="17">
        <f t="shared" si="267"/>
        <v>100</v>
      </c>
      <c r="HM61" s="16">
        <f t="shared" si="376"/>
        <v>0</v>
      </c>
      <c r="HO61" s="66"/>
      <c r="HT61" s="16"/>
      <c r="HU61" s="17">
        <v>0</v>
      </c>
      <c r="HV61" s="17">
        <v>1</v>
      </c>
      <c r="HW61" s="16">
        <f t="shared" si="377"/>
        <v>0</v>
      </c>
      <c r="HX61" s="17">
        <f t="shared" si="270"/>
        <v>0</v>
      </c>
      <c r="HY61" s="17">
        <f t="shared" si="271"/>
        <v>1</v>
      </c>
      <c r="HZ61" s="16">
        <f t="shared" si="378"/>
        <v>0</v>
      </c>
      <c r="IA61" s="17">
        <f t="shared" si="273"/>
        <v>0</v>
      </c>
      <c r="IB61" s="17">
        <f t="shared" si="274"/>
        <v>1</v>
      </c>
      <c r="IC61" s="16">
        <f t="shared" si="379"/>
        <v>0</v>
      </c>
      <c r="ID61" s="17">
        <f t="shared" si="276"/>
        <v>0</v>
      </c>
      <c r="IE61" s="17">
        <f t="shared" si="277"/>
        <v>1</v>
      </c>
      <c r="IF61" s="16">
        <f t="shared" si="380"/>
        <v>0</v>
      </c>
      <c r="IG61" s="17">
        <f t="shared" si="279"/>
        <v>0</v>
      </c>
      <c r="IH61" s="17">
        <f t="shared" si="280"/>
        <v>1</v>
      </c>
      <c r="II61" s="16">
        <f t="shared" si="381"/>
        <v>0</v>
      </c>
      <c r="IJ61" s="17">
        <f t="shared" si="282"/>
        <v>0</v>
      </c>
      <c r="IK61" s="17">
        <f t="shared" si="283"/>
        <v>1</v>
      </c>
      <c r="IL61" s="16">
        <f t="shared" si="382"/>
        <v>0</v>
      </c>
      <c r="IM61" s="17">
        <f t="shared" si="285"/>
        <v>0</v>
      </c>
      <c r="IN61" s="17">
        <f t="shared" si="286"/>
        <v>1</v>
      </c>
      <c r="IO61" s="16">
        <f t="shared" si="383"/>
        <v>0</v>
      </c>
      <c r="IP61" s="17">
        <f t="shared" si="288"/>
        <v>0</v>
      </c>
      <c r="IQ61" s="17">
        <f t="shared" si="289"/>
        <v>1</v>
      </c>
      <c r="IR61" s="16">
        <f t="shared" si="384"/>
        <v>0</v>
      </c>
      <c r="IS61" s="17">
        <f t="shared" si="291"/>
        <v>0</v>
      </c>
      <c r="IT61" s="17">
        <f t="shared" si="292"/>
        <v>1</v>
      </c>
      <c r="IU61" s="16">
        <f t="shared" si="385"/>
        <v>0</v>
      </c>
      <c r="IV61" s="17">
        <f t="shared" si="294"/>
        <v>0</v>
      </c>
      <c r="IW61" s="17">
        <f t="shared" si="295"/>
        <v>1</v>
      </c>
      <c r="IX61" s="16">
        <f t="shared" si="386"/>
        <v>0</v>
      </c>
      <c r="IY61" s="17">
        <f t="shared" si="297"/>
        <v>0</v>
      </c>
      <c r="IZ61" s="17">
        <f t="shared" si="298"/>
        <v>1</v>
      </c>
      <c r="JA61" s="16">
        <f t="shared" si="387"/>
        <v>0</v>
      </c>
      <c r="JB61" s="17">
        <f t="shared" si="300"/>
        <v>0</v>
      </c>
      <c r="JC61" s="17">
        <f t="shared" si="301"/>
        <v>1</v>
      </c>
      <c r="JD61" s="16">
        <f t="shared" si="388"/>
        <v>0</v>
      </c>
      <c r="JE61" s="17">
        <f t="shared" si="303"/>
        <v>0</v>
      </c>
      <c r="JF61" s="17">
        <f t="shared" si="304"/>
        <v>1</v>
      </c>
      <c r="JG61" s="16">
        <f t="shared" si="389"/>
        <v>0</v>
      </c>
      <c r="JH61" s="17">
        <f t="shared" si="306"/>
        <v>0</v>
      </c>
      <c r="JI61" s="17">
        <f t="shared" si="307"/>
        <v>1</v>
      </c>
      <c r="JJ61" s="16">
        <f t="shared" si="390"/>
        <v>0</v>
      </c>
      <c r="JK61" s="17">
        <f t="shared" si="309"/>
        <v>0</v>
      </c>
      <c r="JL61" s="17">
        <f t="shared" si="310"/>
        <v>1</v>
      </c>
      <c r="JM61" s="16">
        <f t="shared" si="391"/>
        <v>0</v>
      </c>
      <c r="JN61" s="17">
        <f t="shared" si="312"/>
        <v>0</v>
      </c>
      <c r="JO61" s="17">
        <f t="shared" si="313"/>
        <v>1</v>
      </c>
      <c r="JP61" s="16">
        <f t="shared" si="392"/>
        <v>0</v>
      </c>
      <c r="JQ61" s="17">
        <f t="shared" si="315"/>
        <v>0</v>
      </c>
      <c r="JR61" s="17">
        <f t="shared" si="316"/>
        <v>1</v>
      </c>
      <c r="JS61" s="16">
        <f t="shared" si="393"/>
        <v>0</v>
      </c>
      <c r="JT61" s="17">
        <f t="shared" si="318"/>
        <v>0</v>
      </c>
      <c r="JU61" s="17">
        <f t="shared" si="319"/>
        <v>1</v>
      </c>
      <c r="JV61" s="16">
        <f t="shared" si="394"/>
        <v>0</v>
      </c>
      <c r="JW61" s="17">
        <f t="shared" si="321"/>
        <v>0</v>
      </c>
      <c r="JX61" s="17">
        <f t="shared" si="322"/>
        <v>1</v>
      </c>
      <c r="JY61" s="16">
        <f t="shared" si="395"/>
        <v>0</v>
      </c>
      <c r="JZ61" s="17">
        <f t="shared" si="324"/>
        <v>0</v>
      </c>
      <c r="KA61" s="17">
        <f t="shared" si="325"/>
        <v>1</v>
      </c>
      <c r="KB61" s="16">
        <f t="shared" si="396"/>
        <v>0</v>
      </c>
      <c r="KG61" s="15">
        <f t="shared" si="351"/>
        <v>0</v>
      </c>
      <c r="KH61" s="15">
        <f t="shared" si="351"/>
        <v>0</v>
      </c>
      <c r="KI61" s="15">
        <f t="shared" si="351"/>
        <v>0</v>
      </c>
      <c r="KJ61" s="15">
        <f t="shared" si="351"/>
        <v>0</v>
      </c>
      <c r="KK61" s="15">
        <f t="shared" si="351"/>
        <v>0</v>
      </c>
      <c r="KL61" s="15">
        <f t="shared" si="351"/>
        <v>0</v>
      </c>
      <c r="KM61" s="15">
        <f t="shared" si="351"/>
        <v>0</v>
      </c>
      <c r="KN61" s="15">
        <f t="shared" si="351"/>
        <v>0</v>
      </c>
      <c r="KO61" s="15">
        <f t="shared" si="351"/>
        <v>0</v>
      </c>
      <c r="KP61" s="15">
        <f t="shared" si="351"/>
        <v>0</v>
      </c>
      <c r="KQ61" s="15">
        <f t="shared" si="352"/>
        <v>0</v>
      </c>
      <c r="KR61" s="15">
        <f t="shared" si="352"/>
        <v>0</v>
      </c>
      <c r="KS61" s="15">
        <f t="shared" si="352"/>
        <v>0</v>
      </c>
      <c r="KT61" s="15">
        <f t="shared" si="352"/>
        <v>0</v>
      </c>
      <c r="KU61" s="15">
        <f t="shared" si="352"/>
        <v>0</v>
      </c>
      <c r="KV61" s="15">
        <f t="shared" si="352"/>
        <v>0</v>
      </c>
      <c r="KW61" s="15">
        <f t="shared" si="352"/>
        <v>0</v>
      </c>
      <c r="KX61" s="15">
        <f t="shared" si="352"/>
        <v>0</v>
      </c>
      <c r="KY61" s="15">
        <f t="shared" si="352"/>
        <v>0</v>
      </c>
      <c r="KZ61" s="15">
        <f t="shared" si="352"/>
        <v>0</v>
      </c>
      <c r="LG61" s="14">
        <f t="shared" si="347"/>
        <v>0.05</v>
      </c>
      <c r="LH61" s="3">
        <v>1</v>
      </c>
      <c r="LI61" s="14">
        <f t="shared" si="327"/>
        <v>2.5000000000000001E-2</v>
      </c>
      <c r="LJ61" s="3">
        <f t="shared" si="328"/>
        <v>3</v>
      </c>
      <c r="LK61" s="14">
        <v>5.0000000000000001E-3</v>
      </c>
      <c r="LL61" s="3">
        <v>3</v>
      </c>
      <c r="LM61" s="14">
        <v>2.0000000000000001E-4</v>
      </c>
      <c r="LN61" s="3">
        <v>5</v>
      </c>
      <c r="LO61" s="13">
        <f t="shared" si="353"/>
        <v>0.02</v>
      </c>
      <c r="LP61" s="13">
        <f t="shared" si="353"/>
        <v>0.04</v>
      </c>
      <c r="LQ61" s="13">
        <f t="shared" si="353"/>
        <v>0.06</v>
      </c>
      <c r="LR61" s="13">
        <f t="shared" si="353"/>
        <v>0.08</v>
      </c>
      <c r="LS61" s="13">
        <f t="shared" si="353"/>
        <v>0.1</v>
      </c>
      <c r="LT61" s="13">
        <f t="shared" si="354"/>
        <v>3.3333333333333333E-2</v>
      </c>
      <c r="LU61" s="13">
        <f t="shared" si="354"/>
        <v>6.6666666666666666E-2</v>
      </c>
      <c r="LV61" s="13">
        <f t="shared" si="354"/>
        <v>0.1</v>
      </c>
      <c r="LW61" s="13">
        <f t="shared" si="354"/>
        <v>0.13333333333333333</v>
      </c>
      <c r="LX61" s="13">
        <f t="shared" si="354"/>
        <v>0.16666666666666669</v>
      </c>
      <c r="LY61" s="13">
        <f t="shared" si="355"/>
        <v>6.6666666666666666E-2</v>
      </c>
      <c r="LZ61" s="13">
        <f t="shared" si="355"/>
        <v>0.13333333333333333</v>
      </c>
      <c r="MA61" s="13">
        <f t="shared" si="355"/>
        <v>0.2</v>
      </c>
      <c r="MB61" s="13">
        <f t="shared" si="355"/>
        <v>0.26666666666666666</v>
      </c>
      <c r="MC61" s="13">
        <f t="shared" si="355"/>
        <v>0.33333333333333337</v>
      </c>
      <c r="MD61" s="13">
        <f t="shared" si="356"/>
        <v>1.6E-2</v>
      </c>
      <c r="ME61" s="13">
        <f t="shared" si="356"/>
        <v>3.2000000000000001E-2</v>
      </c>
      <c r="MF61" s="13">
        <f t="shared" si="356"/>
        <v>4.8000000000000001E-2</v>
      </c>
      <c r="MG61" s="13">
        <f t="shared" si="356"/>
        <v>6.4000000000000001E-2</v>
      </c>
      <c r="MH61" s="13">
        <f t="shared" si="356"/>
        <v>0.08</v>
      </c>
      <c r="MI61" s="13">
        <f t="shared" si="356"/>
        <v>0.12</v>
      </c>
      <c r="MJ61" s="13">
        <f t="shared" si="356"/>
        <v>0.16</v>
      </c>
      <c r="MK61" s="13">
        <f t="shared" si="356"/>
        <v>0.2</v>
      </c>
      <c r="ML61" s="13">
        <f t="shared" si="356"/>
        <v>0.24</v>
      </c>
      <c r="MM61" s="13">
        <f t="shared" si="356"/>
        <v>0.28000000000000003</v>
      </c>
      <c r="MN61" s="13">
        <f t="shared" si="356"/>
        <v>0.32</v>
      </c>
      <c r="MO61" s="13">
        <f t="shared" si="356"/>
        <v>0.36</v>
      </c>
      <c r="MP61" s="13">
        <f t="shared" si="356"/>
        <v>0.4</v>
      </c>
      <c r="MQ61" s="13"/>
      <c r="MW61" s="3">
        <v>0</v>
      </c>
      <c r="MX61" s="3">
        <v>0</v>
      </c>
      <c r="MY61" s="3">
        <v>0</v>
      </c>
    </row>
    <row r="62" spans="1:363">
      <c r="A62" s="37">
        <v>53</v>
      </c>
      <c r="B62" s="37" t="s">
        <v>191</v>
      </c>
      <c r="C62" s="37">
        <v>5</v>
      </c>
      <c r="D62" s="37">
        <v>-1</v>
      </c>
      <c r="E62" s="37"/>
      <c r="F62" s="37">
        <v>135</v>
      </c>
      <c r="G62" s="11" t="s">
        <v>190</v>
      </c>
      <c r="H62" s="37">
        <f t="shared" si="195"/>
        <v>135</v>
      </c>
      <c r="I62" s="11"/>
      <c r="J62" s="37">
        <f t="shared" si="348"/>
        <v>135</v>
      </c>
      <c r="K62" s="11" t="s">
        <v>189</v>
      </c>
      <c r="L62" s="37">
        <f t="shared" si="329"/>
        <v>0</v>
      </c>
      <c r="M62" s="37">
        <f t="shared" si="330"/>
        <v>0</v>
      </c>
      <c r="N62" s="37">
        <v>0</v>
      </c>
      <c r="O62" s="57">
        <v>9.3749599999999988E-2</v>
      </c>
      <c r="P62" s="3">
        <v>2</v>
      </c>
      <c r="Q62" s="51">
        <v>0</v>
      </c>
      <c r="R62" s="17">
        <f t="shared" si="196"/>
        <v>2.2499999999999999E-2</v>
      </c>
      <c r="S62" s="49">
        <v>0</v>
      </c>
      <c r="T62" s="47" t="s">
        <v>27</v>
      </c>
      <c r="U62" s="50">
        <v>0</v>
      </c>
      <c r="V62" s="49">
        <v>8</v>
      </c>
      <c r="W62" s="48">
        <v>1</v>
      </c>
      <c r="X62" s="47" t="str">
        <f t="shared" si="397"/>
        <v>[[0,1],[0,1],[0,1],[0,1],[0,1],[0,1],[0,1],[0,1],[0,1],[0,1],[0,2],[0,4],[0,6],[0,8],[0,10],[0,20],[0,40],[0,60],[0,80],[0,100]]</v>
      </c>
      <c r="Y62" s="47">
        <v>1</v>
      </c>
      <c r="Z62" s="47">
        <v>1</v>
      </c>
      <c r="AA62" s="47" t="str">
        <f t="shared" si="197"/>
        <v>[[1,1],[1,1],[1,1],[1,1],[1,1],[1,1],[1,1],[1,1],[1,1],[1,1],[1,1],[1,1],[1,1],[1,1],[1,1],[1,1],[1,1],[1,1],[1,1],[1,1]]</v>
      </c>
      <c r="AB62" s="37">
        <v>0</v>
      </c>
      <c r="AC62" s="81">
        <v>1</v>
      </c>
      <c r="AD62" s="43">
        <f t="shared" si="187"/>
        <v>0</v>
      </c>
      <c r="AE62" s="43">
        <v>0.05</v>
      </c>
      <c r="AF62" s="43">
        <v>0</v>
      </c>
      <c r="AG62" s="44">
        <v>0.05</v>
      </c>
      <c r="AH62" s="44">
        <f>AH60</f>
        <v>0</v>
      </c>
      <c r="AI62" s="44">
        <f>AI60</f>
        <v>0</v>
      </c>
      <c r="AJ62" s="42">
        <v>0</v>
      </c>
      <c r="AK62" s="14" t="str">
        <f t="shared" si="198"/>
        <v>[[0.05,1],[0.025,1],[0.005,1],[0.0002,2],[0,0],[0.0002,2],[0.0002,2]]</v>
      </c>
      <c r="AL62" s="37" t="str">
        <f t="shared" si="398"/>
        <v>[[2,5],[3,2],[4,1]]</v>
      </c>
      <c r="AM62" s="40" t="str">
        <f t="shared" si="350"/>
        <v>[0.72,0.36,0.24]</v>
      </c>
      <c r="AN62" s="40">
        <v>0</v>
      </c>
      <c r="AO62" s="40">
        <v>1</v>
      </c>
      <c r="AP62" s="40">
        <f t="shared" si="199"/>
        <v>1</v>
      </c>
      <c r="AQ62" s="40">
        <v>1</v>
      </c>
      <c r="AR62" s="40">
        <v>1</v>
      </c>
      <c r="AS62" s="41" t="s">
        <v>172</v>
      </c>
      <c r="AT62" s="40">
        <v>3</v>
      </c>
      <c r="AU62" s="39">
        <v>12</v>
      </c>
      <c r="AV62" s="37">
        <v>1</v>
      </c>
      <c r="AW62" s="37">
        <v>0</v>
      </c>
      <c r="AX62" s="8">
        <v>2</v>
      </c>
      <c r="AY62" s="8"/>
      <c r="AZ62" s="8" t="s">
        <v>6</v>
      </c>
      <c r="BA62" s="40" t="s">
        <v>188</v>
      </c>
      <c r="BB62" s="40" t="s">
        <v>187</v>
      </c>
      <c r="BC62" s="37" t="s">
        <v>178</v>
      </c>
      <c r="BD62" s="37" t="str">
        <f>BC62</f>
        <v>0.66,0.45,0.45</v>
      </c>
      <c r="BE62" s="37">
        <v>1</v>
      </c>
      <c r="BF62" s="37">
        <v>1</v>
      </c>
      <c r="BG62" s="75" t="s">
        <v>186</v>
      </c>
      <c r="BH62" s="67">
        <v>1</v>
      </c>
      <c r="BI62" s="36">
        <v>0.6</v>
      </c>
      <c r="BJ62" s="8">
        <f t="shared" ref="BJ62:BJ74" si="399">F62</f>
        <v>135</v>
      </c>
      <c r="BK62" s="8" t="s">
        <v>5</v>
      </c>
      <c r="BL62" s="8">
        <v>1</v>
      </c>
      <c r="BM62" s="8" t="s">
        <v>14</v>
      </c>
      <c r="BN62" s="8" t="s">
        <v>152</v>
      </c>
      <c r="BO62" s="83" t="s">
        <v>185</v>
      </c>
      <c r="BP62" s="83" t="s">
        <v>185</v>
      </c>
      <c r="BQ62" s="27">
        <v>58650</v>
      </c>
      <c r="BR62" s="27">
        <v>2</v>
      </c>
      <c r="BS62" s="11"/>
      <c r="BT62" s="11"/>
      <c r="BU62" s="11" t="s">
        <v>1</v>
      </c>
      <c r="BV62" s="35">
        <v>0</v>
      </c>
      <c r="BW62" s="27">
        <f t="shared" si="200"/>
        <v>13.5</v>
      </c>
      <c r="BX62" s="34" t="str">
        <f t="shared" si="201"/>
        <v>[13.5,6,0,13.5]</v>
      </c>
      <c r="BY62" s="31">
        <v>1</v>
      </c>
      <c r="BZ62" s="31">
        <v>1</v>
      </c>
      <c r="CA62" s="31">
        <v>0</v>
      </c>
      <c r="CB62" s="31">
        <v>0</v>
      </c>
      <c r="CC62" s="31">
        <v>0</v>
      </c>
      <c r="CD62" s="31">
        <v>0</v>
      </c>
      <c r="CE62" s="31">
        <v>0</v>
      </c>
      <c r="CF62" s="31" t="str">
        <f t="shared" si="331"/>
        <v>0,0,0,0,0,0,0</v>
      </c>
      <c r="CG62" s="31" t="str">
        <f t="shared" si="332"/>
        <v/>
      </c>
      <c r="CH62" s="31"/>
      <c r="CI62" s="31"/>
      <c r="CJ62" s="31"/>
      <c r="CK62" s="31"/>
      <c r="CL62" s="31"/>
      <c r="CM62" s="31"/>
      <c r="CN62" s="31"/>
      <c r="CO62" s="31"/>
      <c r="CP62" s="31"/>
      <c r="CQ62" s="32" t="s">
        <v>0</v>
      </c>
      <c r="CR62" s="32">
        <v>1</v>
      </c>
      <c r="CS62" s="31"/>
      <c r="CT62" s="31"/>
      <c r="CU62" s="31"/>
      <c r="CV62" s="31"/>
      <c r="CW62" s="31"/>
      <c r="CX62" s="31"/>
      <c r="CY62" s="31"/>
      <c r="CZ62" s="31"/>
      <c r="DA62" s="31"/>
      <c r="DB62" s="31"/>
      <c r="DC62" s="31"/>
      <c r="DD62" s="31"/>
      <c r="DE62" s="31"/>
      <c r="DF62" s="31"/>
      <c r="DG62" s="31"/>
      <c r="DH62" s="31"/>
      <c r="DI62" s="31"/>
      <c r="DJ62" s="31"/>
      <c r="DK62" s="31"/>
      <c r="DL62" s="31"/>
      <c r="DM62" s="31"/>
      <c r="DN62" s="31"/>
      <c r="DO62" s="31"/>
      <c r="DP62" s="31"/>
      <c r="DQ62" s="31"/>
      <c r="DR62" s="31"/>
      <c r="DS62" s="31" t="s">
        <v>184</v>
      </c>
      <c r="DT62" s="31">
        <f>IF(C62&lt;4,MIN($DU$1*$DV$2,F62*$DU$2),F62*0.1)</f>
        <v>13.5</v>
      </c>
      <c r="DU62" s="27">
        <f>IF(F62&lt;=10,F62,MIN($DU$1*$DV$2,F62*$DU$2,6))</f>
        <v>6</v>
      </c>
      <c r="DV62" s="27">
        <f>IF(C62&lt;=4,F62,0)</f>
        <v>0</v>
      </c>
      <c r="DW62" s="27">
        <f t="shared" si="202"/>
        <v>13.5</v>
      </c>
      <c r="DX62" s="27"/>
      <c r="EI62" s="26">
        <f t="shared" si="203"/>
        <v>148.5</v>
      </c>
      <c r="EJ62" s="25">
        <f>EL1</f>
        <v>0.1</v>
      </c>
      <c r="EK62" s="24">
        <v>2</v>
      </c>
      <c r="EL62" s="21">
        <v>5</v>
      </c>
      <c r="EM62" s="24">
        <v>3</v>
      </c>
      <c r="EN62" s="21">
        <v>2</v>
      </c>
      <c r="EO62" s="24">
        <v>4</v>
      </c>
      <c r="EP62" s="21">
        <v>1</v>
      </c>
      <c r="EQ62" s="21">
        <f t="shared" si="204"/>
        <v>2.5</v>
      </c>
      <c r="ER62" s="21">
        <f t="shared" si="205"/>
        <v>7.5</v>
      </c>
      <c r="ES62" s="23">
        <f t="shared" si="206"/>
        <v>0.72</v>
      </c>
      <c r="ET62" s="21">
        <f t="shared" si="207"/>
        <v>15</v>
      </c>
      <c r="EU62" s="22">
        <f t="shared" si="208"/>
        <v>0.36</v>
      </c>
      <c r="EV62" s="21">
        <f t="shared" si="209"/>
        <v>22.5</v>
      </c>
      <c r="EW62" s="20">
        <f t="shared" si="210"/>
        <v>0.24</v>
      </c>
      <c r="EZ62" s="19"/>
      <c r="FA62" s="3"/>
      <c r="FE62" s="16"/>
      <c r="FF62" s="18">
        <v>0</v>
      </c>
      <c r="FG62" s="17">
        <v>1</v>
      </c>
      <c r="FH62" s="16">
        <f t="shared" si="357"/>
        <v>0</v>
      </c>
      <c r="FI62" s="18">
        <f t="shared" si="212"/>
        <v>0</v>
      </c>
      <c r="FJ62" s="17">
        <f t="shared" si="213"/>
        <v>1</v>
      </c>
      <c r="FK62" s="16">
        <f t="shared" si="358"/>
        <v>0</v>
      </c>
      <c r="FL62" s="18">
        <f t="shared" si="215"/>
        <v>0</v>
      </c>
      <c r="FM62" s="17">
        <f t="shared" si="216"/>
        <v>1</v>
      </c>
      <c r="FN62" s="16">
        <f t="shared" si="359"/>
        <v>0</v>
      </c>
      <c r="FO62" s="18">
        <f t="shared" si="218"/>
        <v>0</v>
      </c>
      <c r="FP62" s="17">
        <f t="shared" si="219"/>
        <v>1</v>
      </c>
      <c r="FQ62" s="16">
        <f t="shared" si="360"/>
        <v>0</v>
      </c>
      <c r="FR62" s="18">
        <f t="shared" si="221"/>
        <v>0</v>
      </c>
      <c r="FS62" s="17">
        <f t="shared" si="222"/>
        <v>1</v>
      </c>
      <c r="FT62" s="16">
        <f t="shared" si="361"/>
        <v>0</v>
      </c>
      <c r="FU62" s="18">
        <f t="shared" si="224"/>
        <v>0</v>
      </c>
      <c r="FV62" s="17">
        <f t="shared" si="225"/>
        <v>1</v>
      </c>
      <c r="FW62" s="16">
        <f t="shared" si="362"/>
        <v>0</v>
      </c>
      <c r="FX62" s="18">
        <f t="shared" si="227"/>
        <v>0</v>
      </c>
      <c r="FY62" s="17">
        <f t="shared" si="228"/>
        <v>1</v>
      </c>
      <c r="FZ62" s="16">
        <f t="shared" si="363"/>
        <v>0</v>
      </c>
      <c r="GA62" s="18">
        <f t="shared" si="230"/>
        <v>0</v>
      </c>
      <c r="GB62" s="17">
        <f t="shared" si="231"/>
        <v>1</v>
      </c>
      <c r="GC62" s="16">
        <f t="shared" si="364"/>
        <v>0</v>
      </c>
      <c r="GD62" s="18">
        <f t="shared" si="233"/>
        <v>0</v>
      </c>
      <c r="GE62" s="17">
        <f t="shared" si="234"/>
        <v>1</v>
      </c>
      <c r="GF62" s="16">
        <f t="shared" si="365"/>
        <v>0</v>
      </c>
      <c r="GG62" s="18">
        <f t="shared" si="236"/>
        <v>0</v>
      </c>
      <c r="GH62" s="17">
        <f t="shared" si="237"/>
        <v>1</v>
      </c>
      <c r="GI62" s="16">
        <f t="shared" si="366"/>
        <v>0</v>
      </c>
      <c r="GJ62" s="18">
        <f t="shared" si="239"/>
        <v>0</v>
      </c>
      <c r="GK62" s="17">
        <f t="shared" si="240"/>
        <v>2</v>
      </c>
      <c r="GL62" s="16">
        <f t="shared" si="367"/>
        <v>0</v>
      </c>
      <c r="GM62" s="18">
        <f t="shared" si="242"/>
        <v>0</v>
      </c>
      <c r="GN62" s="17">
        <f t="shared" si="243"/>
        <v>4</v>
      </c>
      <c r="GO62" s="16">
        <f t="shared" si="368"/>
        <v>0</v>
      </c>
      <c r="GP62" s="18">
        <f t="shared" si="245"/>
        <v>0</v>
      </c>
      <c r="GQ62" s="17">
        <f t="shared" si="246"/>
        <v>6</v>
      </c>
      <c r="GR62" s="16">
        <f t="shared" si="369"/>
        <v>0</v>
      </c>
      <c r="GS62" s="18">
        <f t="shared" si="248"/>
        <v>0</v>
      </c>
      <c r="GT62" s="17">
        <f t="shared" si="249"/>
        <v>8</v>
      </c>
      <c r="GU62" s="16">
        <f t="shared" si="370"/>
        <v>0</v>
      </c>
      <c r="GV62" s="18">
        <f t="shared" si="251"/>
        <v>0</v>
      </c>
      <c r="GW62" s="17">
        <f t="shared" si="252"/>
        <v>10</v>
      </c>
      <c r="GX62" s="16">
        <f t="shared" si="371"/>
        <v>0</v>
      </c>
      <c r="GY62" s="18">
        <f t="shared" si="254"/>
        <v>0</v>
      </c>
      <c r="GZ62" s="17">
        <f t="shared" si="255"/>
        <v>20</v>
      </c>
      <c r="HA62" s="16">
        <f t="shared" si="372"/>
        <v>0</v>
      </c>
      <c r="HB62" s="18">
        <f t="shared" si="257"/>
        <v>0</v>
      </c>
      <c r="HC62" s="17">
        <f t="shared" si="258"/>
        <v>40</v>
      </c>
      <c r="HD62" s="16">
        <f t="shared" si="373"/>
        <v>0</v>
      </c>
      <c r="HE62" s="18">
        <f t="shared" si="260"/>
        <v>0</v>
      </c>
      <c r="HF62" s="17">
        <f t="shared" si="261"/>
        <v>60</v>
      </c>
      <c r="HG62" s="16">
        <f t="shared" si="374"/>
        <v>0</v>
      </c>
      <c r="HH62" s="18">
        <f t="shared" si="263"/>
        <v>0</v>
      </c>
      <c r="HI62" s="17">
        <f t="shared" si="264"/>
        <v>80</v>
      </c>
      <c r="HJ62" s="16">
        <f t="shared" si="375"/>
        <v>0</v>
      </c>
      <c r="HK62" s="18">
        <f t="shared" si="266"/>
        <v>0</v>
      </c>
      <c r="HL62" s="17">
        <f t="shared" si="267"/>
        <v>100</v>
      </c>
      <c r="HM62" s="16">
        <f t="shared" si="376"/>
        <v>0</v>
      </c>
      <c r="HO62" s="19"/>
      <c r="HP62" s="3"/>
      <c r="HT62" s="16"/>
      <c r="HU62" s="18">
        <v>1</v>
      </c>
      <c r="HV62" s="17">
        <v>1</v>
      </c>
      <c r="HW62" s="16">
        <f t="shared" si="377"/>
        <v>1.5000000000000012E-5</v>
      </c>
      <c r="HX62" s="18">
        <f t="shared" si="270"/>
        <v>1</v>
      </c>
      <c r="HY62" s="17">
        <f t="shared" si="271"/>
        <v>1</v>
      </c>
      <c r="HZ62" s="16">
        <f t="shared" si="378"/>
        <v>3.0000000000000024E-5</v>
      </c>
      <c r="IA62" s="18">
        <f t="shared" si="273"/>
        <v>1</v>
      </c>
      <c r="IB62" s="17">
        <f t="shared" si="274"/>
        <v>1</v>
      </c>
      <c r="IC62" s="16">
        <f t="shared" si="379"/>
        <v>4.5000000000000037E-5</v>
      </c>
      <c r="ID62" s="18">
        <f t="shared" si="276"/>
        <v>1</v>
      </c>
      <c r="IE62" s="17">
        <f t="shared" si="277"/>
        <v>1</v>
      </c>
      <c r="IF62" s="16">
        <f t="shared" si="380"/>
        <v>6.0000000000000049E-5</v>
      </c>
      <c r="IG62" s="18">
        <f t="shared" si="279"/>
        <v>1</v>
      </c>
      <c r="IH62" s="17">
        <f t="shared" si="280"/>
        <v>1</v>
      </c>
      <c r="II62" s="16">
        <f t="shared" si="381"/>
        <v>7.5000000000000061E-5</v>
      </c>
      <c r="IJ62" s="18">
        <f t="shared" si="282"/>
        <v>1</v>
      </c>
      <c r="IK62" s="17">
        <f t="shared" si="283"/>
        <v>1</v>
      </c>
      <c r="IL62" s="16">
        <f t="shared" si="382"/>
        <v>1.5000000000000012E-4</v>
      </c>
      <c r="IM62" s="18">
        <f t="shared" si="285"/>
        <v>1</v>
      </c>
      <c r="IN62" s="17">
        <f t="shared" si="286"/>
        <v>1</v>
      </c>
      <c r="IO62" s="16">
        <f t="shared" si="383"/>
        <v>3.0000000000000024E-4</v>
      </c>
      <c r="IP62" s="18">
        <f t="shared" si="288"/>
        <v>1</v>
      </c>
      <c r="IQ62" s="17">
        <f t="shared" si="289"/>
        <v>1</v>
      </c>
      <c r="IR62" s="16">
        <f t="shared" si="384"/>
        <v>4.5000000000000037E-4</v>
      </c>
      <c r="IS62" s="18">
        <f t="shared" si="291"/>
        <v>1</v>
      </c>
      <c r="IT62" s="17">
        <f t="shared" si="292"/>
        <v>1</v>
      </c>
      <c r="IU62" s="16">
        <f t="shared" si="385"/>
        <v>6.0000000000000049E-4</v>
      </c>
      <c r="IV62" s="18">
        <f t="shared" si="294"/>
        <v>1</v>
      </c>
      <c r="IW62" s="17">
        <f t="shared" si="295"/>
        <v>1</v>
      </c>
      <c r="IX62" s="16">
        <f t="shared" si="386"/>
        <v>7.5000000000000056E-4</v>
      </c>
      <c r="IY62" s="18">
        <f t="shared" si="297"/>
        <v>1</v>
      </c>
      <c r="IZ62" s="17">
        <f t="shared" si="298"/>
        <v>1</v>
      </c>
      <c r="JA62" s="16">
        <f t="shared" si="387"/>
        <v>1.5000000000000011E-3</v>
      </c>
      <c r="JB62" s="18">
        <f t="shared" si="300"/>
        <v>1</v>
      </c>
      <c r="JC62" s="17">
        <f t="shared" si="301"/>
        <v>1</v>
      </c>
      <c r="JD62" s="16">
        <f t="shared" si="388"/>
        <v>3.0000000000000022E-3</v>
      </c>
      <c r="JE62" s="18">
        <f t="shared" si="303"/>
        <v>1</v>
      </c>
      <c r="JF62" s="17">
        <f t="shared" si="304"/>
        <v>1</v>
      </c>
      <c r="JG62" s="16">
        <f t="shared" si="389"/>
        <v>4.500000000000004E-3</v>
      </c>
      <c r="JH62" s="18">
        <f t="shared" si="306"/>
        <v>1</v>
      </c>
      <c r="JI62" s="17">
        <f t="shared" si="307"/>
        <v>1</v>
      </c>
      <c r="JJ62" s="16">
        <f t="shared" si="390"/>
        <v>6.0000000000000045E-3</v>
      </c>
      <c r="JK62" s="18">
        <f t="shared" si="309"/>
        <v>1</v>
      </c>
      <c r="JL62" s="17">
        <f t="shared" si="310"/>
        <v>1</v>
      </c>
      <c r="JM62" s="16">
        <f t="shared" si="391"/>
        <v>7.5000000000000058E-3</v>
      </c>
      <c r="JN62" s="18">
        <f t="shared" si="312"/>
        <v>1</v>
      </c>
      <c r="JO62" s="17">
        <f t="shared" si="313"/>
        <v>1</v>
      </c>
      <c r="JP62" s="16">
        <f t="shared" si="392"/>
        <v>1.5000000000000012E-2</v>
      </c>
      <c r="JQ62" s="18">
        <f t="shared" si="315"/>
        <v>1</v>
      </c>
      <c r="JR62" s="17">
        <f t="shared" si="316"/>
        <v>1</v>
      </c>
      <c r="JS62" s="16">
        <f t="shared" si="393"/>
        <v>3.0000000000000023E-2</v>
      </c>
      <c r="JT62" s="18">
        <f t="shared" si="318"/>
        <v>1</v>
      </c>
      <c r="JU62" s="17">
        <f t="shared" si="319"/>
        <v>1</v>
      </c>
      <c r="JV62" s="16">
        <f t="shared" si="394"/>
        <v>4.500000000000004E-2</v>
      </c>
      <c r="JW62" s="18">
        <f t="shared" si="321"/>
        <v>1</v>
      </c>
      <c r="JX62" s="17">
        <f t="shared" si="322"/>
        <v>1</v>
      </c>
      <c r="JY62" s="16">
        <f t="shared" si="395"/>
        <v>6.0000000000000046E-2</v>
      </c>
      <c r="JZ62" s="18">
        <f t="shared" si="324"/>
        <v>1</v>
      </c>
      <c r="KA62" s="17">
        <f t="shared" si="325"/>
        <v>1</v>
      </c>
      <c r="KB62" s="16">
        <f t="shared" si="396"/>
        <v>7.5000000000000067E-2</v>
      </c>
      <c r="KG62" s="15">
        <f t="shared" si="351"/>
        <v>0</v>
      </c>
      <c r="KH62" s="15">
        <f t="shared" si="351"/>
        <v>0</v>
      </c>
      <c r="KI62" s="15">
        <f t="shared" si="351"/>
        <v>0</v>
      </c>
      <c r="KJ62" s="15">
        <f t="shared" si="351"/>
        <v>5.4000000000000003E-3</v>
      </c>
      <c r="KK62" s="15">
        <f t="shared" si="351"/>
        <v>6.7499999999999999E-3</v>
      </c>
      <c r="KL62" s="15">
        <f t="shared" si="351"/>
        <v>1.35E-2</v>
      </c>
      <c r="KM62" s="15">
        <f t="shared" si="351"/>
        <v>2.7E-2</v>
      </c>
      <c r="KN62" s="15">
        <f t="shared" si="351"/>
        <v>4.0500000000000001E-2</v>
      </c>
      <c r="KO62" s="15">
        <f t="shared" si="351"/>
        <v>5.3999999999999999E-2</v>
      </c>
      <c r="KP62" s="15">
        <f t="shared" si="351"/>
        <v>6.7500000000000004E-2</v>
      </c>
      <c r="KQ62" s="15">
        <f t="shared" si="352"/>
        <v>0.13500000000000001</v>
      </c>
      <c r="KR62" s="15">
        <f t="shared" si="352"/>
        <v>0.16875000000000001</v>
      </c>
      <c r="KS62" s="15">
        <f t="shared" si="352"/>
        <v>0.16872299999999998</v>
      </c>
      <c r="KT62" s="15">
        <f t="shared" si="352"/>
        <v>0.16869600000000001</v>
      </c>
      <c r="KU62" s="15">
        <f t="shared" si="352"/>
        <v>0.16868250000000001</v>
      </c>
      <c r="KV62" s="15">
        <f t="shared" si="352"/>
        <v>0.16861499999999999</v>
      </c>
      <c r="KW62" s="15">
        <f t="shared" si="352"/>
        <v>0.16848000000000005</v>
      </c>
      <c r="KX62" s="15">
        <f t="shared" si="352"/>
        <v>0.16848000000000005</v>
      </c>
      <c r="KY62" s="15">
        <f t="shared" si="352"/>
        <v>0.16848000000000005</v>
      </c>
      <c r="KZ62" s="15">
        <f t="shared" si="352"/>
        <v>0.168075</v>
      </c>
      <c r="LG62" s="14">
        <f t="shared" si="347"/>
        <v>0.05</v>
      </c>
      <c r="LH62" s="3">
        <v>1</v>
      </c>
      <c r="LI62" s="14">
        <f t="shared" si="327"/>
        <v>2.5000000000000001E-2</v>
      </c>
      <c r="LJ62" s="3">
        <f t="shared" si="328"/>
        <v>1</v>
      </c>
      <c r="LK62" s="14">
        <v>5.0000000000000001E-3</v>
      </c>
      <c r="LL62" s="3">
        <v>1</v>
      </c>
      <c r="LM62" s="14">
        <v>2.0000000000000001E-4</v>
      </c>
      <c r="LN62" s="3">
        <v>2</v>
      </c>
      <c r="LO62" s="13">
        <f t="shared" si="353"/>
        <v>6.7499999999999999E-3</v>
      </c>
      <c r="LP62" s="13">
        <f t="shared" si="353"/>
        <v>1.35E-2</v>
      </c>
      <c r="LQ62" s="13">
        <f t="shared" si="353"/>
        <v>2.0250000000000001E-2</v>
      </c>
      <c r="LR62" s="13">
        <f t="shared" si="353"/>
        <v>2.7E-2</v>
      </c>
      <c r="LS62" s="13">
        <f t="shared" si="353"/>
        <v>3.3750000000000002E-2</v>
      </c>
      <c r="LT62" s="13">
        <f t="shared" si="354"/>
        <v>3.3750000000000002E-2</v>
      </c>
      <c r="LU62" s="13">
        <f t="shared" si="354"/>
        <v>6.7500000000000004E-2</v>
      </c>
      <c r="LV62" s="13">
        <f t="shared" si="354"/>
        <v>0.10125000000000001</v>
      </c>
      <c r="LW62" s="13">
        <f t="shared" si="354"/>
        <v>0.13500000000000001</v>
      </c>
      <c r="LX62" s="13">
        <f t="shared" si="354"/>
        <v>0.16875000000000001</v>
      </c>
      <c r="LY62" s="13">
        <f t="shared" si="355"/>
        <v>6.7500000000000004E-2</v>
      </c>
      <c r="LZ62" s="13">
        <f t="shared" si="355"/>
        <v>0.13500000000000001</v>
      </c>
      <c r="MA62" s="13">
        <f t="shared" si="355"/>
        <v>0.20250000000000001</v>
      </c>
      <c r="MB62" s="13">
        <f t="shared" si="355"/>
        <v>0.27</v>
      </c>
      <c r="MC62" s="13">
        <f t="shared" si="355"/>
        <v>0.33750000000000002</v>
      </c>
      <c r="MD62" s="13">
        <f t="shared" si="356"/>
        <v>1.35E-2</v>
      </c>
      <c r="ME62" s="13">
        <f t="shared" si="356"/>
        <v>2.7E-2</v>
      </c>
      <c r="MF62" s="13">
        <f t="shared" si="356"/>
        <v>4.0500000000000001E-2</v>
      </c>
      <c r="MG62" s="13">
        <f t="shared" si="356"/>
        <v>5.3999999999999999E-2</v>
      </c>
      <c r="MH62" s="13">
        <f t="shared" si="356"/>
        <v>6.7500000000000004E-2</v>
      </c>
      <c r="MI62" s="13">
        <f t="shared" si="356"/>
        <v>0.10125000000000001</v>
      </c>
      <c r="MJ62" s="13">
        <f t="shared" si="356"/>
        <v>0.13500000000000001</v>
      </c>
      <c r="MK62" s="13">
        <f t="shared" si="356"/>
        <v>0.16875000000000001</v>
      </c>
      <c r="ML62" s="13">
        <f t="shared" si="356"/>
        <v>0.20250000000000001</v>
      </c>
      <c r="MM62" s="13">
        <f t="shared" si="356"/>
        <v>0.23624999999999999</v>
      </c>
      <c r="MN62" s="13">
        <f t="shared" si="356"/>
        <v>0.27</v>
      </c>
      <c r="MO62" s="13">
        <f t="shared" si="356"/>
        <v>0.30375000000000002</v>
      </c>
      <c r="MP62" s="13">
        <f t="shared" si="356"/>
        <v>0.33750000000000002</v>
      </c>
      <c r="MQ62" s="13"/>
      <c r="MT62" s="3"/>
      <c r="MW62" s="1">
        <v>0</v>
      </c>
      <c r="MX62" s="1">
        <v>0</v>
      </c>
      <c r="MY62" s="1">
        <v>0</v>
      </c>
    </row>
    <row r="63" spans="1:363" ht="16.2">
      <c r="A63" s="37">
        <v>54</v>
      </c>
      <c r="B63" s="37" t="s">
        <v>183</v>
      </c>
      <c r="C63" s="37">
        <v>5</v>
      </c>
      <c r="D63" s="37">
        <v>-1</v>
      </c>
      <c r="E63" s="37"/>
      <c r="F63" s="37">
        <v>150</v>
      </c>
      <c r="G63" s="11" t="s">
        <v>182</v>
      </c>
      <c r="H63" s="37">
        <f t="shared" si="195"/>
        <v>150</v>
      </c>
      <c r="I63" s="11"/>
      <c r="J63" s="37">
        <f t="shared" si="348"/>
        <v>150</v>
      </c>
      <c r="K63" s="11" t="s">
        <v>181</v>
      </c>
      <c r="L63" s="37">
        <f t="shared" si="329"/>
        <v>0</v>
      </c>
      <c r="M63" s="37">
        <f t="shared" si="330"/>
        <v>0</v>
      </c>
      <c r="N63" s="37">
        <v>0</v>
      </c>
      <c r="O63" s="57">
        <v>0.104167</v>
      </c>
      <c r="P63" s="3">
        <v>2</v>
      </c>
      <c r="Q63" s="51">
        <v>0</v>
      </c>
      <c r="R63" s="17">
        <f t="shared" si="196"/>
        <v>2.5000000000000001E-2</v>
      </c>
      <c r="S63" s="49">
        <v>0</v>
      </c>
      <c r="T63" s="47" t="s">
        <v>27</v>
      </c>
      <c r="U63" s="50">
        <v>0</v>
      </c>
      <c r="V63" s="49">
        <v>9</v>
      </c>
      <c r="W63" s="48">
        <v>1</v>
      </c>
      <c r="X63" s="47" t="str">
        <f t="shared" si="397"/>
        <v>[[0,1],[0,1],[0,1],[0,1],[0,1],[0,1],[0,1],[0,1],[0,1],[0,1],[0,2],[0,4],[0,6],[0,8],[0,10],[0,20],[0,40],[0,60],[0,80],[0,100]]</v>
      </c>
      <c r="Y63" s="47">
        <v>1</v>
      </c>
      <c r="Z63" s="47">
        <v>1</v>
      </c>
      <c r="AA63" s="47" t="str">
        <f t="shared" si="197"/>
        <v>[[1,1],[1,1],[1,1],[1,1],[1,1],[1,1],[1,1],[1,1],[1,1],[1,1],[1,1],[1,1],[1,1],[1,1],[1,1],[1,1],[1,1],[1,1],[1,1],[1,1]]</v>
      </c>
      <c r="AB63" s="37">
        <v>0</v>
      </c>
      <c r="AC63" s="81">
        <v>1</v>
      </c>
      <c r="AD63" s="43">
        <f t="shared" si="187"/>
        <v>0</v>
      </c>
      <c r="AE63" s="43">
        <v>0.05</v>
      </c>
      <c r="AF63" s="43">
        <v>0</v>
      </c>
      <c r="AG63" s="44">
        <v>0.05</v>
      </c>
      <c r="AH63" s="44">
        <f>AH61</f>
        <v>0</v>
      </c>
      <c r="AI63" s="44">
        <f>AI61</f>
        <v>0</v>
      </c>
      <c r="AJ63" s="42">
        <v>0</v>
      </c>
      <c r="AK63" s="14" t="str">
        <f t="shared" si="198"/>
        <v>[[0.05,1],[0.025,1],[0.005,1],[0.0002,2],[0,0],[0.0002,2],[0.0002,2]]</v>
      </c>
      <c r="AL63" s="37" t="str">
        <f t="shared" si="398"/>
        <v>[[2,5],[3,2],[4,1]]</v>
      </c>
      <c r="AM63" s="40" t="str">
        <f t="shared" si="350"/>
        <v>[0.8,0.4,0.266667]</v>
      </c>
      <c r="AN63" s="40">
        <v>0</v>
      </c>
      <c r="AO63" s="40">
        <v>1</v>
      </c>
      <c r="AP63" s="40">
        <f t="shared" si="199"/>
        <v>1</v>
      </c>
      <c r="AQ63" s="40">
        <v>1</v>
      </c>
      <c r="AR63" s="40">
        <v>1</v>
      </c>
      <c r="AS63" s="40" t="s">
        <v>156</v>
      </c>
      <c r="AT63" s="40">
        <v>3</v>
      </c>
      <c r="AU63" s="39">
        <v>12</v>
      </c>
      <c r="AV63" s="37">
        <v>1</v>
      </c>
      <c r="AW63" s="37">
        <v>0</v>
      </c>
      <c r="AX63" s="8">
        <v>2</v>
      </c>
      <c r="AY63" s="8"/>
      <c r="AZ63" s="8" t="s">
        <v>6</v>
      </c>
      <c r="BA63" s="40" t="s">
        <v>180</v>
      </c>
      <c r="BB63" s="40" t="s">
        <v>179</v>
      </c>
      <c r="BC63" s="40" t="s">
        <v>178</v>
      </c>
      <c r="BD63" s="37" t="str">
        <f>BC63</f>
        <v>0.66,0.45,0.45</v>
      </c>
      <c r="BE63" s="37">
        <v>1</v>
      </c>
      <c r="BF63" s="37">
        <v>1</v>
      </c>
      <c r="BG63" s="75" t="s">
        <v>99</v>
      </c>
      <c r="BH63" s="67">
        <v>1</v>
      </c>
      <c r="BI63" s="36">
        <v>0.6</v>
      </c>
      <c r="BJ63" s="8">
        <f t="shared" si="399"/>
        <v>150</v>
      </c>
      <c r="BK63" s="8" t="s">
        <v>5</v>
      </c>
      <c r="BL63" s="8">
        <v>1</v>
      </c>
      <c r="BM63" s="8" t="s">
        <v>14</v>
      </c>
      <c r="BN63" s="8" t="s">
        <v>152</v>
      </c>
      <c r="BO63" s="56" t="s">
        <v>177</v>
      </c>
      <c r="BP63" s="56" t="s">
        <v>177</v>
      </c>
      <c r="BQ63" s="27">
        <v>58500</v>
      </c>
      <c r="BR63" s="27">
        <v>2</v>
      </c>
      <c r="BS63" s="11"/>
      <c r="BT63" s="11"/>
      <c r="BU63" s="11" t="s">
        <v>1</v>
      </c>
      <c r="BV63" s="35">
        <v>0</v>
      </c>
      <c r="BW63" s="27">
        <f t="shared" si="200"/>
        <v>15</v>
      </c>
      <c r="BX63" s="34" t="str">
        <f t="shared" si="201"/>
        <v>[15,6,0,15]</v>
      </c>
      <c r="BY63" s="31">
        <v>0</v>
      </c>
      <c r="BZ63" s="31">
        <v>0</v>
      </c>
      <c r="CA63" s="31">
        <v>1</v>
      </c>
      <c r="CB63" s="31">
        <v>1</v>
      </c>
      <c r="CC63" s="31">
        <v>1</v>
      </c>
      <c r="CD63" s="31">
        <v>1</v>
      </c>
      <c r="CE63" s="31">
        <v>1</v>
      </c>
      <c r="CF63" s="31" t="str">
        <f t="shared" si="331"/>
        <v>0,0,0,0,0,0,0</v>
      </c>
      <c r="CG63" s="31" t="str">
        <f t="shared" si="332"/>
        <v/>
      </c>
      <c r="CH63" s="31"/>
      <c r="CI63" s="31"/>
      <c r="CJ63" s="31"/>
      <c r="CK63" s="31"/>
      <c r="CL63" s="31"/>
      <c r="CM63" s="31"/>
      <c r="CN63" s="31"/>
      <c r="CO63" s="31"/>
      <c r="CP63" s="31"/>
      <c r="CQ63" s="32" t="s">
        <v>0</v>
      </c>
      <c r="CR63" s="32">
        <v>1</v>
      </c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 t="s">
        <v>176</v>
      </c>
      <c r="DT63" s="31">
        <f>IF(C63&lt;4,MIN($DU$1*$DV$2,F63*$DU$2),F63*0.1)</f>
        <v>15</v>
      </c>
      <c r="DU63" s="27">
        <f>IF(F63&lt;=10,F63,MIN($DU$1*$DV$2,F63*$DU$2,6))</f>
        <v>6</v>
      </c>
      <c r="DV63" s="27">
        <f>IF(C63&lt;=4,F63,0)</f>
        <v>0</v>
      </c>
      <c r="DW63" s="27">
        <f t="shared" si="202"/>
        <v>15</v>
      </c>
      <c r="DX63" s="27"/>
      <c r="EA63" s="82"/>
      <c r="EI63" s="26">
        <f t="shared" si="203"/>
        <v>165</v>
      </c>
      <c r="EJ63" s="25">
        <f>EJ62</f>
        <v>0.1</v>
      </c>
      <c r="EK63" s="24">
        <v>2</v>
      </c>
      <c r="EL63" s="21">
        <v>5</v>
      </c>
      <c r="EM63" s="24">
        <v>3</v>
      </c>
      <c r="EN63" s="21">
        <v>2</v>
      </c>
      <c r="EO63" s="24">
        <v>4</v>
      </c>
      <c r="EP63" s="21">
        <v>1</v>
      </c>
      <c r="EQ63" s="21">
        <f t="shared" si="204"/>
        <v>2.5</v>
      </c>
      <c r="ER63" s="21">
        <f t="shared" si="205"/>
        <v>7.5</v>
      </c>
      <c r="ES63" s="23">
        <f t="shared" si="206"/>
        <v>0.8</v>
      </c>
      <c r="ET63" s="21">
        <f t="shared" si="207"/>
        <v>15</v>
      </c>
      <c r="EU63" s="22">
        <f t="shared" si="208"/>
        <v>0.4</v>
      </c>
      <c r="EV63" s="21">
        <f t="shared" si="209"/>
        <v>22.5</v>
      </c>
      <c r="EW63" s="20">
        <f t="shared" si="210"/>
        <v>0.26666699999999999</v>
      </c>
      <c r="EZ63" s="19"/>
      <c r="FA63" s="3"/>
      <c r="FE63" s="16"/>
      <c r="FF63" s="18">
        <v>0</v>
      </c>
      <c r="FG63" s="17">
        <v>1</v>
      </c>
      <c r="FH63" s="16">
        <f t="shared" si="357"/>
        <v>0</v>
      </c>
      <c r="FI63" s="18">
        <f t="shared" si="212"/>
        <v>0</v>
      </c>
      <c r="FJ63" s="17">
        <f t="shared" si="213"/>
        <v>1</v>
      </c>
      <c r="FK63" s="16">
        <f t="shared" si="358"/>
        <v>0</v>
      </c>
      <c r="FL63" s="18">
        <f t="shared" si="215"/>
        <v>0</v>
      </c>
      <c r="FM63" s="17">
        <f t="shared" si="216"/>
        <v>1</v>
      </c>
      <c r="FN63" s="16">
        <f t="shared" si="359"/>
        <v>0</v>
      </c>
      <c r="FO63" s="18">
        <f t="shared" si="218"/>
        <v>0</v>
      </c>
      <c r="FP63" s="17">
        <f t="shared" si="219"/>
        <v>1</v>
      </c>
      <c r="FQ63" s="16">
        <f t="shared" si="360"/>
        <v>0</v>
      </c>
      <c r="FR63" s="18">
        <f t="shared" si="221"/>
        <v>0</v>
      </c>
      <c r="FS63" s="17">
        <f t="shared" si="222"/>
        <v>1</v>
      </c>
      <c r="FT63" s="16">
        <f t="shared" si="361"/>
        <v>0</v>
      </c>
      <c r="FU63" s="18">
        <f t="shared" si="224"/>
        <v>0</v>
      </c>
      <c r="FV63" s="17">
        <f t="shared" si="225"/>
        <v>1</v>
      </c>
      <c r="FW63" s="16">
        <f t="shared" si="362"/>
        <v>0</v>
      </c>
      <c r="FX63" s="18">
        <f t="shared" si="227"/>
        <v>0</v>
      </c>
      <c r="FY63" s="17">
        <f t="shared" si="228"/>
        <v>1</v>
      </c>
      <c r="FZ63" s="16">
        <f t="shared" si="363"/>
        <v>0</v>
      </c>
      <c r="GA63" s="18">
        <f t="shared" si="230"/>
        <v>0</v>
      </c>
      <c r="GB63" s="17">
        <f t="shared" si="231"/>
        <v>1</v>
      </c>
      <c r="GC63" s="16">
        <f t="shared" si="364"/>
        <v>0</v>
      </c>
      <c r="GD63" s="18">
        <f t="shared" si="233"/>
        <v>0</v>
      </c>
      <c r="GE63" s="17">
        <f t="shared" si="234"/>
        <v>1</v>
      </c>
      <c r="GF63" s="16">
        <f t="shared" si="365"/>
        <v>0</v>
      </c>
      <c r="GG63" s="18">
        <f t="shared" si="236"/>
        <v>0</v>
      </c>
      <c r="GH63" s="17">
        <f t="shared" si="237"/>
        <v>1</v>
      </c>
      <c r="GI63" s="16">
        <f t="shared" si="366"/>
        <v>0</v>
      </c>
      <c r="GJ63" s="18">
        <f t="shared" si="239"/>
        <v>0</v>
      </c>
      <c r="GK63" s="17">
        <f t="shared" si="240"/>
        <v>2</v>
      </c>
      <c r="GL63" s="16">
        <f t="shared" si="367"/>
        <v>0</v>
      </c>
      <c r="GM63" s="18">
        <f t="shared" si="242"/>
        <v>0</v>
      </c>
      <c r="GN63" s="17">
        <f t="shared" si="243"/>
        <v>4</v>
      </c>
      <c r="GO63" s="16">
        <f t="shared" si="368"/>
        <v>0</v>
      </c>
      <c r="GP63" s="18">
        <f t="shared" si="245"/>
        <v>0</v>
      </c>
      <c r="GQ63" s="17">
        <f t="shared" si="246"/>
        <v>6</v>
      </c>
      <c r="GR63" s="16">
        <f t="shared" si="369"/>
        <v>0</v>
      </c>
      <c r="GS63" s="18">
        <f t="shared" si="248"/>
        <v>0</v>
      </c>
      <c r="GT63" s="17">
        <f t="shared" si="249"/>
        <v>8</v>
      </c>
      <c r="GU63" s="16">
        <f t="shared" si="370"/>
        <v>0</v>
      </c>
      <c r="GV63" s="18">
        <f t="shared" si="251"/>
        <v>0</v>
      </c>
      <c r="GW63" s="17">
        <f t="shared" si="252"/>
        <v>10</v>
      </c>
      <c r="GX63" s="16">
        <f t="shared" si="371"/>
        <v>0</v>
      </c>
      <c r="GY63" s="18">
        <f t="shared" si="254"/>
        <v>0</v>
      </c>
      <c r="GZ63" s="17">
        <f t="shared" si="255"/>
        <v>20</v>
      </c>
      <c r="HA63" s="16">
        <f t="shared" si="372"/>
        <v>0</v>
      </c>
      <c r="HB63" s="18">
        <f t="shared" si="257"/>
        <v>0</v>
      </c>
      <c r="HC63" s="17">
        <f t="shared" si="258"/>
        <v>40</v>
      </c>
      <c r="HD63" s="16">
        <f t="shared" si="373"/>
        <v>0</v>
      </c>
      <c r="HE63" s="18">
        <f t="shared" si="260"/>
        <v>0</v>
      </c>
      <c r="HF63" s="17">
        <f t="shared" si="261"/>
        <v>60</v>
      </c>
      <c r="HG63" s="16">
        <f t="shared" si="374"/>
        <v>0</v>
      </c>
      <c r="HH63" s="18">
        <f t="shared" si="263"/>
        <v>0</v>
      </c>
      <c r="HI63" s="17">
        <f t="shared" si="264"/>
        <v>80</v>
      </c>
      <c r="HJ63" s="16">
        <f t="shared" si="375"/>
        <v>0</v>
      </c>
      <c r="HK63" s="18">
        <f t="shared" si="266"/>
        <v>0</v>
      </c>
      <c r="HL63" s="17">
        <f t="shared" si="267"/>
        <v>100</v>
      </c>
      <c r="HM63" s="16">
        <f t="shared" si="376"/>
        <v>0</v>
      </c>
      <c r="HO63" s="19"/>
      <c r="HP63" s="3"/>
      <c r="HT63" s="16"/>
      <c r="HU63" s="18">
        <v>1</v>
      </c>
      <c r="HV63" s="17">
        <v>1</v>
      </c>
      <c r="HW63" s="16">
        <f t="shared" si="377"/>
        <v>1.6666666666666681E-5</v>
      </c>
      <c r="HX63" s="18">
        <f t="shared" si="270"/>
        <v>1</v>
      </c>
      <c r="HY63" s="17">
        <f t="shared" si="271"/>
        <v>1</v>
      </c>
      <c r="HZ63" s="16">
        <f t="shared" si="378"/>
        <v>3.3333333333333362E-5</v>
      </c>
      <c r="IA63" s="18">
        <f t="shared" si="273"/>
        <v>1</v>
      </c>
      <c r="IB63" s="17">
        <f t="shared" si="274"/>
        <v>1</v>
      </c>
      <c r="IC63" s="16">
        <f t="shared" si="379"/>
        <v>5.0000000000000043E-5</v>
      </c>
      <c r="ID63" s="18">
        <f t="shared" si="276"/>
        <v>1</v>
      </c>
      <c r="IE63" s="17">
        <f t="shared" si="277"/>
        <v>1</v>
      </c>
      <c r="IF63" s="16">
        <f t="shared" si="380"/>
        <v>6.6666666666666724E-5</v>
      </c>
      <c r="IG63" s="18">
        <f t="shared" si="279"/>
        <v>1</v>
      </c>
      <c r="IH63" s="17">
        <f t="shared" si="280"/>
        <v>1</v>
      </c>
      <c r="II63" s="16">
        <f t="shared" si="381"/>
        <v>8.3333333333333398E-5</v>
      </c>
      <c r="IJ63" s="18">
        <f t="shared" si="282"/>
        <v>1</v>
      </c>
      <c r="IK63" s="17">
        <f t="shared" si="283"/>
        <v>1</v>
      </c>
      <c r="IL63" s="16">
        <f t="shared" si="382"/>
        <v>1.666666666666668E-4</v>
      </c>
      <c r="IM63" s="18">
        <f t="shared" si="285"/>
        <v>1</v>
      </c>
      <c r="IN63" s="17">
        <f t="shared" si="286"/>
        <v>1</v>
      </c>
      <c r="IO63" s="16">
        <f t="shared" si="383"/>
        <v>3.3333333333333359E-4</v>
      </c>
      <c r="IP63" s="18">
        <f t="shared" si="288"/>
        <v>1</v>
      </c>
      <c r="IQ63" s="17">
        <f t="shared" si="289"/>
        <v>1</v>
      </c>
      <c r="IR63" s="16">
        <f t="shared" si="384"/>
        <v>5.0000000000000044E-4</v>
      </c>
      <c r="IS63" s="18">
        <f t="shared" si="291"/>
        <v>1</v>
      </c>
      <c r="IT63" s="17">
        <f t="shared" si="292"/>
        <v>1</v>
      </c>
      <c r="IU63" s="16">
        <f t="shared" si="385"/>
        <v>6.6666666666666719E-4</v>
      </c>
      <c r="IV63" s="18">
        <f t="shared" si="294"/>
        <v>1</v>
      </c>
      <c r="IW63" s="17">
        <f t="shared" si="295"/>
        <v>1</v>
      </c>
      <c r="IX63" s="16">
        <f t="shared" si="386"/>
        <v>8.3333333333333404E-4</v>
      </c>
      <c r="IY63" s="18">
        <f t="shared" si="297"/>
        <v>1</v>
      </c>
      <c r="IZ63" s="17">
        <f t="shared" si="298"/>
        <v>1</v>
      </c>
      <c r="JA63" s="16">
        <f t="shared" si="387"/>
        <v>1.6666666666666681E-3</v>
      </c>
      <c r="JB63" s="18">
        <f t="shared" si="300"/>
        <v>1</v>
      </c>
      <c r="JC63" s="17">
        <f t="shared" si="301"/>
        <v>1</v>
      </c>
      <c r="JD63" s="16">
        <f t="shared" si="388"/>
        <v>3.3333333333333361E-3</v>
      </c>
      <c r="JE63" s="18">
        <f t="shared" si="303"/>
        <v>1</v>
      </c>
      <c r="JF63" s="17">
        <f t="shared" si="304"/>
        <v>1</v>
      </c>
      <c r="JG63" s="16">
        <f t="shared" si="389"/>
        <v>5.0000000000000044E-3</v>
      </c>
      <c r="JH63" s="18">
        <f t="shared" si="306"/>
        <v>1</v>
      </c>
      <c r="JI63" s="17">
        <f t="shared" si="307"/>
        <v>1</v>
      </c>
      <c r="JJ63" s="16">
        <f t="shared" si="390"/>
        <v>6.6666666666666723E-3</v>
      </c>
      <c r="JK63" s="18">
        <f t="shared" si="309"/>
        <v>1</v>
      </c>
      <c r="JL63" s="17">
        <f t="shared" si="310"/>
        <v>1</v>
      </c>
      <c r="JM63" s="16">
        <f t="shared" si="391"/>
        <v>8.3333333333333402E-3</v>
      </c>
      <c r="JN63" s="18">
        <f t="shared" si="312"/>
        <v>1</v>
      </c>
      <c r="JO63" s="17">
        <f t="shared" si="313"/>
        <v>1</v>
      </c>
      <c r="JP63" s="16">
        <f t="shared" si="392"/>
        <v>1.666666666666668E-2</v>
      </c>
      <c r="JQ63" s="18">
        <f t="shared" si="315"/>
        <v>1</v>
      </c>
      <c r="JR63" s="17">
        <f t="shared" si="316"/>
        <v>1</v>
      </c>
      <c r="JS63" s="16">
        <f t="shared" si="393"/>
        <v>3.3333333333333361E-2</v>
      </c>
      <c r="JT63" s="18">
        <f t="shared" si="318"/>
        <v>1</v>
      </c>
      <c r="JU63" s="17">
        <f t="shared" si="319"/>
        <v>1</v>
      </c>
      <c r="JV63" s="16">
        <f t="shared" si="394"/>
        <v>5.0000000000000037E-2</v>
      </c>
      <c r="JW63" s="18">
        <f t="shared" si="321"/>
        <v>1</v>
      </c>
      <c r="JX63" s="17">
        <f t="shared" si="322"/>
        <v>1</v>
      </c>
      <c r="JY63" s="16">
        <f t="shared" si="395"/>
        <v>6.6666666666666721E-2</v>
      </c>
      <c r="JZ63" s="18">
        <f t="shared" si="324"/>
        <v>1</v>
      </c>
      <c r="KA63" s="17">
        <f t="shared" si="325"/>
        <v>1</v>
      </c>
      <c r="KB63" s="16">
        <f t="shared" si="396"/>
        <v>8.3333333333333398E-2</v>
      </c>
      <c r="KG63" s="15">
        <f t="shared" si="351"/>
        <v>0</v>
      </c>
      <c r="KH63" s="15">
        <f t="shared" si="351"/>
        <v>0</v>
      </c>
      <c r="KI63" s="15">
        <f t="shared" si="351"/>
        <v>0</v>
      </c>
      <c r="KJ63" s="15">
        <f t="shared" si="351"/>
        <v>6.0000000000000001E-3</v>
      </c>
      <c r="KK63" s="15">
        <f t="shared" si="351"/>
        <v>7.4999999999999997E-3</v>
      </c>
      <c r="KL63" s="15">
        <f t="shared" si="351"/>
        <v>1.4999999999999999E-2</v>
      </c>
      <c r="KM63" s="15">
        <f t="shared" si="351"/>
        <v>0.03</v>
      </c>
      <c r="KN63" s="15">
        <f t="shared" si="351"/>
        <v>4.4999999999999998E-2</v>
      </c>
      <c r="KO63" s="15">
        <f t="shared" si="351"/>
        <v>0.06</v>
      </c>
      <c r="KP63" s="15">
        <f t="shared" si="351"/>
        <v>7.4999999999999997E-2</v>
      </c>
      <c r="KQ63" s="15">
        <f t="shared" si="352"/>
        <v>0.15</v>
      </c>
      <c r="KR63" s="15">
        <f t="shared" si="352"/>
        <v>0.1875</v>
      </c>
      <c r="KS63" s="15">
        <f t="shared" si="352"/>
        <v>0.18747</v>
      </c>
      <c r="KT63" s="15">
        <f t="shared" si="352"/>
        <v>0.18744000000000002</v>
      </c>
      <c r="KU63" s="15">
        <f t="shared" si="352"/>
        <v>0.18742500000000004</v>
      </c>
      <c r="KV63" s="15">
        <f t="shared" si="352"/>
        <v>0.18734999999999999</v>
      </c>
      <c r="KW63" s="15">
        <f t="shared" si="352"/>
        <v>0.18720000000000003</v>
      </c>
      <c r="KX63" s="15">
        <f t="shared" si="352"/>
        <v>0.18720000000000003</v>
      </c>
      <c r="KY63" s="15">
        <f t="shared" si="352"/>
        <v>0.18720000000000003</v>
      </c>
      <c r="KZ63" s="15">
        <f t="shared" si="352"/>
        <v>0.18675</v>
      </c>
      <c r="LG63" s="14">
        <f t="shared" si="347"/>
        <v>0.05</v>
      </c>
      <c r="LH63" s="3">
        <v>1</v>
      </c>
      <c r="LI63" s="14">
        <f t="shared" si="327"/>
        <v>2.5000000000000001E-2</v>
      </c>
      <c r="LJ63" s="3">
        <f t="shared" si="328"/>
        <v>1</v>
      </c>
      <c r="LK63" s="14">
        <v>5.0000000000000001E-3</v>
      </c>
      <c r="LL63" s="3">
        <v>1</v>
      </c>
      <c r="LM63" s="14">
        <v>2.0000000000000001E-4</v>
      </c>
      <c r="LN63" s="3">
        <v>2</v>
      </c>
      <c r="LO63" s="13">
        <f t="shared" si="353"/>
        <v>7.4999999999999997E-3</v>
      </c>
      <c r="LP63" s="13">
        <f t="shared" si="353"/>
        <v>1.4999999999999999E-2</v>
      </c>
      <c r="LQ63" s="13">
        <f t="shared" si="353"/>
        <v>2.2499999999999999E-2</v>
      </c>
      <c r="LR63" s="13">
        <f t="shared" si="353"/>
        <v>0.03</v>
      </c>
      <c r="LS63" s="13">
        <f t="shared" si="353"/>
        <v>3.7499999999999999E-2</v>
      </c>
      <c r="LT63" s="13">
        <f t="shared" si="354"/>
        <v>3.7499999999999999E-2</v>
      </c>
      <c r="LU63" s="13">
        <f t="shared" si="354"/>
        <v>7.4999999999999997E-2</v>
      </c>
      <c r="LV63" s="13">
        <f t="shared" si="354"/>
        <v>0.1125</v>
      </c>
      <c r="LW63" s="13">
        <f t="shared" si="354"/>
        <v>0.15</v>
      </c>
      <c r="LX63" s="13">
        <f t="shared" si="354"/>
        <v>0.1875</v>
      </c>
      <c r="LY63" s="13">
        <f t="shared" si="355"/>
        <v>7.4999999999999997E-2</v>
      </c>
      <c r="LZ63" s="13">
        <f t="shared" si="355"/>
        <v>0.15</v>
      </c>
      <c r="MA63" s="13">
        <f t="shared" si="355"/>
        <v>0.22500000000000001</v>
      </c>
      <c r="MB63" s="13">
        <f t="shared" si="355"/>
        <v>0.3</v>
      </c>
      <c r="MC63" s="13">
        <f t="shared" si="355"/>
        <v>0.375</v>
      </c>
      <c r="MD63" s="13">
        <f t="shared" si="356"/>
        <v>1.4999999999999999E-2</v>
      </c>
      <c r="ME63" s="13">
        <f t="shared" si="356"/>
        <v>0.03</v>
      </c>
      <c r="MF63" s="13">
        <f t="shared" si="356"/>
        <v>4.4999999999999998E-2</v>
      </c>
      <c r="MG63" s="13">
        <f t="shared" si="356"/>
        <v>0.06</v>
      </c>
      <c r="MH63" s="13">
        <f t="shared" si="356"/>
        <v>7.4999999999999997E-2</v>
      </c>
      <c r="MI63" s="13">
        <f t="shared" si="356"/>
        <v>0.1125</v>
      </c>
      <c r="MJ63" s="13">
        <f t="shared" si="356"/>
        <v>0.15</v>
      </c>
      <c r="MK63" s="13">
        <f t="shared" si="356"/>
        <v>0.1875</v>
      </c>
      <c r="ML63" s="13">
        <f t="shared" si="356"/>
        <v>0.22500000000000001</v>
      </c>
      <c r="MM63" s="13">
        <f t="shared" si="356"/>
        <v>0.26250000000000001</v>
      </c>
      <c r="MN63" s="13">
        <f t="shared" si="356"/>
        <v>0.3</v>
      </c>
      <c r="MO63" s="13">
        <f t="shared" si="356"/>
        <v>0.33750000000000002</v>
      </c>
      <c r="MP63" s="13">
        <f t="shared" si="356"/>
        <v>0.375</v>
      </c>
      <c r="MQ63" s="13"/>
      <c r="MT63" s="3"/>
      <c r="MW63" s="1">
        <v>0</v>
      </c>
      <c r="MX63" s="1">
        <v>0</v>
      </c>
      <c r="MY63" s="1">
        <v>0</v>
      </c>
    </row>
    <row r="64" spans="1:363" ht="16.2">
      <c r="A64" s="37">
        <v>55</v>
      </c>
      <c r="B64" s="37" t="s">
        <v>175</v>
      </c>
      <c r="C64" s="37">
        <v>5</v>
      </c>
      <c r="D64" s="37">
        <v>-1</v>
      </c>
      <c r="E64" s="37"/>
      <c r="F64" s="37">
        <v>155</v>
      </c>
      <c r="G64" s="11" t="s">
        <v>174</v>
      </c>
      <c r="H64" s="37">
        <f t="shared" si="195"/>
        <v>155</v>
      </c>
      <c r="I64" s="11"/>
      <c r="J64" s="37">
        <f t="shared" si="348"/>
        <v>155</v>
      </c>
      <c r="K64" s="11" t="s">
        <v>173</v>
      </c>
      <c r="L64" s="37">
        <f t="shared" si="329"/>
        <v>0</v>
      </c>
      <c r="M64" s="37">
        <f t="shared" si="330"/>
        <v>0</v>
      </c>
      <c r="N64" s="37">
        <v>0</v>
      </c>
      <c r="O64" s="57">
        <v>0.10763899999999998</v>
      </c>
      <c r="P64" s="3">
        <v>2</v>
      </c>
      <c r="Q64" s="51">
        <v>0</v>
      </c>
      <c r="R64" s="17">
        <f t="shared" si="196"/>
        <v>2.5832999999999998E-2</v>
      </c>
      <c r="S64" s="49">
        <v>0</v>
      </c>
      <c r="T64" s="47" t="s">
        <v>27</v>
      </c>
      <c r="U64" s="50">
        <v>0</v>
      </c>
      <c r="V64" s="49">
        <v>9</v>
      </c>
      <c r="W64" s="48">
        <v>1</v>
      </c>
      <c r="X64" s="47" t="str">
        <f t="shared" si="397"/>
        <v>[[0,1],[0,1],[0,1],[0,1],[0,1],[0,1],[0,1],[0,1],[0,1],[0,1],[0,2],[0,4],[0,6],[0,8],[0,10],[0,20],[0,40],[0,60],[0,80],[0,100]]</v>
      </c>
      <c r="Y64" s="47">
        <v>1</v>
      </c>
      <c r="Z64" s="47">
        <v>1</v>
      </c>
      <c r="AA64" s="47" t="str">
        <f t="shared" si="197"/>
        <v>[[1,1],[1,1],[1,1],[1,1],[1,1],[1,1],[1,1],[1,1],[1,1],[1,1],[1,1],[1,1],[1,1],[1,1],[1,1],[1,1],[1,1],[1,1],[1,1],[1,1]]</v>
      </c>
      <c r="AB64" s="37">
        <v>0</v>
      </c>
      <c r="AC64" s="81">
        <v>1</v>
      </c>
      <c r="AD64" s="43">
        <f t="shared" si="187"/>
        <v>0</v>
      </c>
      <c r="AE64" s="43">
        <v>0.05</v>
      </c>
      <c r="AF64" s="43">
        <v>0</v>
      </c>
      <c r="AG64" s="44">
        <v>0.05</v>
      </c>
      <c r="AH64" s="44">
        <f>AH63</f>
        <v>0</v>
      </c>
      <c r="AI64" s="44">
        <f>AI63</f>
        <v>0</v>
      </c>
      <c r="AJ64" s="42">
        <v>0</v>
      </c>
      <c r="AK64" s="14" t="str">
        <f t="shared" si="198"/>
        <v>[[0.05,1],[0.025,1],[0.005,1],[0.0002,2],[0,0],[0.0002,2],[0.0002,2]]</v>
      </c>
      <c r="AL64" s="37" t="str">
        <f t="shared" si="398"/>
        <v>[[2,5],[3,2],[4,1]]</v>
      </c>
      <c r="AM64" s="40" t="str">
        <f t="shared" si="350"/>
        <v>[0.826667,0.413333,0.275556]</v>
      </c>
      <c r="AN64" s="40">
        <v>0</v>
      </c>
      <c r="AO64" s="40">
        <v>1</v>
      </c>
      <c r="AP64" s="40">
        <f t="shared" si="199"/>
        <v>1</v>
      </c>
      <c r="AQ64" s="40">
        <v>1</v>
      </c>
      <c r="AR64" s="40">
        <v>1</v>
      </c>
      <c r="AS64" s="41" t="s">
        <v>172</v>
      </c>
      <c r="AT64" s="40">
        <v>3</v>
      </c>
      <c r="AU64" s="39">
        <v>12</v>
      </c>
      <c r="AV64" s="37">
        <v>1</v>
      </c>
      <c r="AW64" s="37">
        <v>0</v>
      </c>
      <c r="AX64" s="8">
        <v>2</v>
      </c>
      <c r="AY64" s="8"/>
      <c r="AZ64" s="8" t="s">
        <v>6</v>
      </c>
      <c r="BA64" s="40" t="s">
        <v>171</v>
      </c>
      <c r="BB64" s="40" t="s">
        <v>170</v>
      </c>
      <c r="BC64" s="40" t="s">
        <v>162</v>
      </c>
      <c r="BD64" s="37" t="str">
        <f>BC64</f>
        <v>0.76,0.44,0.44,0.44</v>
      </c>
      <c r="BE64" s="37">
        <v>1</v>
      </c>
      <c r="BF64" s="37">
        <v>1</v>
      </c>
      <c r="BG64" s="37" t="s">
        <v>161</v>
      </c>
      <c r="BH64" s="67">
        <v>1</v>
      </c>
      <c r="BI64" s="36">
        <v>0.6</v>
      </c>
      <c r="BJ64" s="8">
        <f t="shared" si="399"/>
        <v>155</v>
      </c>
      <c r="BK64" s="8" t="s">
        <v>5</v>
      </c>
      <c r="BL64" s="8">
        <v>1</v>
      </c>
      <c r="BM64" s="8" t="s">
        <v>14</v>
      </c>
      <c r="BN64" s="8" t="s">
        <v>152</v>
      </c>
      <c r="BO64" s="83" t="s">
        <v>169</v>
      </c>
      <c r="BP64" s="83" t="s">
        <v>169</v>
      </c>
      <c r="BQ64" s="27">
        <v>58450</v>
      </c>
      <c r="BR64" s="27">
        <v>2</v>
      </c>
      <c r="BS64" s="11"/>
      <c r="BT64" s="11"/>
      <c r="BU64" s="11" t="s">
        <v>1</v>
      </c>
      <c r="BV64" s="35">
        <v>0</v>
      </c>
      <c r="BW64" s="27">
        <f t="shared" si="200"/>
        <v>15.5</v>
      </c>
      <c r="BX64" s="34" t="str">
        <f t="shared" si="201"/>
        <v>[15.5,6,0,15.5]</v>
      </c>
      <c r="BY64" s="31">
        <v>1</v>
      </c>
      <c r="BZ64" s="31">
        <v>1</v>
      </c>
      <c r="CA64" s="31">
        <v>0</v>
      </c>
      <c r="CB64" s="31">
        <v>0</v>
      </c>
      <c r="CC64" s="31">
        <v>0</v>
      </c>
      <c r="CD64" s="31">
        <v>0</v>
      </c>
      <c r="CE64" s="31">
        <v>0</v>
      </c>
      <c r="CF64" s="31" t="str">
        <f t="shared" si="331"/>
        <v>0,0,0,0,0,0,0</v>
      </c>
      <c r="CG64" s="31" t="str">
        <f t="shared" si="332"/>
        <v/>
      </c>
      <c r="CH64" s="31"/>
      <c r="CI64" s="31"/>
      <c r="CJ64" s="31"/>
      <c r="CK64" s="31"/>
      <c r="CL64" s="31"/>
      <c r="CM64" s="31"/>
      <c r="CN64" s="31"/>
      <c r="CO64" s="31"/>
      <c r="CP64" s="31"/>
      <c r="CQ64" s="32" t="s">
        <v>0</v>
      </c>
      <c r="CR64" s="32">
        <v>1</v>
      </c>
      <c r="CS64" s="31"/>
      <c r="CT64" s="31"/>
      <c r="CU64" s="31"/>
      <c r="CV64" s="31"/>
      <c r="CW64" s="31"/>
      <c r="CX64" s="31"/>
      <c r="CY64" s="31"/>
      <c r="CZ64" s="31"/>
      <c r="DA64" s="31"/>
      <c r="DB64" s="31"/>
      <c r="DC64" s="31"/>
      <c r="DD64" s="31"/>
      <c r="DE64" s="31"/>
      <c r="DF64" s="31"/>
      <c r="DG64" s="31"/>
      <c r="DH64" s="31"/>
      <c r="DI64" s="31"/>
      <c r="DJ64" s="31"/>
      <c r="DK64" s="31"/>
      <c r="DL64" s="31"/>
      <c r="DM64" s="31"/>
      <c r="DN64" s="31"/>
      <c r="DO64" s="31"/>
      <c r="DP64" s="31"/>
      <c r="DQ64" s="31"/>
      <c r="DR64" s="31"/>
      <c r="DS64" s="31" t="s">
        <v>168</v>
      </c>
      <c r="DT64" s="31">
        <f>IF(C64&lt;4,MIN($DU$1*$DV$2,F64*$DU$2),F64*0.1)</f>
        <v>15.5</v>
      </c>
      <c r="DU64" s="27">
        <f>IF(F64&lt;=10,F64,MIN($DU$1*$DV$2,F64*$DU$2,6))</f>
        <v>6</v>
      </c>
      <c r="DV64" s="27">
        <f>IF(C64&lt;=4,F64,0)</f>
        <v>0</v>
      </c>
      <c r="DW64" s="27">
        <f t="shared" si="202"/>
        <v>15.5</v>
      </c>
      <c r="DX64" s="27"/>
      <c r="EA64" s="82"/>
      <c r="EI64" s="26">
        <f t="shared" si="203"/>
        <v>170.5</v>
      </c>
      <c r="EJ64" s="25">
        <f>EJ63</f>
        <v>0.1</v>
      </c>
      <c r="EK64" s="24">
        <v>2</v>
      </c>
      <c r="EL64" s="21">
        <v>5</v>
      </c>
      <c r="EM64" s="24">
        <v>3</v>
      </c>
      <c r="EN64" s="21">
        <v>2</v>
      </c>
      <c r="EO64" s="24">
        <v>4</v>
      </c>
      <c r="EP64" s="21">
        <v>1</v>
      </c>
      <c r="EQ64" s="21">
        <f t="shared" si="204"/>
        <v>2.5</v>
      </c>
      <c r="ER64" s="21">
        <f t="shared" si="205"/>
        <v>7.5</v>
      </c>
      <c r="ES64" s="23">
        <f t="shared" si="206"/>
        <v>0.82666700000000004</v>
      </c>
      <c r="ET64" s="21">
        <f t="shared" si="207"/>
        <v>15</v>
      </c>
      <c r="EU64" s="22">
        <f t="shared" si="208"/>
        <v>0.41333300000000001</v>
      </c>
      <c r="EV64" s="21">
        <f t="shared" si="209"/>
        <v>22.5</v>
      </c>
      <c r="EW64" s="20">
        <f t="shared" si="210"/>
        <v>0.27555600000000002</v>
      </c>
      <c r="EZ64" s="19"/>
      <c r="FA64" s="3"/>
      <c r="FE64" s="16"/>
      <c r="FF64" s="18">
        <v>0</v>
      </c>
      <c r="FG64" s="17">
        <v>1</v>
      </c>
      <c r="FH64" s="16">
        <f t="shared" si="357"/>
        <v>0</v>
      </c>
      <c r="FI64" s="18">
        <f t="shared" si="212"/>
        <v>0</v>
      </c>
      <c r="FJ64" s="17">
        <f t="shared" si="213"/>
        <v>1</v>
      </c>
      <c r="FK64" s="16">
        <f t="shared" si="358"/>
        <v>0</v>
      </c>
      <c r="FL64" s="18">
        <f t="shared" si="215"/>
        <v>0</v>
      </c>
      <c r="FM64" s="17">
        <f t="shared" si="216"/>
        <v>1</v>
      </c>
      <c r="FN64" s="16">
        <f t="shared" si="359"/>
        <v>0</v>
      </c>
      <c r="FO64" s="18">
        <f t="shared" si="218"/>
        <v>0</v>
      </c>
      <c r="FP64" s="17">
        <f t="shared" si="219"/>
        <v>1</v>
      </c>
      <c r="FQ64" s="16">
        <f t="shared" si="360"/>
        <v>0</v>
      </c>
      <c r="FR64" s="18">
        <f t="shared" si="221"/>
        <v>0</v>
      </c>
      <c r="FS64" s="17">
        <f t="shared" si="222"/>
        <v>1</v>
      </c>
      <c r="FT64" s="16">
        <f t="shared" si="361"/>
        <v>0</v>
      </c>
      <c r="FU64" s="18">
        <f t="shared" si="224"/>
        <v>0</v>
      </c>
      <c r="FV64" s="17">
        <f t="shared" si="225"/>
        <v>1</v>
      </c>
      <c r="FW64" s="16">
        <f t="shared" si="362"/>
        <v>0</v>
      </c>
      <c r="FX64" s="18">
        <f t="shared" si="227"/>
        <v>0</v>
      </c>
      <c r="FY64" s="17">
        <f t="shared" si="228"/>
        <v>1</v>
      </c>
      <c r="FZ64" s="16">
        <f t="shared" si="363"/>
        <v>0</v>
      </c>
      <c r="GA64" s="18">
        <f t="shared" si="230"/>
        <v>0</v>
      </c>
      <c r="GB64" s="17">
        <f t="shared" si="231"/>
        <v>1</v>
      </c>
      <c r="GC64" s="16">
        <f t="shared" si="364"/>
        <v>0</v>
      </c>
      <c r="GD64" s="18">
        <f t="shared" si="233"/>
        <v>0</v>
      </c>
      <c r="GE64" s="17">
        <f t="shared" si="234"/>
        <v>1</v>
      </c>
      <c r="GF64" s="16">
        <f t="shared" si="365"/>
        <v>0</v>
      </c>
      <c r="GG64" s="18">
        <f t="shared" si="236"/>
        <v>0</v>
      </c>
      <c r="GH64" s="17">
        <f t="shared" si="237"/>
        <v>1</v>
      </c>
      <c r="GI64" s="16">
        <f t="shared" si="366"/>
        <v>0</v>
      </c>
      <c r="GJ64" s="18">
        <f t="shared" si="239"/>
        <v>0</v>
      </c>
      <c r="GK64" s="17">
        <f t="shared" si="240"/>
        <v>2</v>
      </c>
      <c r="GL64" s="16">
        <f t="shared" si="367"/>
        <v>0</v>
      </c>
      <c r="GM64" s="18">
        <f t="shared" si="242"/>
        <v>0</v>
      </c>
      <c r="GN64" s="17">
        <f t="shared" si="243"/>
        <v>4</v>
      </c>
      <c r="GO64" s="16">
        <f t="shared" si="368"/>
        <v>0</v>
      </c>
      <c r="GP64" s="18">
        <f t="shared" si="245"/>
        <v>0</v>
      </c>
      <c r="GQ64" s="17">
        <f t="shared" si="246"/>
        <v>6</v>
      </c>
      <c r="GR64" s="16">
        <f t="shared" si="369"/>
        <v>0</v>
      </c>
      <c r="GS64" s="18">
        <f t="shared" si="248"/>
        <v>0</v>
      </c>
      <c r="GT64" s="17">
        <f t="shared" si="249"/>
        <v>8</v>
      </c>
      <c r="GU64" s="16">
        <f t="shared" si="370"/>
        <v>0</v>
      </c>
      <c r="GV64" s="18">
        <f t="shared" si="251"/>
        <v>0</v>
      </c>
      <c r="GW64" s="17">
        <f t="shared" si="252"/>
        <v>10</v>
      </c>
      <c r="GX64" s="16">
        <f t="shared" si="371"/>
        <v>0</v>
      </c>
      <c r="GY64" s="18">
        <f t="shared" si="254"/>
        <v>0</v>
      </c>
      <c r="GZ64" s="17">
        <f t="shared" si="255"/>
        <v>20</v>
      </c>
      <c r="HA64" s="16">
        <f t="shared" si="372"/>
        <v>0</v>
      </c>
      <c r="HB64" s="18">
        <f t="shared" si="257"/>
        <v>0</v>
      </c>
      <c r="HC64" s="17">
        <f t="shared" si="258"/>
        <v>40</v>
      </c>
      <c r="HD64" s="16">
        <f t="shared" si="373"/>
        <v>0</v>
      </c>
      <c r="HE64" s="18">
        <f t="shared" si="260"/>
        <v>0</v>
      </c>
      <c r="HF64" s="17">
        <f t="shared" si="261"/>
        <v>60</v>
      </c>
      <c r="HG64" s="16">
        <f t="shared" si="374"/>
        <v>0</v>
      </c>
      <c r="HH64" s="18">
        <f t="shared" si="263"/>
        <v>0</v>
      </c>
      <c r="HI64" s="17">
        <f t="shared" si="264"/>
        <v>80</v>
      </c>
      <c r="HJ64" s="16">
        <f t="shared" si="375"/>
        <v>0</v>
      </c>
      <c r="HK64" s="18">
        <f t="shared" si="266"/>
        <v>0</v>
      </c>
      <c r="HL64" s="17">
        <f t="shared" si="267"/>
        <v>100</v>
      </c>
      <c r="HM64" s="16">
        <f t="shared" si="376"/>
        <v>0</v>
      </c>
      <c r="HO64" s="19"/>
      <c r="HP64" s="3"/>
      <c r="HT64" s="16"/>
      <c r="HU64" s="18">
        <v>1</v>
      </c>
      <c r="HV64" s="17">
        <v>1</v>
      </c>
      <c r="HW64" s="16">
        <f t="shared" si="377"/>
        <v>1.7222222222222237E-5</v>
      </c>
      <c r="HX64" s="18">
        <f t="shared" si="270"/>
        <v>1</v>
      </c>
      <c r="HY64" s="17">
        <f t="shared" si="271"/>
        <v>1</v>
      </c>
      <c r="HZ64" s="16">
        <f t="shared" si="378"/>
        <v>3.4444444444444475E-5</v>
      </c>
      <c r="IA64" s="18">
        <f t="shared" si="273"/>
        <v>1</v>
      </c>
      <c r="IB64" s="17">
        <f t="shared" si="274"/>
        <v>1</v>
      </c>
      <c r="IC64" s="16">
        <f t="shared" si="379"/>
        <v>5.1666666666666712E-5</v>
      </c>
      <c r="ID64" s="18">
        <f t="shared" si="276"/>
        <v>1</v>
      </c>
      <c r="IE64" s="17">
        <f t="shared" si="277"/>
        <v>1</v>
      </c>
      <c r="IF64" s="16">
        <f t="shared" si="380"/>
        <v>6.8888888888888949E-5</v>
      </c>
      <c r="IG64" s="18">
        <f t="shared" si="279"/>
        <v>1</v>
      </c>
      <c r="IH64" s="17">
        <f t="shared" si="280"/>
        <v>1</v>
      </c>
      <c r="II64" s="16">
        <f t="shared" si="381"/>
        <v>8.6111111111111186E-5</v>
      </c>
      <c r="IJ64" s="18">
        <f t="shared" si="282"/>
        <v>1</v>
      </c>
      <c r="IK64" s="17">
        <f t="shared" si="283"/>
        <v>1</v>
      </c>
      <c r="IL64" s="16">
        <f t="shared" si="382"/>
        <v>1.7222222222222237E-4</v>
      </c>
      <c r="IM64" s="18">
        <f t="shared" si="285"/>
        <v>1</v>
      </c>
      <c r="IN64" s="17">
        <f t="shared" si="286"/>
        <v>1</v>
      </c>
      <c r="IO64" s="16">
        <f t="shared" si="383"/>
        <v>3.4444444444444475E-4</v>
      </c>
      <c r="IP64" s="18">
        <f t="shared" si="288"/>
        <v>1</v>
      </c>
      <c r="IQ64" s="17">
        <f t="shared" si="289"/>
        <v>1</v>
      </c>
      <c r="IR64" s="16">
        <f t="shared" si="384"/>
        <v>5.1666666666666712E-4</v>
      </c>
      <c r="IS64" s="18">
        <f t="shared" si="291"/>
        <v>1</v>
      </c>
      <c r="IT64" s="17">
        <f t="shared" si="292"/>
        <v>1</v>
      </c>
      <c r="IU64" s="16">
        <f t="shared" si="385"/>
        <v>6.8888888888888949E-4</v>
      </c>
      <c r="IV64" s="18">
        <f t="shared" si="294"/>
        <v>1</v>
      </c>
      <c r="IW64" s="17">
        <f t="shared" si="295"/>
        <v>1</v>
      </c>
      <c r="IX64" s="16">
        <f t="shared" si="386"/>
        <v>8.6111111111111186E-4</v>
      </c>
      <c r="IY64" s="18">
        <f t="shared" si="297"/>
        <v>1</v>
      </c>
      <c r="IZ64" s="17">
        <f t="shared" si="298"/>
        <v>1</v>
      </c>
      <c r="JA64" s="16">
        <f t="shared" si="387"/>
        <v>1.7222222222222237E-3</v>
      </c>
      <c r="JB64" s="18">
        <f t="shared" si="300"/>
        <v>1</v>
      </c>
      <c r="JC64" s="17">
        <f t="shared" si="301"/>
        <v>1</v>
      </c>
      <c r="JD64" s="16">
        <f t="shared" si="388"/>
        <v>3.4444444444444475E-3</v>
      </c>
      <c r="JE64" s="18">
        <f t="shared" si="303"/>
        <v>1</v>
      </c>
      <c r="JF64" s="17">
        <f t="shared" si="304"/>
        <v>1</v>
      </c>
      <c r="JG64" s="16">
        <f t="shared" si="389"/>
        <v>5.166666666666671E-3</v>
      </c>
      <c r="JH64" s="18">
        <f t="shared" si="306"/>
        <v>1</v>
      </c>
      <c r="JI64" s="17">
        <f t="shared" si="307"/>
        <v>1</v>
      </c>
      <c r="JJ64" s="16">
        <f t="shared" si="390"/>
        <v>6.8888888888888949E-3</v>
      </c>
      <c r="JK64" s="18">
        <f t="shared" si="309"/>
        <v>1</v>
      </c>
      <c r="JL64" s="17">
        <f t="shared" si="310"/>
        <v>1</v>
      </c>
      <c r="JM64" s="16">
        <f t="shared" si="391"/>
        <v>8.611111111111118E-3</v>
      </c>
      <c r="JN64" s="18">
        <f t="shared" si="312"/>
        <v>1</v>
      </c>
      <c r="JO64" s="17">
        <f t="shared" si="313"/>
        <v>1</v>
      </c>
      <c r="JP64" s="16">
        <f t="shared" si="392"/>
        <v>1.7222222222222236E-2</v>
      </c>
      <c r="JQ64" s="18">
        <f t="shared" si="315"/>
        <v>1</v>
      </c>
      <c r="JR64" s="17">
        <f t="shared" si="316"/>
        <v>1</v>
      </c>
      <c r="JS64" s="16">
        <f t="shared" si="393"/>
        <v>3.4444444444444472E-2</v>
      </c>
      <c r="JT64" s="18">
        <f t="shared" si="318"/>
        <v>1</v>
      </c>
      <c r="JU64" s="17">
        <f t="shared" si="319"/>
        <v>1</v>
      </c>
      <c r="JV64" s="16">
        <f t="shared" si="394"/>
        <v>5.1666666666666708E-2</v>
      </c>
      <c r="JW64" s="18">
        <f t="shared" si="321"/>
        <v>1</v>
      </c>
      <c r="JX64" s="17">
        <f t="shared" si="322"/>
        <v>1</v>
      </c>
      <c r="JY64" s="16">
        <f t="shared" si="395"/>
        <v>6.8888888888888944E-2</v>
      </c>
      <c r="JZ64" s="18">
        <f t="shared" si="324"/>
        <v>1</v>
      </c>
      <c r="KA64" s="17">
        <f t="shared" si="325"/>
        <v>1</v>
      </c>
      <c r="KB64" s="16">
        <f t="shared" si="396"/>
        <v>8.611111111111118E-2</v>
      </c>
      <c r="KG64" s="15">
        <f t="shared" si="351"/>
        <v>0</v>
      </c>
      <c r="KH64" s="15">
        <f t="shared" si="351"/>
        <v>0</v>
      </c>
      <c r="KI64" s="15">
        <f t="shared" si="351"/>
        <v>0</v>
      </c>
      <c r="KJ64" s="15">
        <f t="shared" si="351"/>
        <v>6.1999999999999998E-3</v>
      </c>
      <c r="KK64" s="15">
        <f t="shared" si="351"/>
        <v>7.7499999999999999E-3</v>
      </c>
      <c r="KL64" s="15">
        <f t="shared" si="351"/>
        <v>1.55E-2</v>
      </c>
      <c r="KM64" s="15">
        <f t="shared" si="351"/>
        <v>3.1E-2</v>
      </c>
      <c r="KN64" s="15">
        <f t="shared" si="351"/>
        <v>4.65E-2</v>
      </c>
      <c r="KO64" s="15">
        <f t="shared" si="351"/>
        <v>6.2E-2</v>
      </c>
      <c r="KP64" s="15">
        <f t="shared" si="351"/>
        <v>7.7499999999999999E-2</v>
      </c>
      <c r="KQ64" s="15">
        <f t="shared" si="352"/>
        <v>0.155</v>
      </c>
      <c r="KR64" s="15">
        <f t="shared" si="352"/>
        <v>0.19375000000000001</v>
      </c>
      <c r="KS64" s="15">
        <f t="shared" si="352"/>
        <v>0.193719</v>
      </c>
      <c r="KT64" s="15">
        <f t="shared" si="352"/>
        <v>0.19368800000000003</v>
      </c>
      <c r="KU64" s="15">
        <f t="shared" si="352"/>
        <v>0.1936725</v>
      </c>
      <c r="KV64" s="15">
        <f t="shared" si="352"/>
        <v>0.19359499999999999</v>
      </c>
      <c r="KW64" s="15">
        <f t="shared" si="352"/>
        <v>0.19344000000000003</v>
      </c>
      <c r="KX64" s="15">
        <f t="shared" si="352"/>
        <v>0.19344</v>
      </c>
      <c r="KY64" s="15">
        <f t="shared" si="352"/>
        <v>0.19344000000000003</v>
      </c>
      <c r="KZ64" s="15">
        <f t="shared" si="352"/>
        <v>0.19297500000000001</v>
      </c>
      <c r="LG64" s="14">
        <f t="shared" si="347"/>
        <v>0.05</v>
      </c>
      <c r="LH64" s="3">
        <v>1</v>
      </c>
      <c r="LI64" s="14">
        <f t="shared" si="327"/>
        <v>2.5000000000000001E-2</v>
      </c>
      <c r="LJ64" s="3">
        <f t="shared" si="328"/>
        <v>1</v>
      </c>
      <c r="LK64" s="14">
        <v>5.0000000000000001E-3</v>
      </c>
      <c r="LL64" s="3">
        <v>1</v>
      </c>
      <c r="LM64" s="14">
        <v>2.0000000000000001E-4</v>
      </c>
      <c r="LN64" s="3">
        <v>2</v>
      </c>
      <c r="LO64" s="13">
        <f t="shared" si="353"/>
        <v>7.7499999999999999E-3</v>
      </c>
      <c r="LP64" s="13">
        <f t="shared" si="353"/>
        <v>1.55E-2</v>
      </c>
      <c r="LQ64" s="13">
        <f t="shared" si="353"/>
        <v>2.325E-2</v>
      </c>
      <c r="LR64" s="13">
        <f t="shared" si="353"/>
        <v>3.1E-2</v>
      </c>
      <c r="LS64" s="13">
        <f t="shared" si="353"/>
        <v>3.875E-2</v>
      </c>
      <c r="LT64" s="13">
        <f t="shared" si="354"/>
        <v>3.875E-2</v>
      </c>
      <c r="LU64" s="13">
        <f t="shared" si="354"/>
        <v>7.7499999999999999E-2</v>
      </c>
      <c r="LV64" s="13">
        <f t="shared" si="354"/>
        <v>0.11625000000000001</v>
      </c>
      <c r="LW64" s="13">
        <f t="shared" si="354"/>
        <v>0.155</v>
      </c>
      <c r="LX64" s="13">
        <f t="shared" si="354"/>
        <v>0.19375000000000001</v>
      </c>
      <c r="LY64" s="13">
        <f t="shared" si="355"/>
        <v>7.7499999999999999E-2</v>
      </c>
      <c r="LZ64" s="13">
        <f t="shared" si="355"/>
        <v>0.155</v>
      </c>
      <c r="MA64" s="13">
        <f t="shared" si="355"/>
        <v>0.23250000000000001</v>
      </c>
      <c r="MB64" s="13">
        <f t="shared" si="355"/>
        <v>0.31</v>
      </c>
      <c r="MC64" s="13">
        <f t="shared" si="355"/>
        <v>0.38750000000000001</v>
      </c>
      <c r="MD64" s="13">
        <f t="shared" si="356"/>
        <v>1.55E-2</v>
      </c>
      <c r="ME64" s="13">
        <f t="shared" si="356"/>
        <v>3.1E-2</v>
      </c>
      <c r="MF64" s="13">
        <f t="shared" si="356"/>
        <v>4.65E-2</v>
      </c>
      <c r="MG64" s="13">
        <f t="shared" si="356"/>
        <v>6.2E-2</v>
      </c>
      <c r="MH64" s="13">
        <f t="shared" si="356"/>
        <v>7.7499999999999999E-2</v>
      </c>
      <c r="MI64" s="13">
        <f t="shared" si="356"/>
        <v>0.11625000000000001</v>
      </c>
      <c r="MJ64" s="13">
        <f t="shared" si="356"/>
        <v>0.155</v>
      </c>
      <c r="MK64" s="13">
        <f t="shared" si="356"/>
        <v>0.19375000000000001</v>
      </c>
      <c r="ML64" s="13">
        <f t="shared" si="356"/>
        <v>0.23250000000000001</v>
      </c>
      <c r="MM64" s="13">
        <f t="shared" si="356"/>
        <v>0.27124999999999999</v>
      </c>
      <c r="MN64" s="13">
        <f t="shared" si="356"/>
        <v>0.31</v>
      </c>
      <c r="MO64" s="13">
        <f t="shared" si="356"/>
        <v>0.34875</v>
      </c>
      <c r="MP64" s="13">
        <f t="shared" si="356"/>
        <v>0.38750000000000001</v>
      </c>
      <c r="MQ64" s="13"/>
      <c r="MT64" s="3"/>
      <c r="MW64" s="1">
        <v>0</v>
      </c>
      <c r="MX64" s="1">
        <v>0</v>
      </c>
      <c r="MY64" s="1">
        <v>0</v>
      </c>
    </row>
    <row r="65" spans="1:363" ht="16.2">
      <c r="A65" s="37">
        <v>56</v>
      </c>
      <c r="B65" s="37" t="s">
        <v>167</v>
      </c>
      <c r="C65" s="37">
        <v>5</v>
      </c>
      <c r="D65" s="37">
        <v>-1</v>
      </c>
      <c r="E65" s="37"/>
      <c r="F65" s="37">
        <v>180</v>
      </c>
      <c r="G65" s="11" t="s">
        <v>166</v>
      </c>
      <c r="H65" s="37">
        <f t="shared" si="195"/>
        <v>180</v>
      </c>
      <c r="I65" s="11"/>
      <c r="J65" s="37">
        <f t="shared" si="348"/>
        <v>180</v>
      </c>
      <c r="K65" s="11" t="s">
        <v>165</v>
      </c>
      <c r="L65" s="37">
        <f t="shared" si="329"/>
        <v>0</v>
      </c>
      <c r="M65" s="37">
        <f t="shared" si="330"/>
        <v>0</v>
      </c>
      <c r="N65" s="37">
        <v>0</v>
      </c>
      <c r="O65" s="57">
        <v>0.12500040000000001</v>
      </c>
      <c r="P65" s="3">
        <v>2</v>
      </c>
      <c r="Q65" s="51">
        <v>0</v>
      </c>
      <c r="R65" s="17">
        <f t="shared" si="196"/>
        <v>0.03</v>
      </c>
      <c r="S65" s="49">
        <v>0</v>
      </c>
      <c r="T65" s="47" t="s">
        <v>27</v>
      </c>
      <c r="U65" s="50">
        <v>0</v>
      </c>
      <c r="V65" s="49">
        <v>11</v>
      </c>
      <c r="W65" s="48">
        <v>1</v>
      </c>
      <c r="X65" s="47" t="str">
        <f t="shared" si="397"/>
        <v>[[0,1],[0,1],[0,1],[0,1],[0,1],[0,1],[0,1],[0,1],[0,1],[0,1],[0,2],[0,4],[0,6],[0,8],[0,10],[0,20],[0,40],[0,60],[0,80],[0,100]]</v>
      </c>
      <c r="Y65" s="47">
        <v>1</v>
      </c>
      <c r="Z65" s="47">
        <v>1</v>
      </c>
      <c r="AA65" s="47" t="str">
        <f t="shared" si="197"/>
        <v>[[1,1],[1,1],[1,1],[1,1],[1,1],[1,1],[1,1],[1,1],[1,1],[1,1],[1,1],[1,1],[1,1],[1,1],[1,1],[1,1],[1,1],[1,1],[1,1],[1,1]]</v>
      </c>
      <c r="AB65" s="37">
        <v>0</v>
      </c>
      <c r="AC65" s="81">
        <v>1</v>
      </c>
      <c r="AD65" s="43">
        <f t="shared" ref="AD65:AD89" si="400">(L65+M65)/100</f>
        <v>0</v>
      </c>
      <c r="AE65" s="43">
        <v>0.05</v>
      </c>
      <c r="AF65" s="43">
        <v>0</v>
      </c>
      <c r="AG65" s="44">
        <v>0.05</v>
      </c>
      <c r="AH65" s="44">
        <f>AH64</f>
        <v>0</v>
      </c>
      <c r="AI65" s="44">
        <f>AI64</f>
        <v>0</v>
      </c>
      <c r="AJ65" s="42">
        <v>0</v>
      </c>
      <c r="AK65" s="14" t="str">
        <f t="shared" si="198"/>
        <v>[[0.05,1],[0.025,1],[0.005,1],[0.0002,2],[0,0],[0.0002,2],[0.0002,2]]</v>
      </c>
      <c r="AL65" s="37" t="str">
        <f t="shared" si="398"/>
        <v>[[2,5],[3,2],[4,1]]</v>
      </c>
      <c r="AM65" s="40" t="str">
        <f t="shared" si="350"/>
        <v>[0.96,0.48,0.32]</v>
      </c>
      <c r="AN65" s="40">
        <v>0</v>
      </c>
      <c r="AO65" s="40">
        <v>1</v>
      </c>
      <c r="AP65" s="40">
        <f t="shared" si="199"/>
        <v>1</v>
      </c>
      <c r="AQ65" s="40">
        <v>1</v>
      </c>
      <c r="AR65" s="40">
        <v>1</v>
      </c>
      <c r="AS65" s="40" t="s">
        <v>156</v>
      </c>
      <c r="AT65" s="40">
        <v>3</v>
      </c>
      <c r="AU65" s="39">
        <v>12</v>
      </c>
      <c r="AV65" s="37">
        <v>1</v>
      </c>
      <c r="AW65" s="37">
        <v>0</v>
      </c>
      <c r="AX65" s="8">
        <v>2</v>
      </c>
      <c r="AY65" s="8"/>
      <c r="AZ65" s="8" t="s">
        <v>6</v>
      </c>
      <c r="BA65" s="40" t="s">
        <v>164</v>
      </c>
      <c r="BB65" s="40" t="s">
        <v>163</v>
      </c>
      <c r="BC65" s="40" t="s">
        <v>162</v>
      </c>
      <c r="BD65" s="37" t="str">
        <f>BC65</f>
        <v>0.76,0.44,0.44,0.44</v>
      </c>
      <c r="BE65" s="37">
        <v>1</v>
      </c>
      <c r="BF65" s="37">
        <v>1</v>
      </c>
      <c r="BG65" s="37" t="s">
        <v>161</v>
      </c>
      <c r="BH65" s="67">
        <v>1</v>
      </c>
      <c r="BI65" s="36">
        <v>0.6</v>
      </c>
      <c r="BJ65" s="8">
        <f t="shared" si="399"/>
        <v>180</v>
      </c>
      <c r="BK65" s="8" t="s">
        <v>5</v>
      </c>
      <c r="BL65" s="8">
        <v>1</v>
      </c>
      <c r="BM65" s="8" t="s">
        <v>14</v>
      </c>
      <c r="BN65" s="8" t="s">
        <v>152</v>
      </c>
      <c r="BO65" s="56" t="s">
        <v>151</v>
      </c>
      <c r="BP65" s="56" t="s">
        <v>150</v>
      </c>
      <c r="BQ65" s="27">
        <v>58200</v>
      </c>
      <c r="BR65" s="27">
        <v>2</v>
      </c>
      <c r="BS65" s="11"/>
      <c r="BT65" s="11"/>
      <c r="BU65" s="11" t="s">
        <v>1</v>
      </c>
      <c r="BV65" s="35">
        <v>0</v>
      </c>
      <c r="BW65" s="27">
        <f t="shared" si="200"/>
        <v>18</v>
      </c>
      <c r="BX65" s="34" t="str">
        <f t="shared" si="201"/>
        <v>[18,6,0,18]</v>
      </c>
      <c r="BY65" s="31">
        <v>0</v>
      </c>
      <c r="BZ65" s="31">
        <v>0</v>
      </c>
      <c r="CA65" s="31">
        <v>1</v>
      </c>
      <c r="CB65" s="31">
        <v>1</v>
      </c>
      <c r="CC65" s="31">
        <v>1</v>
      </c>
      <c r="CD65" s="31">
        <v>1</v>
      </c>
      <c r="CE65" s="31">
        <v>1</v>
      </c>
      <c r="CF65" s="31" t="str">
        <f t="shared" si="331"/>
        <v>0,0,0,0,0,0,0</v>
      </c>
      <c r="CG65" s="31" t="str">
        <f t="shared" si="332"/>
        <v/>
      </c>
      <c r="CH65" s="31"/>
      <c r="CI65" s="31"/>
      <c r="CJ65" s="31"/>
      <c r="CK65" s="31"/>
      <c r="CL65" s="31"/>
      <c r="CM65" s="31"/>
      <c r="CN65" s="31"/>
      <c r="CO65" s="31"/>
      <c r="CP65" s="31"/>
      <c r="CQ65" s="32" t="s">
        <v>0</v>
      </c>
      <c r="CR65" s="32">
        <v>1</v>
      </c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 t="s">
        <v>160</v>
      </c>
      <c r="DT65" s="31">
        <f>IF(C65&lt;4,MIN($DU$1*$DV$2,F65*$DU$2),F65*0.1)</f>
        <v>18</v>
      </c>
      <c r="DU65" s="27">
        <f>IF(F65&lt;=10,F65,MIN($DU$1*$DV$2,F65*$DU$2,6))</f>
        <v>6</v>
      </c>
      <c r="DV65" s="27">
        <f>IF(C65&lt;=4,F65,0)</f>
        <v>0</v>
      </c>
      <c r="DW65" s="27">
        <f t="shared" si="202"/>
        <v>18</v>
      </c>
      <c r="DX65" s="27"/>
      <c r="DZ65" s="80"/>
      <c r="EA65" s="8"/>
      <c r="EB65" s="80"/>
      <c r="EC65" s="8"/>
      <c r="ED65" s="80"/>
      <c r="EE65" s="8"/>
      <c r="EF65" s="8"/>
      <c r="EI65" s="26">
        <f t="shared" si="203"/>
        <v>198.00000000000003</v>
      </c>
      <c r="EJ65" s="25">
        <f>EJ64</f>
        <v>0.1</v>
      </c>
      <c r="EK65" s="24">
        <v>2</v>
      </c>
      <c r="EL65" s="21">
        <v>5</v>
      </c>
      <c r="EM65" s="24">
        <v>3</v>
      </c>
      <c r="EN65" s="21">
        <v>2</v>
      </c>
      <c r="EO65" s="24">
        <v>4</v>
      </c>
      <c r="EP65" s="21">
        <v>1</v>
      </c>
      <c r="EQ65" s="21">
        <f t="shared" si="204"/>
        <v>2.5</v>
      </c>
      <c r="ER65" s="21">
        <f t="shared" si="205"/>
        <v>7.5</v>
      </c>
      <c r="ES65" s="23">
        <f t="shared" si="206"/>
        <v>0.96</v>
      </c>
      <c r="ET65" s="21">
        <f t="shared" si="207"/>
        <v>15</v>
      </c>
      <c r="EU65" s="22">
        <f t="shared" si="208"/>
        <v>0.48</v>
      </c>
      <c r="EV65" s="21">
        <f t="shared" si="209"/>
        <v>22.5</v>
      </c>
      <c r="EW65" s="20">
        <f t="shared" si="210"/>
        <v>0.32</v>
      </c>
      <c r="EZ65" s="19"/>
      <c r="FA65" s="3"/>
      <c r="FE65" s="16"/>
      <c r="FF65" s="18">
        <v>0</v>
      </c>
      <c r="FG65" s="17">
        <v>1</v>
      </c>
      <c r="FH65" s="16">
        <f t="shared" si="357"/>
        <v>0</v>
      </c>
      <c r="FI65" s="18">
        <f t="shared" si="212"/>
        <v>0</v>
      </c>
      <c r="FJ65" s="17">
        <f t="shared" si="213"/>
        <v>1</v>
      </c>
      <c r="FK65" s="16">
        <f t="shared" si="358"/>
        <v>0</v>
      </c>
      <c r="FL65" s="18">
        <f t="shared" si="215"/>
        <v>0</v>
      </c>
      <c r="FM65" s="17">
        <f t="shared" si="216"/>
        <v>1</v>
      </c>
      <c r="FN65" s="16">
        <f t="shared" si="359"/>
        <v>0</v>
      </c>
      <c r="FO65" s="18">
        <f t="shared" si="218"/>
        <v>0</v>
      </c>
      <c r="FP65" s="17">
        <f t="shared" si="219"/>
        <v>1</v>
      </c>
      <c r="FQ65" s="16">
        <f t="shared" si="360"/>
        <v>0</v>
      </c>
      <c r="FR65" s="18">
        <f t="shared" si="221"/>
        <v>0</v>
      </c>
      <c r="FS65" s="17">
        <f t="shared" si="222"/>
        <v>1</v>
      </c>
      <c r="FT65" s="16">
        <f t="shared" si="361"/>
        <v>0</v>
      </c>
      <c r="FU65" s="18">
        <f t="shared" si="224"/>
        <v>0</v>
      </c>
      <c r="FV65" s="17">
        <f t="shared" si="225"/>
        <v>1</v>
      </c>
      <c r="FW65" s="16">
        <f t="shared" si="362"/>
        <v>0</v>
      </c>
      <c r="FX65" s="18">
        <f t="shared" si="227"/>
        <v>0</v>
      </c>
      <c r="FY65" s="17">
        <f t="shared" si="228"/>
        <v>1</v>
      </c>
      <c r="FZ65" s="16">
        <f t="shared" si="363"/>
        <v>0</v>
      </c>
      <c r="GA65" s="18">
        <f t="shared" si="230"/>
        <v>0</v>
      </c>
      <c r="GB65" s="17">
        <f t="shared" si="231"/>
        <v>1</v>
      </c>
      <c r="GC65" s="16">
        <f t="shared" si="364"/>
        <v>0</v>
      </c>
      <c r="GD65" s="18">
        <f t="shared" si="233"/>
        <v>0</v>
      </c>
      <c r="GE65" s="17">
        <f t="shared" si="234"/>
        <v>1</v>
      </c>
      <c r="GF65" s="16">
        <f t="shared" si="365"/>
        <v>0</v>
      </c>
      <c r="GG65" s="18">
        <f t="shared" si="236"/>
        <v>0</v>
      </c>
      <c r="GH65" s="17">
        <f t="shared" si="237"/>
        <v>1</v>
      </c>
      <c r="GI65" s="16">
        <f t="shared" si="366"/>
        <v>0</v>
      </c>
      <c r="GJ65" s="18">
        <f t="shared" si="239"/>
        <v>0</v>
      </c>
      <c r="GK65" s="17">
        <f t="shared" si="240"/>
        <v>2</v>
      </c>
      <c r="GL65" s="16">
        <f t="shared" si="367"/>
        <v>0</v>
      </c>
      <c r="GM65" s="18">
        <f t="shared" si="242"/>
        <v>0</v>
      </c>
      <c r="GN65" s="17">
        <f t="shared" si="243"/>
        <v>4</v>
      </c>
      <c r="GO65" s="16">
        <f t="shared" si="368"/>
        <v>0</v>
      </c>
      <c r="GP65" s="18">
        <f t="shared" si="245"/>
        <v>0</v>
      </c>
      <c r="GQ65" s="17">
        <f t="shared" si="246"/>
        <v>6</v>
      </c>
      <c r="GR65" s="16">
        <f t="shared" si="369"/>
        <v>0</v>
      </c>
      <c r="GS65" s="18">
        <f t="shared" si="248"/>
        <v>0</v>
      </c>
      <c r="GT65" s="17">
        <f t="shared" si="249"/>
        <v>8</v>
      </c>
      <c r="GU65" s="16">
        <f t="shared" si="370"/>
        <v>0</v>
      </c>
      <c r="GV65" s="18">
        <f t="shared" si="251"/>
        <v>0</v>
      </c>
      <c r="GW65" s="17">
        <f t="shared" si="252"/>
        <v>10</v>
      </c>
      <c r="GX65" s="16">
        <f t="shared" si="371"/>
        <v>0</v>
      </c>
      <c r="GY65" s="18">
        <f t="shared" si="254"/>
        <v>0</v>
      </c>
      <c r="GZ65" s="17">
        <f t="shared" si="255"/>
        <v>20</v>
      </c>
      <c r="HA65" s="16">
        <f t="shared" si="372"/>
        <v>0</v>
      </c>
      <c r="HB65" s="18">
        <f t="shared" si="257"/>
        <v>0</v>
      </c>
      <c r="HC65" s="17">
        <f t="shared" si="258"/>
        <v>40</v>
      </c>
      <c r="HD65" s="16">
        <f t="shared" si="373"/>
        <v>0</v>
      </c>
      <c r="HE65" s="18">
        <f t="shared" si="260"/>
        <v>0</v>
      </c>
      <c r="HF65" s="17">
        <f t="shared" si="261"/>
        <v>60</v>
      </c>
      <c r="HG65" s="16">
        <f t="shared" si="374"/>
        <v>0</v>
      </c>
      <c r="HH65" s="18">
        <f t="shared" si="263"/>
        <v>0</v>
      </c>
      <c r="HI65" s="17">
        <f t="shared" si="264"/>
        <v>80</v>
      </c>
      <c r="HJ65" s="16">
        <f t="shared" si="375"/>
        <v>0</v>
      </c>
      <c r="HK65" s="18">
        <f t="shared" si="266"/>
        <v>0</v>
      </c>
      <c r="HL65" s="17">
        <f t="shared" si="267"/>
        <v>100</v>
      </c>
      <c r="HM65" s="16">
        <f t="shared" si="376"/>
        <v>0</v>
      </c>
      <c r="HO65" s="19"/>
      <c r="HP65" s="3"/>
      <c r="HT65" s="16"/>
      <c r="HU65" s="18">
        <v>1</v>
      </c>
      <c r="HV65" s="17">
        <v>1</v>
      </c>
      <c r="HW65" s="16">
        <f t="shared" si="377"/>
        <v>2.0000000000000015E-5</v>
      </c>
      <c r="HX65" s="18">
        <f t="shared" si="270"/>
        <v>1</v>
      </c>
      <c r="HY65" s="17">
        <f t="shared" si="271"/>
        <v>1</v>
      </c>
      <c r="HZ65" s="16">
        <f t="shared" si="378"/>
        <v>4.000000000000003E-5</v>
      </c>
      <c r="IA65" s="18">
        <f t="shared" si="273"/>
        <v>1</v>
      </c>
      <c r="IB65" s="17">
        <f t="shared" si="274"/>
        <v>1</v>
      </c>
      <c r="IC65" s="16">
        <f t="shared" si="379"/>
        <v>6.0000000000000049E-5</v>
      </c>
      <c r="ID65" s="18">
        <f t="shared" si="276"/>
        <v>1</v>
      </c>
      <c r="IE65" s="17">
        <f t="shared" si="277"/>
        <v>1</v>
      </c>
      <c r="IF65" s="16">
        <f t="shared" si="380"/>
        <v>8.0000000000000061E-5</v>
      </c>
      <c r="IG65" s="18">
        <f t="shared" si="279"/>
        <v>1</v>
      </c>
      <c r="IH65" s="17">
        <f t="shared" si="280"/>
        <v>1</v>
      </c>
      <c r="II65" s="16">
        <f t="shared" si="381"/>
        <v>1.0000000000000009E-4</v>
      </c>
      <c r="IJ65" s="18">
        <f t="shared" si="282"/>
        <v>1</v>
      </c>
      <c r="IK65" s="17">
        <f t="shared" si="283"/>
        <v>1</v>
      </c>
      <c r="IL65" s="16">
        <f t="shared" si="382"/>
        <v>2.0000000000000017E-4</v>
      </c>
      <c r="IM65" s="18">
        <f t="shared" si="285"/>
        <v>1</v>
      </c>
      <c r="IN65" s="17">
        <f t="shared" si="286"/>
        <v>1</v>
      </c>
      <c r="IO65" s="16">
        <f t="shared" si="383"/>
        <v>4.0000000000000034E-4</v>
      </c>
      <c r="IP65" s="18">
        <f t="shared" si="288"/>
        <v>1</v>
      </c>
      <c r="IQ65" s="17">
        <f t="shared" si="289"/>
        <v>1</v>
      </c>
      <c r="IR65" s="16">
        <f t="shared" si="384"/>
        <v>6.0000000000000049E-4</v>
      </c>
      <c r="IS65" s="18">
        <f t="shared" si="291"/>
        <v>1</v>
      </c>
      <c r="IT65" s="17">
        <f t="shared" si="292"/>
        <v>1</v>
      </c>
      <c r="IU65" s="16">
        <f t="shared" si="385"/>
        <v>8.0000000000000069E-4</v>
      </c>
      <c r="IV65" s="18">
        <f t="shared" si="294"/>
        <v>1</v>
      </c>
      <c r="IW65" s="17">
        <f t="shared" si="295"/>
        <v>1</v>
      </c>
      <c r="IX65" s="16">
        <f t="shared" si="386"/>
        <v>1.0000000000000009E-3</v>
      </c>
      <c r="IY65" s="18">
        <f t="shared" si="297"/>
        <v>1</v>
      </c>
      <c r="IZ65" s="17">
        <f t="shared" si="298"/>
        <v>1</v>
      </c>
      <c r="JA65" s="16">
        <f t="shared" si="387"/>
        <v>2.0000000000000018E-3</v>
      </c>
      <c r="JB65" s="18">
        <f t="shared" si="300"/>
        <v>1</v>
      </c>
      <c r="JC65" s="17">
        <f t="shared" si="301"/>
        <v>1</v>
      </c>
      <c r="JD65" s="16">
        <f t="shared" si="388"/>
        <v>4.0000000000000036E-3</v>
      </c>
      <c r="JE65" s="18">
        <f t="shared" si="303"/>
        <v>1</v>
      </c>
      <c r="JF65" s="17">
        <f t="shared" si="304"/>
        <v>1</v>
      </c>
      <c r="JG65" s="16">
        <f t="shared" si="389"/>
        <v>6.0000000000000045E-3</v>
      </c>
      <c r="JH65" s="18">
        <f t="shared" si="306"/>
        <v>1</v>
      </c>
      <c r="JI65" s="17">
        <f t="shared" si="307"/>
        <v>1</v>
      </c>
      <c r="JJ65" s="16">
        <f t="shared" si="390"/>
        <v>8.0000000000000071E-3</v>
      </c>
      <c r="JK65" s="18">
        <f t="shared" si="309"/>
        <v>1</v>
      </c>
      <c r="JL65" s="17">
        <f t="shared" si="310"/>
        <v>1</v>
      </c>
      <c r="JM65" s="16">
        <f t="shared" si="391"/>
        <v>1.0000000000000009E-2</v>
      </c>
      <c r="JN65" s="18">
        <f t="shared" si="312"/>
        <v>1</v>
      </c>
      <c r="JO65" s="17">
        <f t="shared" si="313"/>
        <v>1</v>
      </c>
      <c r="JP65" s="16">
        <f t="shared" si="392"/>
        <v>2.0000000000000018E-2</v>
      </c>
      <c r="JQ65" s="18">
        <f t="shared" si="315"/>
        <v>1</v>
      </c>
      <c r="JR65" s="17">
        <f t="shared" si="316"/>
        <v>1</v>
      </c>
      <c r="JS65" s="16">
        <f t="shared" si="393"/>
        <v>4.0000000000000036E-2</v>
      </c>
      <c r="JT65" s="18">
        <f t="shared" si="318"/>
        <v>1</v>
      </c>
      <c r="JU65" s="17">
        <f t="shared" si="319"/>
        <v>1</v>
      </c>
      <c r="JV65" s="16">
        <f t="shared" si="394"/>
        <v>6.0000000000000046E-2</v>
      </c>
      <c r="JW65" s="18">
        <f t="shared" si="321"/>
        <v>1</v>
      </c>
      <c r="JX65" s="17">
        <f t="shared" si="322"/>
        <v>1</v>
      </c>
      <c r="JY65" s="16">
        <f t="shared" si="395"/>
        <v>8.0000000000000071E-2</v>
      </c>
      <c r="JZ65" s="18">
        <f t="shared" si="324"/>
        <v>1</v>
      </c>
      <c r="KA65" s="17">
        <f t="shared" si="325"/>
        <v>1</v>
      </c>
      <c r="KB65" s="16">
        <f t="shared" si="396"/>
        <v>0.10000000000000007</v>
      </c>
      <c r="KG65" s="15">
        <f t="shared" ref="KG65:KP74" si="401">$AG65*KG$4/10000*$F65*KG$3/$KO$1</f>
        <v>0</v>
      </c>
      <c r="KH65" s="15">
        <f t="shared" si="401"/>
        <v>0</v>
      </c>
      <c r="KI65" s="15">
        <f t="shared" si="401"/>
        <v>0</v>
      </c>
      <c r="KJ65" s="15">
        <f t="shared" si="401"/>
        <v>7.1999999999999998E-3</v>
      </c>
      <c r="KK65" s="15">
        <f t="shared" si="401"/>
        <v>8.9999999999999993E-3</v>
      </c>
      <c r="KL65" s="15">
        <f t="shared" si="401"/>
        <v>1.7999999999999999E-2</v>
      </c>
      <c r="KM65" s="15">
        <f t="shared" si="401"/>
        <v>3.5999999999999997E-2</v>
      </c>
      <c r="KN65" s="15">
        <f t="shared" si="401"/>
        <v>5.3999999999999999E-2</v>
      </c>
      <c r="KO65" s="15">
        <f t="shared" si="401"/>
        <v>7.1999999999999995E-2</v>
      </c>
      <c r="KP65" s="15">
        <f t="shared" si="401"/>
        <v>0.09</v>
      </c>
      <c r="KQ65" s="15">
        <f t="shared" ref="KQ65:KZ74" si="402">$AG65*KQ$4/10000*$F65*KQ$3/$KO$1</f>
        <v>0.18</v>
      </c>
      <c r="KR65" s="15">
        <f t="shared" si="402"/>
        <v>0.22500000000000001</v>
      </c>
      <c r="KS65" s="15">
        <f t="shared" si="402"/>
        <v>0.22496400000000003</v>
      </c>
      <c r="KT65" s="15">
        <f t="shared" si="402"/>
        <v>0.22492800000000002</v>
      </c>
      <c r="KU65" s="15">
        <f t="shared" si="402"/>
        <v>0.22491000000000003</v>
      </c>
      <c r="KV65" s="15">
        <f t="shared" si="402"/>
        <v>0.22482000000000005</v>
      </c>
      <c r="KW65" s="15">
        <f t="shared" si="402"/>
        <v>0.22464000000000003</v>
      </c>
      <c r="KX65" s="15">
        <f t="shared" si="402"/>
        <v>0.22464000000000003</v>
      </c>
      <c r="KY65" s="15">
        <f t="shared" si="402"/>
        <v>0.22464000000000003</v>
      </c>
      <c r="KZ65" s="15">
        <f t="shared" si="402"/>
        <v>0.22409999999999999</v>
      </c>
      <c r="LG65" s="14">
        <f t="shared" si="347"/>
        <v>0.05</v>
      </c>
      <c r="LH65" s="3">
        <v>1</v>
      </c>
      <c r="LI65" s="14">
        <f t="shared" si="327"/>
        <v>2.5000000000000001E-2</v>
      </c>
      <c r="LJ65" s="3">
        <f t="shared" si="328"/>
        <v>1</v>
      </c>
      <c r="LK65" s="14">
        <v>5.0000000000000001E-3</v>
      </c>
      <c r="LL65" s="3">
        <v>1</v>
      </c>
      <c r="LM65" s="14">
        <v>2.0000000000000001E-4</v>
      </c>
      <c r="LN65" s="3">
        <v>2</v>
      </c>
      <c r="LO65" s="13">
        <f t="shared" ref="LO65:LS74" si="403">LO$4*$LG65*$F65/$LH65/20000</f>
        <v>8.9999999999999993E-3</v>
      </c>
      <c r="LP65" s="13">
        <f t="shared" si="403"/>
        <v>1.7999999999999999E-2</v>
      </c>
      <c r="LQ65" s="13">
        <f t="shared" si="403"/>
        <v>2.7E-2</v>
      </c>
      <c r="LR65" s="13">
        <f t="shared" si="403"/>
        <v>3.5999999999999997E-2</v>
      </c>
      <c r="LS65" s="13">
        <f t="shared" si="403"/>
        <v>4.4999999999999998E-2</v>
      </c>
      <c r="LT65" s="13">
        <f t="shared" ref="LT65:LX74" si="404">LT$4*$LI65*$F65/$LJ65/20000</f>
        <v>4.4999999999999998E-2</v>
      </c>
      <c r="LU65" s="13">
        <f t="shared" si="404"/>
        <v>0.09</v>
      </c>
      <c r="LV65" s="13">
        <f t="shared" si="404"/>
        <v>0.13500000000000001</v>
      </c>
      <c r="LW65" s="13">
        <f t="shared" si="404"/>
        <v>0.18</v>
      </c>
      <c r="LX65" s="13">
        <f t="shared" si="404"/>
        <v>0.22500000000000001</v>
      </c>
      <c r="LY65" s="13">
        <f t="shared" ref="LY65:MC74" si="405">LY$4*$LK65*$F65/$LL65/20000</f>
        <v>0.09</v>
      </c>
      <c r="LZ65" s="13">
        <f t="shared" si="405"/>
        <v>0.18</v>
      </c>
      <c r="MA65" s="13">
        <f t="shared" si="405"/>
        <v>0.27</v>
      </c>
      <c r="MB65" s="13">
        <f t="shared" si="405"/>
        <v>0.36</v>
      </c>
      <c r="MC65" s="13">
        <f t="shared" si="405"/>
        <v>0.45</v>
      </c>
      <c r="MD65" s="13">
        <f t="shared" ref="MD65:MP74" si="406">MD$4*$LM65*$F65/$LN65/20000</f>
        <v>1.7999999999999999E-2</v>
      </c>
      <c r="ME65" s="13">
        <f t="shared" si="406"/>
        <v>3.5999999999999997E-2</v>
      </c>
      <c r="MF65" s="13">
        <f t="shared" si="406"/>
        <v>5.3999999999999999E-2</v>
      </c>
      <c r="MG65" s="13">
        <f t="shared" si="406"/>
        <v>7.1999999999999995E-2</v>
      </c>
      <c r="MH65" s="13">
        <f t="shared" si="406"/>
        <v>0.09</v>
      </c>
      <c r="MI65" s="13">
        <f t="shared" si="406"/>
        <v>0.13500000000000001</v>
      </c>
      <c r="MJ65" s="13">
        <f t="shared" si="406"/>
        <v>0.18</v>
      </c>
      <c r="MK65" s="13">
        <f t="shared" si="406"/>
        <v>0.22500000000000001</v>
      </c>
      <c r="ML65" s="13">
        <f t="shared" si="406"/>
        <v>0.27</v>
      </c>
      <c r="MM65" s="13">
        <f t="shared" si="406"/>
        <v>0.315</v>
      </c>
      <c r="MN65" s="13">
        <f t="shared" si="406"/>
        <v>0.36</v>
      </c>
      <c r="MO65" s="13">
        <f t="shared" si="406"/>
        <v>0.40500000000000003</v>
      </c>
      <c r="MP65" s="13">
        <f t="shared" si="406"/>
        <v>0.45</v>
      </c>
      <c r="MQ65" s="13"/>
      <c r="MT65" s="3"/>
      <c r="MW65" s="1">
        <v>0</v>
      </c>
      <c r="MX65" s="1">
        <v>0</v>
      </c>
      <c r="MY65" s="1">
        <v>0</v>
      </c>
    </row>
    <row r="66" spans="1:363" ht="16.2">
      <c r="A66" s="37">
        <v>57</v>
      </c>
      <c r="B66" s="37" t="s">
        <v>159</v>
      </c>
      <c r="C66" s="37">
        <v>5</v>
      </c>
      <c r="D66" s="37">
        <v>-1</v>
      </c>
      <c r="E66" s="37"/>
      <c r="F66" s="37">
        <v>200</v>
      </c>
      <c r="G66" s="11" t="s">
        <v>158</v>
      </c>
      <c r="H66" s="37">
        <f t="shared" si="195"/>
        <v>200</v>
      </c>
      <c r="I66" s="11"/>
      <c r="J66" s="37">
        <f t="shared" si="348"/>
        <v>200</v>
      </c>
      <c r="K66" s="11" t="s">
        <v>157</v>
      </c>
      <c r="L66" s="37">
        <f t="shared" si="329"/>
        <v>0</v>
      </c>
      <c r="M66" s="37">
        <f t="shared" si="330"/>
        <v>0</v>
      </c>
      <c r="N66" s="37">
        <v>0</v>
      </c>
      <c r="O66" s="57">
        <v>0.1388884</v>
      </c>
      <c r="P66" s="3">
        <v>2</v>
      </c>
      <c r="Q66" s="51">
        <v>0</v>
      </c>
      <c r="R66" s="17">
        <f t="shared" si="196"/>
        <v>3.3333000000000002E-2</v>
      </c>
      <c r="S66" s="49">
        <v>0</v>
      </c>
      <c r="T66" s="47" t="s">
        <v>27</v>
      </c>
      <c r="U66" s="50">
        <v>0</v>
      </c>
      <c r="V66" s="49">
        <v>11</v>
      </c>
      <c r="W66" s="48">
        <v>1</v>
      </c>
      <c r="X66" s="47" t="str">
        <f t="shared" si="397"/>
        <v>[[0,1],[0,1],[0,1],[0,1],[0,1],[0,1],[0,1],[0,1],[0,1],[0,1],[0,2],[0,4],[0,6],[0,8],[0,10],[0,20],[0,40],[0,60],[0,80],[0,100]]</v>
      </c>
      <c r="Y66" s="47">
        <v>1</v>
      </c>
      <c r="Z66" s="47">
        <v>1</v>
      </c>
      <c r="AA66" s="47" t="str">
        <f t="shared" si="197"/>
        <v>[[1,1],[1,1],[1,1],[1,1],[1,1],[1,1],[1,1],[1,1],[1,1],[1,1],[1,1],[1,1],[1,1],[1,1],[1,1],[1,1],[1,1],[1,1],[1,1],[1,1]]</v>
      </c>
      <c r="AB66" s="37">
        <v>0</v>
      </c>
      <c r="AC66" s="81">
        <v>1</v>
      </c>
      <c r="AD66" s="43">
        <f t="shared" si="400"/>
        <v>0</v>
      </c>
      <c r="AE66" s="43">
        <v>0.05</v>
      </c>
      <c r="AF66" s="43">
        <v>0</v>
      </c>
      <c r="AG66" s="44">
        <v>0.05</v>
      </c>
      <c r="AH66" s="44">
        <f>AH53</f>
        <v>0</v>
      </c>
      <c r="AI66" s="44">
        <f>AI53</f>
        <v>0</v>
      </c>
      <c r="AJ66" s="42">
        <v>0</v>
      </c>
      <c r="AK66" s="14" t="str">
        <f t="shared" si="198"/>
        <v>[[0.05,1],[0.025,1],[0.005,1],[0.0002,2],[0,0],[0.0002,2],[0.0002,2]]</v>
      </c>
      <c r="AL66" s="37" t="str">
        <f t="shared" si="398"/>
        <v>[[2,5],[3,2],[4,1]]</v>
      </c>
      <c r="AM66" s="40" t="str">
        <f t="shared" si="350"/>
        <v>[1.066667,0.533333,0.355556]</v>
      </c>
      <c r="AN66" s="40">
        <v>0</v>
      </c>
      <c r="AO66" s="40">
        <v>1</v>
      </c>
      <c r="AP66" s="40">
        <f t="shared" si="199"/>
        <v>1</v>
      </c>
      <c r="AQ66" s="40">
        <v>1</v>
      </c>
      <c r="AR66" s="40">
        <v>1</v>
      </c>
      <c r="AS66" s="40" t="s">
        <v>156</v>
      </c>
      <c r="AT66" s="40">
        <v>3</v>
      </c>
      <c r="AU66" s="39">
        <v>12</v>
      </c>
      <c r="AV66" s="37">
        <v>1</v>
      </c>
      <c r="AW66" s="37">
        <v>0</v>
      </c>
      <c r="AX66" s="37">
        <v>2</v>
      </c>
      <c r="AY66" s="8"/>
      <c r="AZ66" s="8" t="s">
        <v>6</v>
      </c>
      <c r="BA66" s="40" t="s">
        <v>155</v>
      </c>
      <c r="BB66" s="40" t="s">
        <v>154</v>
      </c>
      <c r="BC66" s="40" t="s">
        <v>153</v>
      </c>
      <c r="BD66" s="37" t="str">
        <f>BC66</f>
        <v>0.72,0.45,0.45,0.45,0.45</v>
      </c>
      <c r="BE66" s="37">
        <v>1</v>
      </c>
      <c r="BF66" s="37">
        <v>1</v>
      </c>
      <c r="BG66" s="37" t="s">
        <v>16</v>
      </c>
      <c r="BH66" s="67">
        <v>1</v>
      </c>
      <c r="BI66" s="36">
        <v>0.6</v>
      </c>
      <c r="BJ66" s="8">
        <f t="shared" si="399"/>
        <v>200</v>
      </c>
      <c r="BK66" s="8" t="s">
        <v>5</v>
      </c>
      <c r="BL66" s="8">
        <v>1</v>
      </c>
      <c r="BM66" s="8" t="s">
        <v>14</v>
      </c>
      <c r="BN66" s="8" t="s">
        <v>152</v>
      </c>
      <c r="BO66" s="56" t="s">
        <v>151</v>
      </c>
      <c r="BP66" s="56" t="s">
        <v>150</v>
      </c>
      <c r="BQ66" s="27">
        <v>58000</v>
      </c>
      <c r="BR66" s="27">
        <v>2</v>
      </c>
      <c r="BS66" s="11"/>
      <c r="BT66" s="11"/>
      <c r="BU66" s="11" t="s">
        <v>1</v>
      </c>
      <c r="BV66" s="35">
        <v>0</v>
      </c>
      <c r="BW66" s="27">
        <f t="shared" si="200"/>
        <v>20</v>
      </c>
      <c r="BX66" s="34" t="str">
        <f t="shared" si="201"/>
        <v>[20,6,0,20]</v>
      </c>
      <c r="BY66" s="31">
        <v>0</v>
      </c>
      <c r="BZ66" s="31">
        <v>0</v>
      </c>
      <c r="CA66" s="31">
        <v>1</v>
      </c>
      <c r="CB66" s="31">
        <v>1</v>
      </c>
      <c r="CC66" s="31">
        <v>1</v>
      </c>
      <c r="CD66" s="31">
        <v>1</v>
      </c>
      <c r="CE66" s="31">
        <v>1</v>
      </c>
      <c r="CF66" s="31" t="str">
        <f t="shared" si="331"/>
        <v>0,0,0,0,0,0,0</v>
      </c>
      <c r="CG66" s="31" t="str">
        <f t="shared" si="332"/>
        <v/>
      </c>
      <c r="CH66" s="31"/>
      <c r="CI66" s="31"/>
      <c r="CJ66" s="31"/>
      <c r="CK66" s="31"/>
      <c r="CL66" s="31"/>
      <c r="CM66" s="31"/>
      <c r="CN66" s="31"/>
      <c r="CO66" s="31"/>
      <c r="CP66" s="31"/>
      <c r="CQ66" s="32" t="s">
        <v>0</v>
      </c>
      <c r="CR66" s="32">
        <v>1</v>
      </c>
      <c r="CS66" s="31"/>
      <c r="CT66" s="31"/>
      <c r="CU66" s="31"/>
      <c r="CV66" s="31"/>
      <c r="CW66" s="31"/>
      <c r="CX66" s="31"/>
      <c r="CY66" s="31"/>
      <c r="CZ66" s="31"/>
      <c r="DA66" s="31"/>
      <c r="DB66" s="31"/>
      <c r="DC66" s="31"/>
      <c r="DD66" s="31"/>
      <c r="DE66" s="31"/>
      <c r="DF66" s="31"/>
      <c r="DG66" s="31"/>
      <c r="DH66" s="31"/>
      <c r="DI66" s="31"/>
      <c r="DJ66" s="31"/>
      <c r="DK66" s="31"/>
      <c r="DL66" s="31"/>
      <c r="DM66" s="31"/>
      <c r="DN66" s="31"/>
      <c r="DO66" s="31"/>
      <c r="DP66" s="31"/>
      <c r="DQ66" s="31"/>
      <c r="DR66" s="31"/>
      <c r="DS66" s="31" t="s">
        <v>149</v>
      </c>
      <c r="DT66" s="31">
        <f>IF(C66&lt;4,MIN($DU$1*$DV$2,F66*$DU$2),F66*0.1)</f>
        <v>20</v>
      </c>
      <c r="DU66" s="27">
        <f>IF(F66&lt;=10,F66,MIN($DU$1*$DV$2,F66*$DU$2,6))</f>
        <v>6</v>
      </c>
      <c r="DV66" s="27">
        <f>IF(C66&lt;=4,F66,0)</f>
        <v>0</v>
      </c>
      <c r="DW66" s="27">
        <f t="shared" si="202"/>
        <v>20</v>
      </c>
      <c r="DX66" s="27"/>
      <c r="DZ66" s="80"/>
      <c r="EA66" s="8"/>
      <c r="EB66" s="80"/>
      <c r="EC66" s="8"/>
      <c r="ED66" s="80"/>
      <c r="EE66" s="8"/>
      <c r="EF66" s="8"/>
      <c r="EI66" s="26">
        <f t="shared" si="203"/>
        <v>220.00000000000003</v>
      </c>
      <c r="EJ66" s="25">
        <f>EJ65</f>
        <v>0.1</v>
      </c>
      <c r="EK66" s="24">
        <v>2</v>
      </c>
      <c r="EL66" s="21">
        <v>5</v>
      </c>
      <c r="EM66" s="24">
        <v>3</v>
      </c>
      <c r="EN66" s="21">
        <v>2</v>
      </c>
      <c r="EO66" s="24">
        <v>4</v>
      </c>
      <c r="EP66" s="21">
        <v>1</v>
      </c>
      <c r="EQ66" s="21">
        <f t="shared" si="204"/>
        <v>2.5</v>
      </c>
      <c r="ER66" s="21">
        <f t="shared" si="205"/>
        <v>7.5</v>
      </c>
      <c r="ES66" s="23">
        <f t="shared" si="206"/>
        <v>1.066667</v>
      </c>
      <c r="ET66" s="21">
        <f t="shared" si="207"/>
        <v>15</v>
      </c>
      <c r="EU66" s="22">
        <f t="shared" si="208"/>
        <v>0.53333299999999995</v>
      </c>
      <c r="EV66" s="21">
        <f t="shared" si="209"/>
        <v>22.5</v>
      </c>
      <c r="EW66" s="20">
        <f t="shared" si="210"/>
        <v>0.35555599999999998</v>
      </c>
      <c r="EZ66" s="19"/>
      <c r="FA66" s="3"/>
      <c r="FE66" s="16"/>
      <c r="FF66" s="18">
        <v>0</v>
      </c>
      <c r="FG66" s="17">
        <v>1</v>
      </c>
      <c r="FH66" s="16">
        <f t="shared" si="357"/>
        <v>0</v>
      </c>
      <c r="FI66" s="18">
        <f t="shared" si="212"/>
        <v>0</v>
      </c>
      <c r="FJ66" s="17">
        <f t="shared" si="213"/>
        <v>1</v>
      </c>
      <c r="FK66" s="16">
        <f t="shared" si="358"/>
        <v>0</v>
      </c>
      <c r="FL66" s="18">
        <f t="shared" si="215"/>
        <v>0</v>
      </c>
      <c r="FM66" s="17">
        <f t="shared" si="216"/>
        <v>1</v>
      </c>
      <c r="FN66" s="16">
        <f t="shared" si="359"/>
        <v>0</v>
      </c>
      <c r="FO66" s="18">
        <f t="shared" si="218"/>
        <v>0</v>
      </c>
      <c r="FP66" s="17">
        <f t="shared" si="219"/>
        <v>1</v>
      </c>
      <c r="FQ66" s="16">
        <f t="shared" si="360"/>
        <v>0</v>
      </c>
      <c r="FR66" s="18">
        <f t="shared" si="221"/>
        <v>0</v>
      </c>
      <c r="FS66" s="17">
        <f t="shared" si="222"/>
        <v>1</v>
      </c>
      <c r="FT66" s="16">
        <f t="shared" si="361"/>
        <v>0</v>
      </c>
      <c r="FU66" s="18">
        <f t="shared" si="224"/>
        <v>0</v>
      </c>
      <c r="FV66" s="17">
        <f t="shared" si="225"/>
        <v>1</v>
      </c>
      <c r="FW66" s="16">
        <f t="shared" si="362"/>
        <v>0</v>
      </c>
      <c r="FX66" s="18">
        <f t="shared" si="227"/>
        <v>0</v>
      </c>
      <c r="FY66" s="17">
        <f t="shared" si="228"/>
        <v>1</v>
      </c>
      <c r="FZ66" s="16">
        <f t="shared" si="363"/>
        <v>0</v>
      </c>
      <c r="GA66" s="18">
        <f t="shared" si="230"/>
        <v>0</v>
      </c>
      <c r="GB66" s="17">
        <f t="shared" si="231"/>
        <v>1</v>
      </c>
      <c r="GC66" s="16">
        <f t="shared" si="364"/>
        <v>0</v>
      </c>
      <c r="GD66" s="18">
        <f t="shared" si="233"/>
        <v>0</v>
      </c>
      <c r="GE66" s="17">
        <f t="shared" si="234"/>
        <v>1</v>
      </c>
      <c r="GF66" s="16">
        <f t="shared" si="365"/>
        <v>0</v>
      </c>
      <c r="GG66" s="18">
        <f t="shared" si="236"/>
        <v>0</v>
      </c>
      <c r="GH66" s="17">
        <f t="shared" si="237"/>
        <v>1</v>
      </c>
      <c r="GI66" s="16">
        <f t="shared" si="366"/>
        <v>0</v>
      </c>
      <c r="GJ66" s="18">
        <f t="shared" si="239"/>
        <v>0</v>
      </c>
      <c r="GK66" s="17">
        <f t="shared" si="240"/>
        <v>2</v>
      </c>
      <c r="GL66" s="16">
        <f t="shared" si="367"/>
        <v>0</v>
      </c>
      <c r="GM66" s="18">
        <f t="shared" si="242"/>
        <v>0</v>
      </c>
      <c r="GN66" s="17">
        <f t="shared" si="243"/>
        <v>4</v>
      </c>
      <c r="GO66" s="16">
        <f t="shared" si="368"/>
        <v>0</v>
      </c>
      <c r="GP66" s="18">
        <f t="shared" si="245"/>
        <v>0</v>
      </c>
      <c r="GQ66" s="17">
        <f t="shared" si="246"/>
        <v>6</v>
      </c>
      <c r="GR66" s="16">
        <f t="shared" si="369"/>
        <v>0</v>
      </c>
      <c r="GS66" s="18">
        <f t="shared" si="248"/>
        <v>0</v>
      </c>
      <c r="GT66" s="17">
        <f t="shared" si="249"/>
        <v>8</v>
      </c>
      <c r="GU66" s="16">
        <f t="shared" si="370"/>
        <v>0</v>
      </c>
      <c r="GV66" s="18">
        <f t="shared" si="251"/>
        <v>0</v>
      </c>
      <c r="GW66" s="17">
        <f t="shared" si="252"/>
        <v>10</v>
      </c>
      <c r="GX66" s="16">
        <f t="shared" si="371"/>
        <v>0</v>
      </c>
      <c r="GY66" s="18">
        <f t="shared" si="254"/>
        <v>0</v>
      </c>
      <c r="GZ66" s="17">
        <f t="shared" si="255"/>
        <v>20</v>
      </c>
      <c r="HA66" s="16">
        <f t="shared" si="372"/>
        <v>0</v>
      </c>
      <c r="HB66" s="18">
        <f t="shared" si="257"/>
        <v>0</v>
      </c>
      <c r="HC66" s="17">
        <f t="shared" si="258"/>
        <v>40</v>
      </c>
      <c r="HD66" s="16">
        <f t="shared" si="373"/>
        <v>0</v>
      </c>
      <c r="HE66" s="18">
        <f t="shared" si="260"/>
        <v>0</v>
      </c>
      <c r="HF66" s="17">
        <f t="shared" si="261"/>
        <v>60</v>
      </c>
      <c r="HG66" s="16">
        <f t="shared" si="374"/>
        <v>0</v>
      </c>
      <c r="HH66" s="18">
        <f t="shared" si="263"/>
        <v>0</v>
      </c>
      <c r="HI66" s="17">
        <f t="shared" si="264"/>
        <v>80</v>
      </c>
      <c r="HJ66" s="16">
        <f t="shared" si="375"/>
        <v>0</v>
      </c>
      <c r="HK66" s="18">
        <f t="shared" si="266"/>
        <v>0</v>
      </c>
      <c r="HL66" s="17">
        <f t="shared" si="267"/>
        <v>100</v>
      </c>
      <c r="HM66" s="16">
        <f t="shared" si="376"/>
        <v>0</v>
      </c>
      <c r="HO66" s="19"/>
      <c r="HP66" s="3"/>
      <c r="HT66" s="16"/>
      <c r="HU66" s="18">
        <v>1</v>
      </c>
      <c r="HV66" s="17">
        <v>1</v>
      </c>
      <c r="HW66" s="16">
        <f t="shared" si="377"/>
        <v>2.222222222222224E-5</v>
      </c>
      <c r="HX66" s="18">
        <f t="shared" si="270"/>
        <v>1</v>
      </c>
      <c r="HY66" s="17">
        <f t="shared" si="271"/>
        <v>1</v>
      </c>
      <c r="HZ66" s="16">
        <f t="shared" si="378"/>
        <v>4.444444444444448E-5</v>
      </c>
      <c r="IA66" s="18">
        <f t="shared" si="273"/>
        <v>1</v>
      </c>
      <c r="IB66" s="17">
        <f t="shared" si="274"/>
        <v>1</v>
      </c>
      <c r="IC66" s="16">
        <f t="shared" si="379"/>
        <v>6.6666666666666724E-5</v>
      </c>
      <c r="ID66" s="18">
        <f t="shared" si="276"/>
        <v>1</v>
      </c>
      <c r="IE66" s="17">
        <f t="shared" si="277"/>
        <v>1</v>
      </c>
      <c r="IF66" s="16">
        <f t="shared" si="380"/>
        <v>8.8888888888888961E-5</v>
      </c>
      <c r="IG66" s="18">
        <f t="shared" si="279"/>
        <v>1</v>
      </c>
      <c r="IH66" s="17">
        <f t="shared" si="280"/>
        <v>1</v>
      </c>
      <c r="II66" s="16">
        <f t="shared" si="381"/>
        <v>1.111111111111112E-4</v>
      </c>
      <c r="IJ66" s="18">
        <f t="shared" si="282"/>
        <v>1</v>
      </c>
      <c r="IK66" s="17">
        <f t="shared" si="283"/>
        <v>1</v>
      </c>
      <c r="IL66" s="16">
        <f t="shared" si="382"/>
        <v>2.222222222222224E-4</v>
      </c>
      <c r="IM66" s="18">
        <f t="shared" si="285"/>
        <v>1</v>
      </c>
      <c r="IN66" s="17">
        <f t="shared" si="286"/>
        <v>1</v>
      </c>
      <c r="IO66" s="16">
        <f t="shared" si="383"/>
        <v>4.4444444444444479E-4</v>
      </c>
      <c r="IP66" s="18">
        <f t="shared" si="288"/>
        <v>1</v>
      </c>
      <c r="IQ66" s="17">
        <f t="shared" si="289"/>
        <v>1</v>
      </c>
      <c r="IR66" s="16">
        <f t="shared" si="384"/>
        <v>6.6666666666666719E-4</v>
      </c>
      <c r="IS66" s="18">
        <f t="shared" si="291"/>
        <v>1</v>
      </c>
      <c r="IT66" s="17">
        <f t="shared" si="292"/>
        <v>1</v>
      </c>
      <c r="IU66" s="16">
        <f t="shared" si="385"/>
        <v>8.8888888888888958E-4</v>
      </c>
      <c r="IV66" s="18">
        <f t="shared" si="294"/>
        <v>1</v>
      </c>
      <c r="IW66" s="17">
        <f t="shared" si="295"/>
        <v>1</v>
      </c>
      <c r="IX66" s="16">
        <f t="shared" si="386"/>
        <v>1.111111111111112E-3</v>
      </c>
      <c r="IY66" s="18">
        <f t="shared" si="297"/>
        <v>1</v>
      </c>
      <c r="IZ66" s="17">
        <f t="shared" si="298"/>
        <v>1</v>
      </c>
      <c r="JA66" s="16">
        <f t="shared" si="387"/>
        <v>2.222222222222224E-3</v>
      </c>
      <c r="JB66" s="18">
        <f t="shared" si="300"/>
        <v>1</v>
      </c>
      <c r="JC66" s="17">
        <f t="shared" si="301"/>
        <v>1</v>
      </c>
      <c r="JD66" s="16">
        <f t="shared" si="388"/>
        <v>4.4444444444444479E-3</v>
      </c>
      <c r="JE66" s="18">
        <f t="shared" si="303"/>
        <v>1</v>
      </c>
      <c r="JF66" s="17">
        <f t="shared" si="304"/>
        <v>1</v>
      </c>
      <c r="JG66" s="16">
        <f t="shared" si="389"/>
        <v>6.6666666666666723E-3</v>
      </c>
      <c r="JH66" s="18">
        <f t="shared" si="306"/>
        <v>1</v>
      </c>
      <c r="JI66" s="17">
        <f t="shared" si="307"/>
        <v>1</v>
      </c>
      <c r="JJ66" s="16">
        <f t="shared" si="390"/>
        <v>8.8888888888888958E-3</v>
      </c>
      <c r="JK66" s="18">
        <f t="shared" si="309"/>
        <v>1</v>
      </c>
      <c r="JL66" s="17">
        <f t="shared" si="310"/>
        <v>1</v>
      </c>
      <c r="JM66" s="16">
        <f t="shared" si="391"/>
        <v>1.111111111111112E-2</v>
      </c>
      <c r="JN66" s="18">
        <f t="shared" si="312"/>
        <v>1</v>
      </c>
      <c r="JO66" s="17">
        <f t="shared" si="313"/>
        <v>1</v>
      </c>
      <c r="JP66" s="16">
        <f t="shared" si="392"/>
        <v>2.222222222222224E-2</v>
      </c>
      <c r="JQ66" s="18">
        <f t="shared" si="315"/>
        <v>1</v>
      </c>
      <c r="JR66" s="17">
        <f t="shared" si="316"/>
        <v>1</v>
      </c>
      <c r="JS66" s="16">
        <f t="shared" si="393"/>
        <v>4.4444444444444481E-2</v>
      </c>
      <c r="JT66" s="18">
        <f t="shared" si="318"/>
        <v>1</v>
      </c>
      <c r="JU66" s="17">
        <f t="shared" si="319"/>
        <v>1</v>
      </c>
      <c r="JV66" s="16">
        <f t="shared" si="394"/>
        <v>6.6666666666666721E-2</v>
      </c>
      <c r="JW66" s="18">
        <f t="shared" si="321"/>
        <v>1</v>
      </c>
      <c r="JX66" s="17">
        <f t="shared" si="322"/>
        <v>1</v>
      </c>
      <c r="JY66" s="16">
        <f t="shared" si="395"/>
        <v>8.8888888888888962E-2</v>
      </c>
      <c r="JZ66" s="18">
        <f t="shared" si="324"/>
        <v>1</v>
      </c>
      <c r="KA66" s="17">
        <f t="shared" si="325"/>
        <v>1</v>
      </c>
      <c r="KB66" s="16">
        <f t="shared" si="396"/>
        <v>0.1111111111111112</v>
      </c>
      <c r="KG66" s="15">
        <f t="shared" si="401"/>
        <v>0</v>
      </c>
      <c r="KH66" s="15">
        <f t="shared" si="401"/>
        <v>0</v>
      </c>
      <c r="KI66" s="15">
        <f t="shared" si="401"/>
        <v>0</v>
      </c>
      <c r="KJ66" s="15">
        <f t="shared" si="401"/>
        <v>8.0000000000000002E-3</v>
      </c>
      <c r="KK66" s="15">
        <f t="shared" si="401"/>
        <v>0.01</v>
      </c>
      <c r="KL66" s="15">
        <f t="shared" si="401"/>
        <v>0.02</v>
      </c>
      <c r="KM66" s="15">
        <f t="shared" si="401"/>
        <v>0.04</v>
      </c>
      <c r="KN66" s="15">
        <f t="shared" si="401"/>
        <v>0.06</v>
      </c>
      <c r="KO66" s="15">
        <f t="shared" si="401"/>
        <v>0.08</v>
      </c>
      <c r="KP66" s="15">
        <f t="shared" si="401"/>
        <v>0.1</v>
      </c>
      <c r="KQ66" s="15">
        <f t="shared" si="402"/>
        <v>0.2</v>
      </c>
      <c r="KR66" s="15">
        <f t="shared" si="402"/>
        <v>0.25</v>
      </c>
      <c r="KS66" s="15">
        <f t="shared" si="402"/>
        <v>0.24996000000000004</v>
      </c>
      <c r="KT66" s="15">
        <f t="shared" si="402"/>
        <v>0.24992000000000003</v>
      </c>
      <c r="KU66" s="15">
        <f t="shared" si="402"/>
        <v>0.24990000000000001</v>
      </c>
      <c r="KV66" s="15">
        <f t="shared" si="402"/>
        <v>0.24980000000000005</v>
      </c>
      <c r="KW66" s="15">
        <f t="shared" si="402"/>
        <v>0.24960000000000004</v>
      </c>
      <c r="KX66" s="15">
        <f t="shared" si="402"/>
        <v>0.24960000000000004</v>
      </c>
      <c r="KY66" s="15">
        <f t="shared" si="402"/>
        <v>0.24960000000000004</v>
      </c>
      <c r="KZ66" s="15">
        <f t="shared" si="402"/>
        <v>0.249</v>
      </c>
      <c r="LG66" s="14">
        <f t="shared" si="347"/>
        <v>0.05</v>
      </c>
      <c r="LH66" s="3">
        <v>1</v>
      </c>
      <c r="LI66" s="14">
        <f t="shared" si="327"/>
        <v>2.5000000000000001E-2</v>
      </c>
      <c r="LJ66" s="3">
        <f t="shared" si="328"/>
        <v>1</v>
      </c>
      <c r="LK66" s="14">
        <v>5.0000000000000001E-3</v>
      </c>
      <c r="LL66" s="3">
        <v>1</v>
      </c>
      <c r="LM66" s="14">
        <v>2.0000000000000001E-4</v>
      </c>
      <c r="LN66" s="3">
        <v>2</v>
      </c>
      <c r="LO66" s="13">
        <f t="shared" si="403"/>
        <v>0.01</v>
      </c>
      <c r="LP66" s="13">
        <f t="shared" si="403"/>
        <v>0.02</v>
      </c>
      <c r="LQ66" s="13">
        <f t="shared" si="403"/>
        <v>0.03</v>
      </c>
      <c r="LR66" s="13">
        <f t="shared" si="403"/>
        <v>0.04</v>
      </c>
      <c r="LS66" s="13">
        <f t="shared" si="403"/>
        <v>0.05</v>
      </c>
      <c r="LT66" s="13">
        <f t="shared" si="404"/>
        <v>0.05</v>
      </c>
      <c r="LU66" s="13">
        <f t="shared" si="404"/>
        <v>0.1</v>
      </c>
      <c r="LV66" s="13">
        <f t="shared" si="404"/>
        <v>0.15</v>
      </c>
      <c r="LW66" s="13">
        <f t="shared" si="404"/>
        <v>0.2</v>
      </c>
      <c r="LX66" s="13">
        <f t="shared" si="404"/>
        <v>0.25</v>
      </c>
      <c r="LY66" s="13">
        <f t="shared" si="405"/>
        <v>0.1</v>
      </c>
      <c r="LZ66" s="13">
        <f t="shared" si="405"/>
        <v>0.2</v>
      </c>
      <c r="MA66" s="13">
        <f t="shared" si="405"/>
        <v>0.3</v>
      </c>
      <c r="MB66" s="13">
        <f t="shared" si="405"/>
        <v>0.4</v>
      </c>
      <c r="MC66" s="13">
        <f t="shared" si="405"/>
        <v>0.5</v>
      </c>
      <c r="MD66" s="13">
        <f t="shared" si="406"/>
        <v>0.02</v>
      </c>
      <c r="ME66" s="13">
        <f t="shared" si="406"/>
        <v>0.04</v>
      </c>
      <c r="MF66" s="13">
        <f t="shared" si="406"/>
        <v>0.06</v>
      </c>
      <c r="MG66" s="13">
        <f t="shared" si="406"/>
        <v>0.08</v>
      </c>
      <c r="MH66" s="13">
        <f t="shared" si="406"/>
        <v>0.1</v>
      </c>
      <c r="MI66" s="13">
        <f t="shared" si="406"/>
        <v>0.15</v>
      </c>
      <c r="MJ66" s="13">
        <f t="shared" si="406"/>
        <v>0.2</v>
      </c>
      <c r="MK66" s="13">
        <f t="shared" si="406"/>
        <v>0.25</v>
      </c>
      <c r="ML66" s="13">
        <f t="shared" si="406"/>
        <v>0.3</v>
      </c>
      <c r="MM66" s="13">
        <f t="shared" si="406"/>
        <v>0.35</v>
      </c>
      <c r="MN66" s="13">
        <f t="shared" si="406"/>
        <v>0.4</v>
      </c>
      <c r="MO66" s="13">
        <f t="shared" si="406"/>
        <v>0.45</v>
      </c>
      <c r="MP66" s="13">
        <f t="shared" si="406"/>
        <v>0.5</v>
      </c>
      <c r="MQ66" s="13"/>
      <c r="MT66" s="3"/>
      <c r="MW66" s="1">
        <v>0</v>
      </c>
      <c r="MX66" s="1">
        <v>0</v>
      </c>
      <c r="MY66" s="1">
        <v>0</v>
      </c>
    </row>
    <row r="67" spans="1:363" s="3" customFormat="1" ht="16.2">
      <c r="A67" s="37">
        <v>58</v>
      </c>
      <c r="B67" s="37" t="s">
        <v>148</v>
      </c>
      <c r="C67" s="37">
        <v>6</v>
      </c>
      <c r="D67" s="37">
        <v>-1</v>
      </c>
      <c r="E67" s="37"/>
      <c r="F67" s="37">
        <v>1600</v>
      </c>
      <c r="G67" s="60" t="s">
        <v>147</v>
      </c>
      <c r="H67" s="37">
        <f t="shared" si="195"/>
        <v>1600</v>
      </c>
      <c r="I67" s="11" t="s">
        <v>146</v>
      </c>
      <c r="J67" s="53">
        <v>900</v>
      </c>
      <c r="K67" s="11" t="s">
        <v>48</v>
      </c>
      <c r="L67" s="37">
        <f t="shared" si="329"/>
        <v>0</v>
      </c>
      <c r="M67" s="37">
        <f t="shared" si="330"/>
        <v>0</v>
      </c>
      <c r="N67" s="37">
        <v>0</v>
      </c>
      <c r="O67" s="57">
        <v>1.1111114</v>
      </c>
      <c r="P67" s="3">
        <v>10</v>
      </c>
      <c r="Q67" s="51">
        <v>0</v>
      </c>
      <c r="R67" s="17">
        <f t="shared" si="196"/>
        <v>0.26666699999999999</v>
      </c>
      <c r="S67" s="47">
        <f t="shared" ref="S67:S75" si="407">IF(F67&lt;100,1,IF(F67&lt;300,2,IF(F67&lt;500,3,IF(F67&lt;800,4,IF(F67&lt;1500,5,6)))))</f>
        <v>6</v>
      </c>
      <c r="T67" s="47" t="s">
        <v>27</v>
      </c>
      <c r="U67" s="50">
        <v>0</v>
      </c>
      <c r="V67" s="47">
        <v>15</v>
      </c>
      <c r="W67" s="48">
        <v>1</v>
      </c>
      <c r="X67" s="47" t="str">
        <f t="shared" si="397"/>
        <v>[[0,1],[0,1],[0,1],[0,1],[0,1],[0,1],[0,1],[0,1],[0,1],[0,1],[0,2],[0,4],[0,6],[0,8],[0,10],[0,20],[0,40],[0,60],[0,80],[0,100]]</v>
      </c>
      <c r="Y67" s="47">
        <v>1</v>
      </c>
      <c r="Z67" s="47">
        <v>1</v>
      </c>
      <c r="AA67" s="47" t="str">
        <f t="shared" si="197"/>
        <v>[[1,1],[1,1],[1,1],[1,1],[1,1],[1,1],[1,1],[1,1],[1,1],[1,1],[1,1],[1,1],[1,1],[1,1],[1,1],[1,1],[1,1],[1,1],[1,1],[1,1]]</v>
      </c>
      <c r="AB67" s="37">
        <v>0</v>
      </c>
      <c r="AC67" s="63">
        <v>0.3</v>
      </c>
      <c r="AD67" s="43">
        <f t="shared" si="400"/>
        <v>0</v>
      </c>
      <c r="AE67" s="43">
        <v>0.05</v>
      </c>
      <c r="AF67" s="43">
        <v>0</v>
      </c>
      <c r="AG67" s="44">
        <v>0</v>
      </c>
      <c r="AH67" s="44">
        <f>AH66</f>
        <v>0</v>
      </c>
      <c r="AI67" s="44">
        <f>AI66</f>
        <v>0</v>
      </c>
      <c r="AJ67" s="42">
        <v>0</v>
      </c>
      <c r="AK67" s="14" t="str">
        <f t="shared" si="198"/>
        <v>[[0.05,1],[0.025,5],[0.005,5],[0.0002,10],[0,0],[0.0002,10],[0.0002,10]]</v>
      </c>
      <c r="AL67" s="37" t="str">
        <f t="shared" si="398"/>
        <v>[[10,5],[12,2],[15,2]]</v>
      </c>
      <c r="AM67" s="40" t="str">
        <f t="shared" si="350"/>
        <v>[0,0,0]</v>
      </c>
      <c r="AN67" s="40">
        <v>0</v>
      </c>
      <c r="AO67" s="40">
        <v>1</v>
      </c>
      <c r="AP67" s="40">
        <f t="shared" si="199"/>
        <v>1</v>
      </c>
      <c r="AQ67" s="40">
        <v>1</v>
      </c>
      <c r="AR67" s="40">
        <v>1</v>
      </c>
      <c r="AS67" s="41" t="s">
        <v>66</v>
      </c>
      <c r="AT67" s="40">
        <v>4</v>
      </c>
      <c r="AU67" s="39">
        <v>16</v>
      </c>
      <c r="AV67" s="37">
        <v>1</v>
      </c>
      <c r="AW67" s="37">
        <v>0</v>
      </c>
      <c r="AX67" s="37">
        <v>3</v>
      </c>
      <c r="AY67" s="8">
        <v>6</v>
      </c>
      <c r="AZ67" s="8" t="s">
        <v>6</v>
      </c>
      <c r="BA67" s="37">
        <v>1</v>
      </c>
      <c r="BB67" s="38">
        <v>1.5</v>
      </c>
      <c r="BC67" s="37"/>
      <c r="BD67" s="37"/>
      <c r="BE67" s="37">
        <v>1</v>
      </c>
      <c r="BF67" s="37">
        <v>1</v>
      </c>
      <c r="BG67" s="37" t="s">
        <v>16</v>
      </c>
      <c r="BH67" s="67">
        <v>1</v>
      </c>
      <c r="BI67" s="36">
        <v>1</v>
      </c>
      <c r="BJ67" s="37">
        <f t="shared" si="399"/>
        <v>1600</v>
      </c>
      <c r="BK67" s="8" t="s">
        <v>5</v>
      </c>
      <c r="BL67" s="37">
        <v>1</v>
      </c>
      <c r="BM67" s="37" t="s">
        <v>14</v>
      </c>
      <c r="BN67" s="37" t="s">
        <v>3</v>
      </c>
      <c r="BO67" s="77" t="s">
        <v>145</v>
      </c>
      <c r="BP67" s="77" t="s">
        <v>145</v>
      </c>
      <c r="BQ67" s="11">
        <v>450</v>
      </c>
      <c r="BR67" s="27">
        <v>2</v>
      </c>
      <c r="BS67" s="27">
        <v>150</v>
      </c>
      <c r="BT67" s="27">
        <v>10</v>
      </c>
      <c r="BU67" s="11" t="s">
        <v>1</v>
      </c>
      <c r="BV67" s="35">
        <v>10</v>
      </c>
      <c r="BW67" s="27">
        <f t="shared" si="200"/>
        <v>10</v>
      </c>
      <c r="BX67" s="34" t="str">
        <f t="shared" si="201"/>
        <v>[10,10,0,10]</v>
      </c>
      <c r="BY67" s="31">
        <v>0</v>
      </c>
      <c r="BZ67" s="31">
        <v>0</v>
      </c>
      <c r="CA67" s="31">
        <v>0</v>
      </c>
      <c r="CB67" s="31">
        <v>0</v>
      </c>
      <c r="CC67" s="31">
        <v>1</v>
      </c>
      <c r="CD67" s="31">
        <v>0</v>
      </c>
      <c r="CE67" s="31">
        <v>0</v>
      </c>
      <c r="CF67" s="55" t="s">
        <v>144</v>
      </c>
      <c r="CG67" s="31" t="str">
        <f t="shared" si="332"/>
        <v>"7|0,1,3|1|2|9999",</v>
      </c>
      <c r="CH67" s="31">
        <v>50</v>
      </c>
      <c r="CI67" s="31">
        <v>100</v>
      </c>
      <c r="CJ67" s="31">
        <v>2</v>
      </c>
      <c r="CK67" s="31"/>
      <c r="CL67" s="31"/>
      <c r="CM67" s="33" t="s">
        <v>143</v>
      </c>
      <c r="CN67" s="31"/>
      <c r="CO67" s="27" t="s">
        <v>38</v>
      </c>
      <c r="CP67" s="31">
        <v>7</v>
      </c>
      <c r="CQ67" s="32" t="s">
        <v>0</v>
      </c>
      <c r="CR67" s="32"/>
      <c r="CS67" s="31"/>
      <c r="CT67" s="31" t="str">
        <f t="shared" ref="CT67:CT89" si="408">IF(BY67=1,CT$4,"")</f>
        <v/>
      </c>
      <c r="CU67" s="31"/>
      <c r="CV67" s="31"/>
      <c r="CW67" s="31"/>
      <c r="CX67" s="31"/>
      <c r="CY67" s="31" t="str">
        <f t="shared" ref="CY67:CY89" si="409">IF(BZ67=1,CY$4,"")</f>
        <v/>
      </c>
      <c r="CZ67" s="31"/>
      <c r="DA67" s="31"/>
      <c r="DB67" s="31"/>
      <c r="DC67" s="31"/>
      <c r="DD67" s="31" t="str">
        <f t="shared" ref="DD67:DD89" si="410">IF(CA67=1,DD$4,"")</f>
        <v/>
      </c>
      <c r="DE67" s="31"/>
      <c r="DF67" s="31"/>
      <c r="DG67" s="31"/>
      <c r="DH67" s="31"/>
      <c r="DI67" s="31" t="str">
        <f t="shared" ref="DI67:DI89" si="411">IF(CB67=1,DI$4,"")</f>
        <v/>
      </c>
      <c r="DJ67" s="31"/>
      <c r="DK67" s="31"/>
      <c r="DL67" s="31"/>
      <c r="DM67" s="31"/>
      <c r="DN67" s="31">
        <f t="shared" ref="DN67:DN89" si="412">IF(CC67=1,DN$4,"")</f>
        <v>7</v>
      </c>
      <c r="DO67" s="31" t="s">
        <v>11</v>
      </c>
      <c r="DP67" s="31">
        <v>1</v>
      </c>
      <c r="DQ67" s="31">
        <v>2</v>
      </c>
      <c r="DR67" s="31">
        <v>9999</v>
      </c>
      <c r="DS67" s="31" t="s">
        <v>142</v>
      </c>
      <c r="DT67" s="58">
        <f t="shared" ref="DT67:DT87" si="413">IF($F67&lt;800,5,10)</f>
        <v>10</v>
      </c>
      <c r="DU67" s="58">
        <f t="shared" ref="DU67:DU87" si="414">DT67</f>
        <v>10</v>
      </c>
      <c r="DV67" s="58">
        <v>0</v>
      </c>
      <c r="DW67" s="27">
        <f t="shared" si="202"/>
        <v>10</v>
      </c>
      <c r="DX67" s="27"/>
      <c r="EI67" s="26">
        <f t="shared" si="203"/>
        <v>1760.0000000000002</v>
      </c>
      <c r="EJ67" s="25">
        <v>0</v>
      </c>
      <c r="EK67" s="21">
        <v>10</v>
      </c>
      <c r="EL67" s="21">
        <v>5</v>
      </c>
      <c r="EM67" s="21">
        <v>12</v>
      </c>
      <c r="EN67" s="21">
        <v>2</v>
      </c>
      <c r="EO67" s="21">
        <v>15</v>
      </c>
      <c r="EP67" s="21">
        <v>2</v>
      </c>
      <c r="EQ67" s="21">
        <f t="shared" si="204"/>
        <v>11.555555555555555</v>
      </c>
      <c r="ER67" s="21">
        <f t="shared" si="205"/>
        <v>7.5</v>
      </c>
      <c r="ES67" s="23">
        <f t="shared" si="206"/>
        <v>0</v>
      </c>
      <c r="ET67" s="21">
        <f t="shared" si="207"/>
        <v>15</v>
      </c>
      <c r="EU67" s="22">
        <f t="shared" si="208"/>
        <v>0</v>
      </c>
      <c r="EV67" s="21">
        <f t="shared" si="209"/>
        <v>22.5</v>
      </c>
      <c r="EW67" s="20">
        <f t="shared" si="210"/>
        <v>0</v>
      </c>
      <c r="EZ67" s="66"/>
      <c r="FE67" s="16"/>
      <c r="FF67" s="17">
        <v>0</v>
      </c>
      <c r="FG67" s="17">
        <v>1</v>
      </c>
      <c r="FH67" s="16">
        <f t="shared" si="357"/>
        <v>0</v>
      </c>
      <c r="FI67" s="17">
        <f t="shared" si="212"/>
        <v>0</v>
      </c>
      <c r="FJ67" s="17">
        <f t="shared" si="213"/>
        <v>1</v>
      </c>
      <c r="FK67" s="16">
        <f t="shared" si="358"/>
        <v>0</v>
      </c>
      <c r="FL67" s="17">
        <f t="shared" si="215"/>
        <v>0</v>
      </c>
      <c r="FM67" s="17">
        <f t="shared" si="216"/>
        <v>1</v>
      </c>
      <c r="FN67" s="16">
        <f t="shared" si="359"/>
        <v>0</v>
      </c>
      <c r="FO67" s="17">
        <f t="shared" si="218"/>
        <v>0</v>
      </c>
      <c r="FP67" s="17">
        <f t="shared" si="219"/>
        <v>1</v>
      </c>
      <c r="FQ67" s="16">
        <f t="shared" si="360"/>
        <v>0</v>
      </c>
      <c r="FR67" s="17">
        <f t="shared" si="221"/>
        <v>0</v>
      </c>
      <c r="FS67" s="17">
        <f t="shared" si="222"/>
        <v>1</v>
      </c>
      <c r="FT67" s="16">
        <f t="shared" si="361"/>
        <v>0</v>
      </c>
      <c r="FU67" s="17">
        <f t="shared" si="224"/>
        <v>0</v>
      </c>
      <c r="FV67" s="17">
        <f t="shared" si="225"/>
        <v>1</v>
      </c>
      <c r="FW67" s="16">
        <f t="shared" si="362"/>
        <v>0</v>
      </c>
      <c r="FX67" s="17">
        <f t="shared" si="227"/>
        <v>0</v>
      </c>
      <c r="FY67" s="17">
        <f t="shared" si="228"/>
        <v>1</v>
      </c>
      <c r="FZ67" s="16">
        <f t="shared" si="363"/>
        <v>0</v>
      </c>
      <c r="GA67" s="17">
        <f t="shared" si="230"/>
        <v>0</v>
      </c>
      <c r="GB67" s="17">
        <f t="shared" si="231"/>
        <v>1</v>
      </c>
      <c r="GC67" s="16">
        <f t="shared" si="364"/>
        <v>0</v>
      </c>
      <c r="GD67" s="17">
        <f t="shared" si="233"/>
        <v>0</v>
      </c>
      <c r="GE67" s="17">
        <f t="shared" si="234"/>
        <v>1</v>
      </c>
      <c r="GF67" s="16">
        <f t="shared" si="365"/>
        <v>0</v>
      </c>
      <c r="GG67" s="17">
        <f t="shared" si="236"/>
        <v>0</v>
      </c>
      <c r="GH67" s="17">
        <f t="shared" si="237"/>
        <v>1</v>
      </c>
      <c r="GI67" s="16">
        <f t="shared" si="366"/>
        <v>0</v>
      </c>
      <c r="GJ67" s="17">
        <f t="shared" si="239"/>
        <v>0</v>
      </c>
      <c r="GK67" s="17">
        <f t="shared" si="240"/>
        <v>2</v>
      </c>
      <c r="GL67" s="16">
        <f t="shared" si="367"/>
        <v>0</v>
      </c>
      <c r="GM67" s="17">
        <f t="shared" si="242"/>
        <v>0</v>
      </c>
      <c r="GN67" s="17">
        <f t="shared" si="243"/>
        <v>4</v>
      </c>
      <c r="GO67" s="16">
        <f t="shared" si="368"/>
        <v>0</v>
      </c>
      <c r="GP67" s="17">
        <f t="shared" si="245"/>
        <v>0</v>
      </c>
      <c r="GQ67" s="17">
        <f t="shared" si="246"/>
        <v>6</v>
      </c>
      <c r="GR67" s="16">
        <f t="shared" si="369"/>
        <v>0</v>
      </c>
      <c r="GS67" s="17">
        <f t="shared" si="248"/>
        <v>0</v>
      </c>
      <c r="GT67" s="17">
        <f t="shared" si="249"/>
        <v>8</v>
      </c>
      <c r="GU67" s="16">
        <f t="shared" si="370"/>
        <v>0</v>
      </c>
      <c r="GV67" s="17">
        <f t="shared" si="251"/>
        <v>0</v>
      </c>
      <c r="GW67" s="17">
        <f t="shared" si="252"/>
        <v>10</v>
      </c>
      <c r="GX67" s="16">
        <f t="shared" si="371"/>
        <v>0</v>
      </c>
      <c r="GY67" s="17">
        <f t="shared" si="254"/>
        <v>0</v>
      </c>
      <c r="GZ67" s="17">
        <f t="shared" si="255"/>
        <v>20</v>
      </c>
      <c r="HA67" s="16">
        <f t="shared" si="372"/>
        <v>0</v>
      </c>
      <c r="HB67" s="17">
        <f t="shared" si="257"/>
        <v>0</v>
      </c>
      <c r="HC67" s="17">
        <f t="shared" si="258"/>
        <v>40</v>
      </c>
      <c r="HD67" s="16">
        <f t="shared" si="373"/>
        <v>0</v>
      </c>
      <c r="HE67" s="17">
        <f t="shared" si="260"/>
        <v>0</v>
      </c>
      <c r="HF67" s="17">
        <f t="shared" si="261"/>
        <v>60</v>
      </c>
      <c r="HG67" s="16">
        <f t="shared" si="374"/>
        <v>0</v>
      </c>
      <c r="HH67" s="17">
        <f t="shared" si="263"/>
        <v>0</v>
      </c>
      <c r="HI67" s="17">
        <f t="shared" si="264"/>
        <v>80</v>
      </c>
      <c r="HJ67" s="16">
        <f t="shared" si="375"/>
        <v>0</v>
      </c>
      <c r="HK67" s="17">
        <f t="shared" si="266"/>
        <v>0</v>
      </c>
      <c r="HL67" s="17">
        <f t="shared" si="267"/>
        <v>100</v>
      </c>
      <c r="HM67" s="16">
        <f t="shared" si="376"/>
        <v>0</v>
      </c>
      <c r="HO67" s="66"/>
      <c r="HT67" s="16"/>
      <c r="HU67" s="72">
        <v>1</v>
      </c>
      <c r="HV67" s="17">
        <v>1</v>
      </c>
      <c r="HW67" s="16">
        <f t="shared" si="377"/>
        <v>1.7777777777777792E-4</v>
      </c>
      <c r="HX67" s="17">
        <f t="shared" si="270"/>
        <v>1</v>
      </c>
      <c r="HY67" s="17">
        <f t="shared" si="271"/>
        <v>1</v>
      </c>
      <c r="HZ67" s="16">
        <f t="shared" si="378"/>
        <v>3.5555555555555584E-4</v>
      </c>
      <c r="IA67" s="17">
        <f t="shared" si="273"/>
        <v>1</v>
      </c>
      <c r="IB67" s="17">
        <f t="shared" si="274"/>
        <v>1</v>
      </c>
      <c r="IC67" s="16">
        <f t="shared" si="379"/>
        <v>5.3333333333333379E-4</v>
      </c>
      <c r="ID67" s="17">
        <f t="shared" si="276"/>
        <v>1</v>
      </c>
      <c r="IE67" s="17">
        <f t="shared" si="277"/>
        <v>1</v>
      </c>
      <c r="IF67" s="16">
        <f t="shared" si="380"/>
        <v>7.1111111111111169E-4</v>
      </c>
      <c r="IG67" s="17">
        <f t="shared" si="279"/>
        <v>1</v>
      </c>
      <c r="IH67" s="17">
        <f t="shared" si="280"/>
        <v>1</v>
      </c>
      <c r="II67" s="16">
        <f t="shared" si="381"/>
        <v>8.8888888888888958E-4</v>
      </c>
      <c r="IJ67" s="17">
        <f t="shared" si="282"/>
        <v>1</v>
      </c>
      <c r="IK67" s="17">
        <f t="shared" si="283"/>
        <v>1</v>
      </c>
      <c r="IL67" s="16">
        <f t="shared" si="382"/>
        <v>1.7777777777777792E-3</v>
      </c>
      <c r="IM67" s="17">
        <f t="shared" si="285"/>
        <v>1</v>
      </c>
      <c r="IN67" s="17">
        <f t="shared" si="286"/>
        <v>1</v>
      </c>
      <c r="IO67" s="16">
        <f t="shared" si="383"/>
        <v>3.5555555555555583E-3</v>
      </c>
      <c r="IP67" s="17">
        <f t="shared" si="288"/>
        <v>1</v>
      </c>
      <c r="IQ67" s="17">
        <f t="shared" si="289"/>
        <v>1</v>
      </c>
      <c r="IR67" s="16">
        <f t="shared" si="384"/>
        <v>5.3333333333333375E-3</v>
      </c>
      <c r="IS67" s="17">
        <f t="shared" si="291"/>
        <v>1</v>
      </c>
      <c r="IT67" s="17">
        <f t="shared" si="292"/>
        <v>1</v>
      </c>
      <c r="IU67" s="16">
        <f t="shared" si="385"/>
        <v>7.1111111111111167E-3</v>
      </c>
      <c r="IV67" s="17">
        <f t="shared" si="294"/>
        <v>1</v>
      </c>
      <c r="IW67" s="17">
        <f t="shared" si="295"/>
        <v>1</v>
      </c>
      <c r="IX67" s="16">
        <f t="shared" si="386"/>
        <v>8.8888888888888958E-3</v>
      </c>
      <c r="IY67" s="17">
        <f t="shared" si="297"/>
        <v>1</v>
      </c>
      <c r="IZ67" s="17">
        <f t="shared" si="298"/>
        <v>1</v>
      </c>
      <c r="JA67" s="16">
        <f t="shared" si="387"/>
        <v>1.7777777777777792E-2</v>
      </c>
      <c r="JB67" s="17">
        <f t="shared" si="300"/>
        <v>1</v>
      </c>
      <c r="JC67" s="17">
        <f t="shared" si="301"/>
        <v>1</v>
      </c>
      <c r="JD67" s="16">
        <f t="shared" si="388"/>
        <v>3.5555555555555583E-2</v>
      </c>
      <c r="JE67" s="17">
        <f t="shared" si="303"/>
        <v>1</v>
      </c>
      <c r="JF67" s="17">
        <f t="shared" si="304"/>
        <v>1</v>
      </c>
      <c r="JG67" s="16">
        <f t="shared" si="389"/>
        <v>5.3333333333333378E-2</v>
      </c>
      <c r="JH67" s="17">
        <f t="shared" si="306"/>
        <v>1</v>
      </c>
      <c r="JI67" s="17">
        <f t="shared" si="307"/>
        <v>1</v>
      </c>
      <c r="JJ67" s="16">
        <f t="shared" si="390"/>
        <v>7.1111111111111167E-2</v>
      </c>
      <c r="JK67" s="17">
        <f t="shared" si="309"/>
        <v>1</v>
      </c>
      <c r="JL67" s="17">
        <f t="shared" si="310"/>
        <v>1</v>
      </c>
      <c r="JM67" s="16">
        <f t="shared" si="391"/>
        <v>8.8888888888888962E-2</v>
      </c>
      <c r="JN67" s="17">
        <f t="shared" si="312"/>
        <v>1</v>
      </c>
      <c r="JO67" s="17">
        <f t="shared" si="313"/>
        <v>1</v>
      </c>
      <c r="JP67" s="16">
        <f t="shared" si="392"/>
        <v>0.17777777777777792</v>
      </c>
      <c r="JQ67" s="17">
        <f t="shared" si="315"/>
        <v>1</v>
      </c>
      <c r="JR67" s="17">
        <f t="shared" si="316"/>
        <v>1</v>
      </c>
      <c r="JS67" s="16">
        <f t="shared" si="393"/>
        <v>0.35555555555555585</v>
      </c>
      <c r="JT67" s="17">
        <f t="shared" si="318"/>
        <v>1</v>
      </c>
      <c r="JU67" s="17">
        <f t="shared" si="319"/>
        <v>1</v>
      </c>
      <c r="JV67" s="16">
        <f t="shared" si="394"/>
        <v>0.53333333333333377</v>
      </c>
      <c r="JW67" s="17">
        <f t="shared" si="321"/>
        <v>1</v>
      </c>
      <c r="JX67" s="17">
        <f t="shared" si="322"/>
        <v>1</v>
      </c>
      <c r="JY67" s="16">
        <f t="shared" si="395"/>
        <v>0.71111111111111169</v>
      </c>
      <c r="JZ67" s="17">
        <f t="shared" si="324"/>
        <v>1</v>
      </c>
      <c r="KA67" s="17">
        <f t="shared" si="325"/>
        <v>1</v>
      </c>
      <c r="KB67" s="16">
        <f t="shared" si="396"/>
        <v>0.88888888888888962</v>
      </c>
      <c r="KG67" s="15">
        <f t="shared" si="401"/>
        <v>0</v>
      </c>
      <c r="KH67" s="15">
        <f t="shared" si="401"/>
        <v>0</v>
      </c>
      <c r="KI67" s="15">
        <f t="shared" si="401"/>
        <v>0</v>
      </c>
      <c r="KJ67" s="15">
        <f t="shared" si="401"/>
        <v>0</v>
      </c>
      <c r="KK67" s="15">
        <f t="shared" si="401"/>
        <v>0</v>
      </c>
      <c r="KL67" s="15">
        <f t="shared" si="401"/>
        <v>0</v>
      </c>
      <c r="KM67" s="15">
        <f t="shared" si="401"/>
        <v>0</v>
      </c>
      <c r="KN67" s="15">
        <f t="shared" si="401"/>
        <v>0</v>
      </c>
      <c r="KO67" s="15">
        <f t="shared" si="401"/>
        <v>0</v>
      </c>
      <c r="KP67" s="15">
        <f t="shared" si="401"/>
        <v>0</v>
      </c>
      <c r="KQ67" s="15">
        <f t="shared" si="402"/>
        <v>0</v>
      </c>
      <c r="KR67" s="15">
        <f t="shared" si="402"/>
        <v>0</v>
      </c>
      <c r="KS67" s="15">
        <f t="shared" si="402"/>
        <v>0</v>
      </c>
      <c r="KT67" s="15">
        <f t="shared" si="402"/>
        <v>0</v>
      </c>
      <c r="KU67" s="15">
        <f t="shared" si="402"/>
        <v>0</v>
      </c>
      <c r="KV67" s="15">
        <f t="shared" si="402"/>
        <v>0</v>
      </c>
      <c r="KW67" s="15">
        <f t="shared" si="402"/>
        <v>0</v>
      </c>
      <c r="KX67" s="15">
        <f t="shared" si="402"/>
        <v>0</v>
      </c>
      <c r="KY67" s="15">
        <f t="shared" si="402"/>
        <v>0</v>
      </c>
      <c r="KZ67" s="15">
        <f t="shared" si="402"/>
        <v>0</v>
      </c>
      <c r="LG67" s="14">
        <f t="shared" si="347"/>
        <v>0.05</v>
      </c>
      <c r="LH67" s="3">
        <v>1</v>
      </c>
      <c r="LI67" s="14">
        <f t="shared" si="327"/>
        <v>2.5000000000000001E-2</v>
      </c>
      <c r="LJ67" s="3">
        <f t="shared" si="328"/>
        <v>5</v>
      </c>
      <c r="LK67" s="14">
        <v>5.0000000000000001E-3</v>
      </c>
      <c r="LL67" s="3">
        <v>5</v>
      </c>
      <c r="LM67" s="14">
        <v>2.0000000000000001E-4</v>
      </c>
      <c r="LN67" s="3">
        <v>10</v>
      </c>
      <c r="LO67" s="13">
        <f t="shared" si="403"/>
        <v>0.08</v>
      </c>
      <c r="LP67" s="13">
        <f t="shared" si="403"/>
        <v>0.16</v>
      </c>
      <c r="LQ67" s="13">
        <f t="shared" si="403"/>
        <v>0.24</v>
      </c>
      <c r="LR67" s="13">
        <f t="shared" si="403"/>
        <v>0.32</v>
      </c>
      <c r="LS67" s="13">
        <f t="shared" si="403"/>
        <v>0.4</v>
      </c>
      <c r="LT67" s="13">
        <f t="shared" si="404"/>
        <v>0.08</v>
      </c>
      <c r="LU67" s="13">
        <f t="shared" si="404"/>
        <v>0.16</v>
      </c>
      <c r="LV67" s="13">
        <f t="shared" si="404"/>
        <v>0.24</v>
      </c>
      <c r="LW67" s="13">
        <f t="shared" si="404"/>
        <v>0.32</v>
      </c>
      <c r="LX67" s="13">
        <f t="shared" si="404"/>
        <v>0.4</v>
      </c>
      <c r="LY67" s="13">
        <f t="shared" si="405"/>
        <v>0.16</v>
      </c>
      <c r="LZ67" s="13">
        <f t="shared" si="405"/>
        <v>0.32</v>
      </c>
      <c r="MA67" s="13">
        <f t="shared" si="405"/>
        <v>0.48</v>
      </c>
      <c r="MB67" s="13">
        <f t="shared" si="405"/>
        <v>0.64</v>
      </c>
      <c r="MC67" s="13">
        <f t="shared" si="405"/>
        <v>0.8</v>
      </c>
      <c r="MD67" s="13">
        <f t="shared" si="406"/>
        <v>3.2000000000000001E-2</v>
      </c>
      <c r="ME67" s="13">
        <f t="shared" si="406"/>
        <v>6.4000000000000001E-2</v>
      </c>
      <c r="MF67" s="13">
        <f t="shared" si="406"/>
        <v>9.6000000000000002E-2</v>
      </c>
      <c r="MG67" s="13">
        <f t="shared" si="406"/>
        <v>0.128</v>
      </c>
      <c r="MH67" s="13">
        <f t="shared" si="406"/>
        <v>0.16</v>
      </c>
      <c r="MI67" s="13">
        <f t="shared" si="406"/>
        <v>0.24</v>
      </c>
      <c r="MJ67" s="13">
        <f t="shared" si="406"/>
        <v>0.32</v>
      </c>
      <c r="MK67" s="13">
        <f t="shared" si="406"/>
        <v>0.4</v>
      </c>
      <c r="ML67" s="13">
        <f t="shared" si="406"/>
        <v>0.48</v>
      </c>
      <c r="MM67" s="13">
        <f t="shared" si="406"/>
        <v>0.56000000000000005</v>
      </c>
      <c r="MN67" s="13">
        <f t="shared" si="406"/>
        <v>0.64</v>
      </c>
      <c r="MO67" s="13">
        <f t="shared" si="406"/>
        <v>0.72</v>
      </c>
      <c r="MP67" s="13">
        <f t="shared" si="406"/>
        <v>0.8</v>
      </c>
      <c r="MQ67" s="13"/>
      <c r="MW67" s="3">
        <v>0</v>
      </c>
      <c r="MX67" s="3">
        <v>0</v>
      </c>
      <c r="MY67" s="3">
        <v>0</v>
      </c>
    </row>
    <row r="68" spans="1:363" ht="16.2">
      <c r="A68" s="37">
        <v>64</v>
      </c>
      <c r="B68" s="79" t="s">
        <v>141</v>
      </c>
      <c r="C68" s="37">
        <v>6</v>
      </c>
      <c r="D68" s="37">
        <v>18</v>
      </c>
      <c r="E68" s="37"/>
      <c r="F68" s="65">
        <v>1500</v>
      </c>
      <c r="G68" s="60" t="s">
        <v>140</v>
      </c>
      <c r="H68" s="37">
        <f t="shared" si="195"/>
        <v>1500</v>
      </c>
      <c r="I68" s="11" t="s">
        <v>139</v>
      </c>
      <c r="J68" s="53">
        <v>750</v>
      </c>
      <c r="K68" s="78" t="s">
        <v>138</v>
      </c>
      <c r="L68" s="37">
        <f t="shared" si="329"/>
        <v>0</v>
      </c>
      <c r="M68" s="37">
        <f t="shared" si="330"/>
        <v>0</v>
      </c>
      <c r="N68" s="37">
        <v>0</v>
      </c>
      <c r="O68" s="57">
        <v>1.0416672</v>
      </c>
      <c r="P68" s="3">
        <v>10</v>
      </c>
      <c r="Q68" s="51">
        <v>0</v>
      </c>
      <c r="R68" s="17">
        <f t="shared" si="196"/>
        <v>0.25</v>
      </c>
      <c r="S68" s="47">
        <f t="shared" si="407"/>
        <v>6</v>
      </c>
      <c r="T68" s="47" t="s">
        <v>27</v>
      </c>
      <c r="U68" s="50">
        <v>0</v>
      </c>
      <c r="V68" s="49">
        <v>15</v>
      </c>
      <c r="W68" s="48">
        <v>1</v>
      </c>
      <c r="X68" s="47" t="str">
        <f t="shared" si="397"/>
        <v>[[0,1],[0,1],[0,1],[0,1],[0,1],[0,1],[0,1],[0,1],[0,1],[0,1],[0,2],[0,4],[0,6],[0,8],[0,10],[0,20],[0,40],[0,60],[0,80],[0,100]]</v>
      </c>
      <c r="Y68" s="47">
        <v>1</v>
      </c>
      <c r="Z68" s="47">
        <v>1</v>
      </c>
      <c r="AA68" s="47" t="str">
        <f t="shared" si="197"/>
        <v>[[1,1],[1,1],[1,1],[1,1],[1,1],[1,1],[1,1],[1,1],[1,1],[1,1],[1,1],[1,1],[1,1],[1,1],[1,1],[1,1],[1,1],[1,1],[1,1],[1,1]]</v>
      </c>
      <c r="AB68" s="37">
        <v>0</v>
      </c>
      <c r="AC68" s="63">
        <v>0</v>
      </c>
      <c r="AD68" s="43">
        <f t="shared" si="400"/>
        <v>0</v>
      </c>
      <c r="AE68" s="43">
        <v>0.05</v>
      </c>
      <c r="AF68" s="43">
        <v>0</v>
      </c>
      <c r="AG68" s="44">
        <v>0</v>
      </c>
      <c r="AH68" s="43">
        <v>0</v>
      </c>
      <c r="AI68" s="43">
        <v>0</v>
      </c>
      <c r="AJ68" s="42">
        <v>0</v>
      </c>
      <c r="AK68" s="14" t="str">
        <f t="shared" si="198"/>
        <v>[[0.05,1],[0.025,5],[0.005,5],[0.0002,10],[0,0],[0.0002,10],[0.0002,10]]</v>
      </c>
      <c r="AL68" s="37" t="str">
        <f t="shared" si="398"/>
        <v>[[6,5],[6,2],[7,2]]</v>
      </c>
      <c r="AM68" s="40" t="str">
        <f t="shared" si="350"/>
        <v>[0,0,0]</v>
      </c>
      <c r="AN68" s="40">
        <v>0</v>
      </c>
      <c r="AO68" s="40">
        <v>1</v>
      </c>
      <c r="AP68" s="40">
        <f t="shared" si="199"/>
        <v>1</v>
      </c>
      <c r="AQ68" s="40">
        <v>1</v>
      </c>
      <c r="AR68" s="40">
        <v>1</v>
      </c>
      <c r="AS68" s="41" t="s">
        <v>66</v>
      </c>
      <c r="AT68" s="40">
        <v>4</v>
      </c>
      <c r="AU68" s="39">
        <v>16</v>
      </c>
      <c r="AV68" s="37">
        <v>1</v>
      </c>
      <c r="AW68" s="37">
        <v>0</v>
      </c>
      <c r="AX68" s="8">
        <v>3</v>
      </c>
      <c r="AY68" s="8">
        <v>6</v>
      </c>
      <c r="AZ68" s="8" t="s">
        <v>6</v>
      </c>
      <c r="BA68" s="37">
        <v>1</v>
      </c>
      <c r="BB68" s="38">
        <v>1.5</v>
      </c>
      <c r="BC68" s="37"/>
      <c r="BD68" s="37"/>
      <c r="BE68" s="37">
        <v>1</v>
      </c>
      <c r="BF68" s="37">
        <v>1</v>
      </c>
      <c r="BG68" s="37" t="s">
        <v>130</v>
      </c>
      <c r="BH68" s="36">
        <v>1</v>
      </c>
      <c r="BI68" s="36">
        <v>1</v>
      </c>
      <c r="BJ68" s="8">
        <f t="shared" si="399"/>
        <v>1500</v>
      </c>
      <c r="BK68" s="8" t="s">
        <v>46</v>
      </c>
      <c r="BL68" s="8">
        <v>1</v>
      </c>
      <c r="BM68" s="8" t="s">
        <v>14</v>
      </c>
      <c r="BN68" s="8" t="s">
        <v>3</v>
      </c>
      <c r="BO68" s="62" t="s">
        <v>137</v>
      </c>
      <c r="BP68" s="62" t="s">
        <v>137</v>
      </c>
      <c r="BQ68" s="27">
        <v>462</v>
      </c>
      <c r="BR68" s="27">
        <v>2</v>
      </c>
      <c r="BS68" s="59">
        <v>180</v>
      </c>
      <c r="BT68" s="59">
        <v>60</v>
      </c>
      <c r="BU68" s="11" t="s">
        <v>24</v>
      </c>
      <c r="BV68" s="35">
        <v>11</v>
      </c>
      <c r="BW68" s="27">
        <f t="shared" si="200"/>
        <v>10</v>
      </c>
      <c r="BX68" s="34" t="str">
        <f t="shared" si="201"/>
        <v>[10,10,0,10]</v>
      </c>
      <c r="BY68" s="27">
        <v>0</v>
      </c>
      <c r="BZ68" s="27">
        <v>0</v>
      </c>
      <c r="CA68" s="27">
        <v>0</v>
      </c>
      <c r="CB68" s="27">
        <v>1</v>
      </c>
      <c r="CC68" s="27">
        <v>0</v>
      </c>
      <c r="CD68" s="27">
        <v>0</v>
      </c>
      <c r="CE68" s="27">
        <v>0</v>
      </c>
      <c r="CF68" s="31" t="str">
        <f t="shared" ref="CF68:CF87" si="415">IF(AND(C68=6,D68=-1),"1,1,1,1,1,1,1",IF(OR(CW68=1,CW68=2),1,0)&amp;","&amp;IF(OR(DB68=1,DB68=2),1,0)&amp;","&amp;IF(OR(DG68=1,DG68=2),1,0)&amp;","&amp;IF(OR(DL68=1,DL68=2),1,0)&amp;","&amp;0&amp;","&amp;0&amp;","&amp;IF(OR(DQ68=1,DQ68=2),1,0))</f>
        <v>0,0,0,1,0,0,0</v>
      </c>
      <c r="CG68" s="31" t="str">
        <f t="shared" si="332"/>
        <v>"4|0,1,3|1|1|9999",</v>
      </c>
      <c r="CH68" s="27"/>
      <c r="CI68" s="27"/>
      <c r="CJ68" s="27"/>
      <c r="CK68" s="27"/>
      <c r="CL68" s="27"/>
      <c r="CM68" s="27" t="s">
        <v>136</v>
      </c>
      <c r="CN68" s="27" t="s">
        <v>135</v>
      </c>
      <c r="CO68" s="27" t="s">
        <v>134</v>
      </c>
      <c r="CP68" s="27">
        <v>4</v>
      </c>
      <c r="CQ68" s="32" t="s">
        <v>22</v>
      </c>
      <c r="CR68" s="32"/>
      <c r="CS68" s="31"/>
      <c r="CT68" s="31" t="str">
        <f t="shared" si="408"/>
        <v/>
      </c>
      <c r="CU68" s="31"/>
      <c r="CV68" s="31"/>
      <c r="CW68" s="31"/>
      <c r="CX68" s="31"/>
      <c r="CY68" s="31" t="str">
        <f t="shared" si="409"/>
        <v/>
      </c>
      <c r="CZ68" s="31"/>
      <c r="DA68" s="31"/>
      <c r="DB68" s="31"/>
      <c r="DC68" s="31"/>
      <c r="DD68" s="31" t="str">
        <f t="shared" si="410"/>
        <v/>
      </c>
      <c r="DE68" s="31"/>
      <c r="DF68" s="31"/>
      <c r="DG68" s="31"/>
      <c r="DH68" s="31"/>
      <c r="DI68" s="31">
        <f t="shared" si="411"/>
        <v>4</v>
      </c>
      <c r="DJ68" s="31" t="s">
        <v>11</v>
      </c>
      <c r="DK68" s="31">
        <v>1</v>
      </c>
      <c r="DL68" s="31">
        <v>1</v>
      </c>
      <c r="DM68" s="31">
        <v>9999</v>
      </c>
      <c r="DN68" s="31" t="str">
        <f t="shared" si="412"/>
        <v/>
      </c>
      <c r="DO68" s="31">
        <v>2</v>
      </c>
      <c r="DP68" s="31">
        <v>0</v>
      </c>
      <c r="DQ68" s="31">
        <v>0</v>
      </c>
      <c r="DR68" s="31">
        <f>F68</f>
        <v>1500</v>
      </c>
      <c r="DS68" s="31" t="s">
        <v>133</v>
      </c>
      <c r="DT68" s="58">
        <f t="shared" si="413"/>
        <v>10</v>
      </c>
      <c r="DU68" s="58">
        <f t="shared" si="414"/>
        <v>10</v>
      </c>
      <c r="DV68" s="58">
        <v>0</v>
      </c>
      <c r="DW68" s="27">
        <f t="shared" si="202"/>
        <v>10</v>
      </c>
      <c r="DX68" s="27"/>
      <c r="EF68" s="61"/>
      <c r="EI68" s="26">
        <f t="shared" si="203"/>
        <v>1650.0000000000002</v>
      </c>
      <c r="EJ68" s="25">
        <v>0</v>
      </c>
      <c r="EK68" s="24">
        <v>6</v>
      </c>
      <c r="EL68" s="21">
        <v>5</v>
      </c>
      <c r="EM68" s="24">
        <v>6</v>
      </c>
      <c r="EN68" s="21">
        <v>2</v>
      </c>
      <c r="EO68" s="24">
        <v>7</v>
      </c>
      <c r="EP68" s="21">
        <v>2</v>
      </c>
      <c r="EQ68" s="21">
        <f t="shared" si="204"/>
        <v>6.2222222222222223</v>
      </c>
      <c r="ER68" s="21">
        <f t="shared" si="205"/>
        <v>7.5</v>
      </c>
      <c r="ES68" s="23">
        <f t="shared" si="206"/>
        <v>0</v>
      </c>
      <c r="ET68" s="21">
        <f t="shared" si="207"/>
        <v>15</v>
      </c>
      <c r="EU68" s="22">
        <f t="shared" si="208"/>
        <v>0</v>
      </c>
      <c r="EV68" s="21">
        <f t="shared" si="209"/>
        <v>22.5</v>
      </c>
      <c r="EW68" s="20">
        <f t="shared" si="210"/>
        <v>0</v>
      </c>
      <c r="EZ68" s="19"/>
      <c r="FA68" s="3"/>
      <c r="FE68" s="16"/>
      <c r="FF68" s="18">
        <v>0</v>
      </c>
      <c r="FG68" s="17">
        <v>1</v>
      </c>
      <c r="FH68" s="16">
        <f t="shared" si="357"/>
        <v>0</v>
      </c>
      <c r="FI68" s="18">
        <f t="shared" si="212"/>
        <v>0</v>
      </c>
      <c r="FJ68" s="17">
        <f t="shared" si="213"/>
        <v>1</v>
      </c>
      <c r="FK68" s="16">
        <f t="shared" si="358"/>
        <v>0</v>
      </c>
      <c r="FL68" s="18">
        <f t="shared" si="215"/>
        <v>0</v>
      </c>
      <c r="FM68" s="17">
        <f t="shared" si="216"/>
        <v>1</v>
      </c>
      <c r="FN68" s="16">
        <f t="shared" si="359"/>
        <v>0</v>
      </c>
      <c r="FO68" s="18">
        <f t="shared" si="218"/>
        <v>0</v>
      </c>
      <c r="FP68" s="17">
        <f t="shared" si="219"/>
        <v>1</v>
      </c>
      <c r="FQ68" s="16">
        <f t="shared" si="360"/>
        <v>0</v>
      </c>
      <c r="FR68" s="18">
        <f t="shared" si="221"/>
        <v>0</v>
      </c>
      <c r="FS68" s="17">
        <f t="shared" si="222"/>
        <v>1</v>
      </c>
      <c r="FT68" s="16">
        <f t="shared" si="361"/>
        <v>0</v>
      </c>
      <c r="FU68" s="18">
        <f t="shared" si="224"/>
        <v>0</v>
      </c>
      <c r="FV68" s="17">
        <f t="shared" si="225"/>
        <v>1</v>
      </c>
      <c r="FW68" s="16">
        <f t="shared" si="362"/>
        <v>0</v>
      </c>
      <c r="FX68" s="18">
        <f t="shared" si="227"/>
        <v>0</v>
      </c>
      <c r="FY68" s="17">
        <f t="shared" si="228"/>
        <v>1</v>
      </c>
      <c r="FZ68" s="16">
        <f t="shared" si="363"/>
        <v>0</v>
      </c>
      <c r="GA68" s="18">
        <f t="shared" si="230"/>
        <v>0</v>
      </c>
      <c r="GB68" s="17">
        <f t="shared" si="231"/>
        <v>1</v>
      </c>
      <c r="GC68" s="16">
        <f t="shared" si="364"/>
        <v>0</v>
      </c>
      <c r="GD68" s="18">
        <f t="shared" si="233"/>
        <v>0</v>
      </c>
      <c r="GE68" s="17">
        <f t="shared" si="234"/>
        <v>1</v>
      </c>
      <c r="GF68" s="16">
        <f t="shared" si="365"/>
        <v>0</v>
      </c>
      <c r="GG68" s="18">
        <f t="shared" si="236"/>
        <v>0</v>
      </c>
      <c r="GH68" s="17">
        <f t="shared" si="237"/>
        <v>1</v>
      </c>
      <c r="GI68" s="16">
        <f t="shared" si="366"/>
        <v>0</v>
      </c>
      <c r="GJ68" s="18">
        <f t="shared" si="239"/>
        <v>0</v>
      </c>
      <c r="GK68" s="17">
        <f t="shared" si="240"/>
        <v>2</v>
      </c>
      <c r="GL68" s="16">
        <f t="shared" si="367"/>
        <v>0</v>
      </c>
      <c r="GM68" s="18">
        <f t="shared" si="242"/>
        <v>0</v>
      </c>
      <c r="GN68" s="17">
        <f t="shared" si="243"/>
        <v>4</v>
      </c>
      <c r="GO68" s="16">
        <f t="shared" si="368"/>
        <v>0</v>
      </c>
      <c r="GP68" s="18">
        <f t="shared" si="245"/>
        <v>0</v>
      </c>
      <c r="GQ68" s="17">
        <f t="shared" si="246"/>
        <v>6</v>
      </c>
      <c r="GR68" s="16">
        <f t="shared" si="369"/>
        <v>0</v>
      </c>
      <c r="GS68" s="18">
        <f t="shared" si="248"/>
        <v>0</v>
      </c>
      <c r="GT68" s="17">
        <f t="shared" si="249"/>
        <v>8</v>
      </c>
      <c r="GU68" s="16">
        <f t="shared" si="370"/>
        <v>0</v>
      </c>
      <c r="GV68" s="18">
        <f t="shared" si="251"/>
        <v>0</v>
      </c>
      <c r="GW68" s="17">
        <f t="shared" si="252"/>
        <v>10</v>
      </c>
      <c r="GX68" s="16">
        <f t="shared" si="371"/>
        <v>0</v>
      </c>
      <c r="GY68" s="18">
        <f t="shared" si="254"/>
        <v>0</v>
      </c>
      <c r="GZ68" s="17">
        <f t="shared" si="255"/>
        <v>20</v>
      </c>
      <c r="HA68" s="16">
        <f t="shared" si="372"/>
        <v>0</v>
      </c>
      <c r="HB68" s="18">
        <f t="shared" si="257"/>
        <v>0</v>
      </c>
      <c r="HC68" s="17">
        <f t="shared" si="258"/>
        <v>40</v>
      </c>
      <c r="HD68" s="16">
        <f t="shared" si="373"/>
        <v>0</v>
      </c>
      <c r="HE68" s="18">
        <f t="shared" si="260"/>
        <v>0</v>
      </c>
      <c r="HF68" s="17">
        <f t="shared" si="261"/>
        <v>60</v>
      </c>
      <c r="HG68" s="16">
        <f t="shared" si="374"/>
        <v>0</v>
      </c>
      <c r="HH68" s="18">
        <f t="shared" si="263"/>
        <v>0</v>
      </c>
      <c r="HI68" s="17">
        <f t="shared" si="264"/>
        <v>80</v>
      </c>
      <c r="HJ68" s="16">
        <f t="shared" si="375"/>
        <v>0</v>
      </c>
      <c r="HK68" s="18">
        <f t="shared" si="266"/>
        <v>0</v>
      </c>
      <c r="HL68" s="17">
        <f t="shared" si="267"/>
        <v>100</v>
      </c>
      <c r="HM68" s="16">
        <f t="shared" si="376"/>
        <v>0</v>
      </c>
      <c r="HO68" s="19"/>
      <c r="HP68" s="3"/>
      <c r="HT68" s="16"/>
      <c r="HU68" s="18">
        <v>1</v>
      </c>
      <c r="HV68" s="17">
        <v>1</v>
      </c>
      <c r="HW68" s="16">
        <f t="shared" si="377"/>
        <v>1.666666666666668E-4</v>
      </c>
      <c r="HX68" s="18">
        <f t="shared" si="270"/>
        <v>1</v>
      </c>
      <c r="HY68" s="17">
        <f t="shared" si="271"/>
        <v>1</v>
      </c>
      <c r="HZ68" s="16">
        <f t="shared" si="378"/>
        <v>3.3333333333333359E-4</v>
      </c>
      <c r="IA68" s="18">
        <f t="shared" si="273"/>
        <v>1</v>
      </c>
      <c r="IB68" s="17">
        <f t="shared" si="274"/>
        <v>1</v>
      </c>
      <c r="IC68" s="16">
        <f t="shared" si="379"/>
        <v>5.0000000000000044E-4</v>
      </c>
      <c r="ID68" s="18">
        <f t="shared" si="276"/>
        <v>1</v>
      </c>
      <c r="IE68" s="17">
        <f t="shared" si="277"/>
        <v>1</v>
      </c>
      <c r="IF68" s="16">
        <f t="shared" si="380"/>
        <v>6.6666666666666719E-4</v>
      </c>
      <c r="IG68" s="18">
        <f t="shared" si="279"/>
        <v>1</v>
      </c>
      <c r="IH68" s="17">
        <f t="shared" si="280"/>
        <v>1</v>
      </c>
      <c r="II68" s="16">
        <f t="shared" si="381"/>
        <v>8.3333333333333404E-4</v>
      </c>
      <c r="IJ68" s="18">
        <f t="shared" si="282"/>
        <v>1</v>
      </c>
      <c r="IK68" s="17">
        <f t="shared" si="283"/>
        <v>1</v>
      </c>
      <c r="IL68" s="16">
        <f t="shared" si="382"/>
        <v>1.6666666666666681E-3</v>
      </c>
      <c r="IM68" s="18">
        <f t="shared" si="285"/>
        <v>1</v>
      </c>
      <c r="IN68" s="17">
        <f t="shared" si="286"/>
        <v>1</v>
      </c>
      <c r="IO68" s="16">
        <f t="shared" si="383"/>
        <v>3.3333333333333361E-3</v>
      </c>
      <c r="IP68" s="18">
        <f t="shared" si="288"/>
        <v>1</v>
      </c>
      <c r="IQ68" s="17">
        <f t="shared" si="289"/>
        <v>1</v>
      </c>
      <c r="IR68" s="16">
        <f t="shared" si="384"/>
        <v>5.0000000000000044E-3</v>
      </c>
      <c r="IS68" s="18">
        <f t="shared" si="291"/>
        <v>1</v>
      </c>
      <c r="IT68" s="17">
        <f t="shared" si="292"/>
        <v>1</v>
      </c>
      <c r="IU68" s="16">
        <f t="shared" si="385"/>
        <v>6.6666666666666723E-3</v>
      </c>
      <c r="IV68" s="18">
        <f t="shared" si="294"/>
        <v>1</v>
      </c>
      <c r="IW68" s="17">
        <f t="shared" si="295"/>
        <v>1</v>
      </c>
      <c r="IX68" s="16">
        <f t="shared" si="386"/>
        <v>8.3333333333333402E-3</v>
      </c>
      <c r="IY68" s="18">
        <f t="shared" si="297"/>
        <v>1</v>
      </c>
      <c r="IZ68" s="17">
        <f t="shared" si="298"/>
        <v>1</v>
      </c>
      <c r="JA68" s="16">
        <f t="shared" si="387"/>
        <v>1.666666666666668E-2</v>
      </c>
      <c r="JB68" s="18">
        <f t="shared" si="300"/>
        <v>1</v>
      </c>
      <c r="JC68" s="17">
        <f t="shared" si="301"/>
        <v>1</v>
      </c>
      <c r="JD68" s="16">
        <f t="shared" si="388"/>
        <v>3.3333333333333361E-2</v>
      </c>
      <c r="JE68" s="18">
        <f t="shared" si="303"/>
        <v>1</v>
      </c>
      <c r="JF68" s="17">
        <f t="shared" si="304"/>
        <v>1</v>
      </c>
      <c r="JG68" s="16">
        <f t="shared" si="389"/>
        <v>5.0000000000000037E-2</v>
      </c>
      <c r="JH68" s="18">
        <f t="shared" si="306"/>
        <v>1</v>
      </c>
      <c r="JI68" s="17">
        <f t="shared" si="307"/>
        <v>1</v>
      </c>
      <c r="JJ68" s="16">
        <f t="shared" si="390"/>
        <v>6.6666666666666721E-2</v>
      </c>
      <c r="JK68" s="18">
        <f t="shared" si="309"/>
        <v>1</v>
      </c>
      <c r="JL68" s="17">
        <f t="shared" si="310"/>
        <v>1</v>
      </c>
      <c r="JM68" s="16">
        <f t="shared" si="391"/>
        <v>8.3333333333333398E-2</v>
      </c>
      <c r="JN68" s="18">
        <f t="shared" si="312"/>
        <v>1</v>
      </c>
      <c r="JO68" s="17">
        <f t="shared" si="313"/>
        <v>1</v>
      </c>
      <c r="JP68" s="16">
        <f t="shared" si="392"/>
        <v>0.1666666666666668</v>
      </c>
      <c r="JQ68" s="18">
        <f t="shared" si="315"/>
        <v>1</v>
      </c>
      <c r="JR68" s="17">
        <f t="shared" si="316"/>
        <v>1</v>
      </c>
      <c r="JS68" s="16">
        <f t="shared" si="393"/>
        <v>0.33333333333333359</v>
      </c>
      <c r="JT68" s="18">
        <f t="shared" si="318"/>
        <v>1</v>
      </c>
      <c r="JU68" s="17">
        <f t="shared" si="319"/>
        <v>1</v>
      </c>
      <c r="JV68" s="16">
        <f t="shared" si="394"/>
        <v>0.50000000000000044</v>
      </c>
      <c r="JW68" s="18">
        <f t="shared" si="321"/>
        <v>1</v>
      </c>
      <c r="JX68" s="17">
        <f t="shared" si="322"/>
        <v>1</v>
      </c>
      <c r="JY68" s="16">
        <f t="shared" si="395"/>
        <v>0.66666666666666718</v>
      </c>
      <c r="JZ68" s="18">
        <f t="shared" si="324"/>
        <v>1</v>
      </c>
      <c r="KA68" s="17">
        <f t="shared" si="325"/>
        <v>1</v>
      </c>
      <c r="KB68" s="16">
        <f t="shared" si="396"/>
        <v>0.83333333333333404</v>
      </c>
      <c r="KG68" s="15">
        <f t="shared" si="401"/>
        <v>0</v>
      </c>
      <c r="KH68" s="15">
        <f t="shared" si="401"/>
        <v>0</v>
      </c>
      <c r="KI68" s="15">
        <f t="shared" si="401"/>
        <v>0</v>
      </c>
      <c r="KJ68" s="15">
        <f t="shared" si="401"/>
        <v>0</v>
      </c>
      <c r="KK68" s="15">
        <f t="shared" si="401"/>
        <v>0</v>
      </c>
      <c r="KL68" s="15">
        <f t="shared" si="401"/>
        <v>0</v>
      </c>
      <c r="KM68" s="15">
        <f t="shared" si="401"/>
        <v>0</v>
      </c>
      <c r="KN68" s="15">
        <f t="shared" si="401"/>
        <v>0</v>
      </c>
      <c r="KO68" s="15">
        <f t="shared" si="401"/>
        <v>0</v>
      </c>
      <c r="KP68" s="15">
        <f t="shared" si="401"/>
        <v>0</v>
      </c>
      <c r="KQ68" s="15">
        <f t="shared" si="402"/>
        <v>0</v>
      </c>
      <c r="KR68" s="15">
        <f t="shared" si="402"/>
        <v>0</v>
      </c>
      <c r="KS68" s="15">
        <f t="shared" si="402"/>
        <v>0</v>
      </c>
      <c r="KT68" s="15">
        <f t="shared" si="402"/>
        <v>0</v>
      </c>
      <c r="KU68" s="15">
        <f t="shared" si="402"/>
        <v>0</v>
      </c>
      <c r="KV68" s="15">
        <f t="shared" si="402"/>
        <v>0</v>
      </c>
      <c r="KW68" s="15">
        <f t="shared" si="402"/>
        <v>0</v>
      </c>
      <c r="KX68" s="15">
        <f t="shared" si="402"/>
        <v>0</v>
      </c>
      <c r="KY68" s="15">
        <f t="shared" si="402"/>
        <v>0</v>
      </c>
      <c r="KZ68" s="15">
        <f t="shared" si="402"/>
        <v>0</v>
      </c>
      <c r="LG68" s="14">
        <f t="shared" si="347"/>
        <v>0.05</v>
      </c>
      <c r="LH68" s="3">
        <v>1</v>
      </c>
      <c r="LI68" s="14">
        <f t="shared" si="327"/>
        <v>2.5000000000000001E-2</v>
      </c>
      <c r="LJ68" s="3">
        <f t="shared" si="328"/>
        <v>5</v>
      </c>
      <c r="LK68" s="14">
        <v>5.0000000000000001E-3</v>
      </c>
      <c r="LL68" s="3">
        <v>5</v>
      </c>
      <c r="LM68" s="14">
        <v>2.0000000000000001E-4</v>
      </c>
      <c r="LN68" s="3">
        <v>10</v>
      </c>
      <c r="LO68" s="13">
        <f t="shared" si="403"/>
        <v>7.4999999999999997E-2</v>
      </c>
      <c r="LP68" s="13">
        <f t="shared" si="403"/>
        <v>0.15</v>
      </c>
      <c r="LQ68" s="13">
        <f t="shared" si="403"/>
        <v>0.22500000000000001</v>
      </c>
      <c r="LR68" s="13">
        <f t="shared" si="403"/>
        <v>0.3</v>
      </c>
      <c r="LS68" s="13">
        <f t="shared" si="403"/>
        <v>0.375</v>
      </c>
      <c r="LT68" s="13">
        <f t="shared" si="404"/>
        <v>7.4999999999999997E-2</v>
      </c>
      <c r="LU68" s="13">
        <f t="shared" si="404"/>
        <v>0.15</v>
      </c>
      <c r="LV68" s="13">
        <f t="shared" si="404"/>
        <v>0.22500000000000001</v>
      </c>
      <c r="LW68" s="13">
        <f t="shared" si="404"/>
        <v>0.3</v>
      </c>
      <c r="LX68" s="13">
        <f t="shared" si="404"/>
        <v>0.375</v>
      </c>
      <c r="LY68" s="13">
        <f t="shared" si="405"/>
        <v>0.15</v>
      </c>
      <c r="LZ68" s="13">
        <f t="shared" si="405"/>
        <v>0.3</v>
      </c>
      <c r="MA68" s="13">
        <f t="shared" si="405"/>
        <v>0.45</v>
      </c>
      <c r="MB68" s="13">
        <f t="shared" si="405"/>
        <v>0.6</v>
      </c>
      <c r="MC68" s="13">
        <f t="shared" si="405"/>
        <v>0.75</v>
      </c>
      <c r="MD68" s="13">
        <f t="shared" si="406"/>
        <v>0.03</v>
      </c>
      <c r="ME68" s="13">
        <f t="shared" si="406"/>
        <v>0.06</v>
      </c>
      <c r="MF68" s="13">
        <f t="shared" si="406"/>
        <v>0.09</v>
      </c>
      <c r="MG68" s="13">
        <f t="shared" si="406"/>
        <v>0.12</v>
      </c>
      <c r="MH68" s="13">
        <f t="shared" si="406"/>
        <v>0.15</v>
      </c>
      <c r="MI68" s="13">
        <f t="shared" si="406"/>
        <v>0.22500000000000001</v>
      </c>
      <c r="MJ68" s="13">
        <f t="shared" si="406"/>
        <v>0.3</v>
      </c>
      <c r="MK68" s="13">
        <f t="shared" si="406"/>
        <v>0.375</v>
      </c>
      <c r="ML68" s="13">
        <f t="shared" si="406"/>
        <v>0.45</v>
      </c>
      <c r="MM68" s="13">
        <f t="shared" si="406"/>
        <v>0.52500000000000002</v>
      </c>
      <c r="MN68" s="13">
        <f t="shared" si="406"/>
        <v>0.6</v>
      </c>
      <c r="MO68" s="13">
        <f t="shared" si="406"/>
        <v>0.67500000000000004</v>
      </c>
      <c r="MP68" s="13">
        <f t="shared" si="406"/>
        <v>0.75</v>
      </c>
      <c r="MQ68" s="13"/>
      <c r="MT68" s="3"/>
      <c r="MW68" s="1">
        <v>0</v>
      </c>
      <c r="MX68" s="1">
        <v>0</v>
      </c>
      <c r="MY68" s="1">
        <v>0</v>
      </c>
    </row>
    <row r="69" spans="1:363" ht="16.2">
      <c r="A69" s="37">
        <v>65</v>
      </c>
      <c r="B69" s="3" t="s">
        <v>75</v>
      </c>
      <c r="C69" s="37">
        <v>6</v>
      </c>
      <c r="D69" s="37">
        <v>22</v>
      </c>
      <c r="E69" s="37"/>
      <c r="F69" s="37">
        <v>1200</v>
      </c>
      <c r="G69" s="37" t="s">
        <v>112</v>
      </c>
      <c r="H69" s="37">
        <f t="shared" ref="H69:H89" si="416">F69</f>
        <v>1200</v>
      </c>
      <c r="I69" s="11"/>
      <c r="J69" s="37">
        <f>F69</f>
        <v>1200</v>
      </c>
      <c r="K69" s="11"/>
      <c r="L69" s="37">
        <f t="shared" si="329"/>
        <v>0</v>
      </c>
      <c r="M69" s="37">
        <f t="shared" si="330"/>
        <v>0</v>
      </c>
      <c r="N69" s="37">
        <v>0</v>
      </c>
      <c r="O69" s="57">
        <v>0.8333332</v>
      </c>
      <c r="P69" s="3">
        <v>10</v>
      </c>
      <c r="Q69" s="51">
        <v>0</v>
      </c>
      <c r="R69" s="17">
        <f t="shared" ref="R69:R89" si="417">IF(A69=47,1,ROUND(F69*AE69/$EC$2,6))</f>
        <v>0.2</v>
      </c>
      <c r="S69" s="47">
        <f t="shared" si="407"/>
        <v>5</v>
      </c>
      <c r="T69" s="47" t="s">
        <v>27</v>
      </c>
      <c r="U69" s="50">
        <v>0</v>
      </c>
      <c r="V69" s="49">
        <v>15</v>
      </c>
      <c r="W69" s="48">
        <v>1</v>
      </c>
      <c r="X69" s="47" t="str">
        <f t="shared" si="397"/>
        <v>[[0,1],[0,1],[0,1],[0,1],[0,1],[0,1],[0,1],[0,1],[0,1],[0,1],[0,2],[0,4],[0,6],[0,8],[0,10],[0,20],[0,40],[0,60],[0,80],[0,100]]</v>
      </c>
      <c r="Y69" s="47">
        <v>1</v>
      </c>
      <c r="Z69" s="47">
        <v>1</v>
      </c>
      <c r="AA69" s="47" t="str">
        <f t="shared" ref="AA69:AA89" si="418">"[["&amp;HU69&amp;","&amp;HV69&amp;"],["&amp;HX69&amp;","&amp;HY69&amp;"],["&amp;IA69&amp;","&amp;IB69&amp;"],["&amp;ID69&amp;","&amp;IE69&amp;"],["&amp;IG69&amp;","&amp;IH69&amp;"],["&amp;IJ69&amp;","&amp;IK69&amp;"],["&amp;IM69&amp;","&amp;IN69&amp;"],["&amp;IP69&amp;","&amp;IQ69&amp;"],["&amp;IS69&amp;","&amp;IT69&amp;"],["&amp;IV69&amp;","&amp;IW69&amp;"],["&amp;IY69&amp;","&amp;IZ69&amp;"],["&amp;JB69&amp;","&amp;JC69&amp;"],["&amp;JE69&amp;","&amp;JF69&amp;"],["&amp;JH69&amp;","&amp;JI69&amp;"],["&amp;JK69&amp;","&amp;JL69&amp;"],["&amp;JN69&amp;","&amp;JO69&amp;"],["&amp;JQ69&amp;","&amp;JR69&amp;"],["&amp;JT69&amp;","&amp;JU69&amp;"],["&amp;JW69&amp;","&amp;JX69&amp;"],["&amp;JZ69&amp;","&amp;KA69&amp;"]]"</f>
        <v>[[1,1],[1,1],[1,1],[1,1],[1,1],[1,1],[1,1],[1,1],[1,1],[1,1],[1,1],[1,1],[1,1],[1,1],[1,1],[1,1],[1,1],[1,1],[1,1],[1,1]]</v>
      </c>
      <c r="AB69" s="37">
        <v>0</v>
      </c>
      <c r="AC69" s="46">
        <v>0</v>
      </c>
      <c r="AD69" s="43">
        <f t="shared" si="400"/>
        <v>0</v>
      </c>
      <c r="AE69" s="43">
        <v>0.05</v>
      </c>
      <c r="AF69" s="43">
        <v>0</v>
      </c>
      <c r="AG69" s="44">
        <v>0</v>
      </c>
      <c r="AH69" s="43">
        <v>0</v>
      </c>
      <c r="AI69" s="43">
        <v>0</v>
      </c>
      <c r="AJ69" s="42">
        <v>0</v>
      </c>
      <c r="AK69" s="14" t="str">
        <f t="shared" ref="AK69:AK89" si="419">"["&amp;"["&amp;LG69&amp;","&amp;LH69&amp;"]"&amp;","&amp;"["&amp;LI69&amp;","&amp;LJ69&amp;"]"&amp;","&amp;"["&amp;LK69&amp;","&amp;LL69&amp;"]"&amp;","&amp;"["&amp;LM69&amp;","&amp;LN69&amp;"]"&amp;","&amp;"[0,0],"&amp;"["&amp;LM69&amp;","&amp;LN69&amp;"]"&amp;","&amp;"["&amp;LM69&amp;","&amp;LN69&amp;"]]"</f>
        <v>[[0.05,1],[0.025,5],[0.005,5],[0.0002,10],[0,0],[0.0002,10],[0.0002,10]]</v>
      </c>
      <c r="AL69" s="37" t="str">
        <f t="shared" si="398"/>
        <v>[[6,5],[6,2],[7,2]]</v>
      </c>
      <c r="AM69" s="40" t="str">
        <f t="shared" si="350"/>
        <v>[0,0,0]</v>
      </c>
      <c r="AN69" s="40">
        <v>0</v>
      </c>
      <c r="AO69" s="40">
        <v>1</v>
      </c>
      <c r="AP69" s="40">
        <f t="shared" ref="AP69:AP89" si="420">AO69</f>
        <v>1</v>
      </c>
      <c r="AQ69" s="40">
        <v>1</v>
      </c>
      <c r="AR69" s="40">
        <v>1</v>
      </c>
      <c r="AS69" s="41" t="s">
        <v>66</v>
      </c>
      <c r="AT69" s="40">
        <v>4</v>
      </c>
      <c r="AU69" s="39">
        <v>16</v>
      </c>
      <c r="AV69" s="37">
        <v>1</v>
      </c>
      <c r="AW69" s="37">
        <v>1</v>
      </c>
      <c r="AX69" s="8">
        <v>3</v>
      </c>
      <c r="AY69" s="8">
        <v>6</v>
      </c>
      <c r="AZ69" s="8" t="s">
        <v>6</v>
      </c>
      <c r="BA69" s="37">
        <v>1</v>
      </c>
      <c r="BB69" s="38">
        <v>1</v>
      </c>
      <c r="BC69" s="37"/>
      <c r="BD69" s="37"/>
      <c r="BE69" s="37">
        <v>1</v>
      </c>
      <c r="BF69" s="37">
        <v>1</v>
      </c>
      <c r="BG69" s="37" t="s">
        <v>74</v>
      </c>
      <c r="BH69" s="36">
        <v>1</v>
      </c>
      <c r="BI69" s="36">
        <v>1</v>
      </c>
      <c r="BJ69" s="8">
        <f t="shared" si="399"/>
        <v>1200</v>
      </c>
      <c r="BK69" s="8" t="s">
        <v>5</v>
      </c>
      <c r="BL69" s="8">
        <v>1</v>
      </c>
      <c r="BM69" s="8" t="s">
        <v>4</v>
      </c>
      <c r="BN69" s="8" t="s">
        <v>3</v>
      </c>
      <c r="BO69" s="71" t="s">
        <v>73</v>
      </c>
      <c r="BP69" s="71" t="s">
        <v>73</v>
      </c>
      <c r="BQ69" s="27">
        <v>45030</v>
      </c>
      <c r="BR69" s="27">
        <v>2</v>
      </c>
      <c r="BS69" s="59">
        <v>180</v>
      </c>
      <c r="BT69" s="59">
        <v>35</v>
      </c>
      <c r="BU69" s="70" t="s">
        <v>72</v>
      </c>
      <c r="BV69" s="35">
        <v>10</v>
      </c>
      <c r="BW69" s="27">
        <f t="shared" ref="BW69:BW89" si="421">DT69</f>
        <v>10</v>
      </c>
      <c r="BX69" s="34" t="str">
        <f t="shared" ref="BX69:BX89" si="422">"["&amp;DT69&amp;","&amp;DU69&amp;","&amp;DV69&amp;","&amp;DW69&amp;"]"</f>
        <v>[10,10,0,10]</v>
      </c>
      <c r="BY69" s="31">
        <v>0</v>
      </c>
      <c r="BZ69" s="31">
        <v>0</v>
      </c>
      <c r="CA69" s="31">
        <v>0</v>
      </c>
      <c r="CB69" s="31">
        <v>1</v>
      </c>
      <c r="CC69" s="31">
        <v>0</v>
      </c>
      <c r="CD69" s="31">
        <v>0</v>
      </c>
      <c r="CE69" s="31">
        <v>0</v>
      </c>
      <c r="CF69" s="31" t="str">
        <f t="shared" si="415"/>
        <v>0,0,0,0,0,0,0</v>
      </c>
      <c r="CG69" s="31" t="str">
        <f t="shared" si="332"/>
        <v>"4|0,1,3|0|0|1200",</v>
      </c>
      <c r="CH69" s="33"/>
      <c r="CI69" s="33"/>
      <c r="CJ69" s="33"/>
      <c r="CK69" s="33"/>
      <c r="CL69" s="33"/>
      <c r="CN69" s="33"/>
      <c r="CO69" s="33"/>
      <c r="CP69" s="33"/>
      <c r="CQ69" s="32" t="s">
        <v>22</v>
      </c>
      <c r="CR69" s="32">
        <v>1</v>
      </c>
      <c r="CS69" s="31"/>
      <c r="CT69" s="31" t="str">
        <f t="shared" si="408"/>
        <v/>
      </c>
      <c r="CU69" s="31"/>
      <c r="CV69" s="31"/>
      <c r="CW69" s="31"/>
      <c r="CX69" s="31"/>
      <c r="CY69" s="31" t="str">
        <f t="shared" si="409"/>
        <v/>
      </c>
      <c r="CZ69" s="31"/>
      <c r="DA69" s="31"/>
      <c r="DB69" s="31"/>
      <c r="DC69" s="31"/>
      <c r="DD69" s="31" t="str">
        <f t="shared" si="410"/>
        <v/>
      </c>
      <c r="DE69" s="31"/>
      <c r="DF69" s="31"/>
      <c r="DG69" s="31"/>
      <c r="DH69" s="31"/>
      <c r="DI69" s="31">
        <f t="shared" si="411"/>
        <v>4</v>
      </c>
      <c r="DJ69" s="31" t="s">
        <v>11</v>
      </c>
      <c r="DK69" s="31">
        <v>0</v>
      </c>
      <c r="DL69" s="31">
        <v>0</v>
      </c>
      <c r="DM69" s="31">
        <f>F69</f>
        <v>1200</v>
      </c>
      <c r="DN69" s="31" t="str">
        <f t="shared" si="412"/>
        <v/>
      </c>
      <c r="DO69" s="31">
        <v>1</v>
      </c>
      <c r="DP69" s="31">
        <v>0</v>
      </c>
      <c r="DQ69" s="31">
        <v>0</v>
      </c>
      <c r="DR69" s="31">
        <f>F69</f>
        <v>1200</v>
      </c>
      <c r="DS69" s="31" t="s">
        <v>71</v>
      </c>
      <c r="DT69" s="58">
        <f t="shared" si="413"/>
        <v>10</v>
      </c>
      <c r="DU69" s="58">
        <f t="shared" si="414"/>
        <v>10</v>
      </c>
      <c r="DV69" s="58">
        <v>0</v>
      </c>
      <c r="DW69" s="27">
        <f t="shared" ref="DW69:DW89" si="423">DT69</f>
        <v>10</v>
      </c>
      <c r="DX69" s="27"/>
      <c r="EI69" s="26">
        <f t="shared" ref="EI69:EI89" si="424">F69*(1+$EL$1)</f>
        <v>1320</v>
      </c>
      <c r="EJ69" s="25">
        <v>0</v>
      </c>
      <c r="EK69" s="24">
        <v>6</v>
      </c>
      <c r="EL69" s="21">
        <v>5</v>
      </c>
      <c r="EM69" s="24">
        <v>6</v>
      </c>
      <c r="EN69" s="21">
        <v>2</v>
      </c>
      <c r="EO69" s="24">
        <v>7</v>
      </c>
      <c r="EP69" s="21">
        <v>2</v>
      </c>
      <c r="EQ69" s="21">
        <f t="shared" ref="EQ69:EQ89" si="425">(EK69*EL69+EM69*EN69+EO69*EP69)/(EL69+EN69+EP69)</f>
        <v>6.2222222222222223</v>
      </c>
      <c r="ER69" s="21">
        <f t="shared" ref="ER69:ER89" si="426">ER$3/10</f>
        <v>7.5</v>
      </c>
      <c r="ES69" s="23">
        <f t="shared" ref="ES69:ES89" si="427">ROUND(F69*EJ69/ER69/EQ69,6)</f>
        <v>0</v>
      </c>
      <c r="ET69" s="21">
        <f t="shared" ref="ET69:ET89" si="428">ET$3/10</f>
        <v>15</v>
      </c>
      <c r="EU69" s="22">
        <f t="shared" ref="EU69:EU89" si="429">ROUND(F69*EJ69/ET69/EQ69,6)</f>
        <v>0</v>
      </c>
      <c r="EV69" s="21">
        <f t="shared" ref="EV69:EV89" si="430">EV$3/10</f>
        <v>22.5</v>
      </c>
      <c r="EW69" s="20">
        <f t="shared" ref="EW69:EW89" si="431">ROUND(F69*EJ69/EV69/EQ69,6)</f>
        <v>0</v>
      </c>
      <c r="EZ69" s="19"/>
      <c r="FA69" s="3"/>
      <c r="FE69" s="16"/>
      <c r="FF69" s="18">
        <v>0</v>
      </c>
      <c r="FG69" s="17">
        <v>1</v>
      </c>
      <c r="FH69" s="16">
        <f t="shared" si="357"/>
        <v>0</v>
      </c>
      <c r="FI69" s="18">
        <f t="shared" ref="FI69:FI89" si="432">FF69</f>
        <v>0</v>
      </c>
      <c r="FJ69" s="17">
        <f t="shared" ref="FJ69:FJ89" si="433">FG69</f>
        <v>1</v>
      </c>
      <c r="FK69" s="16">
        <f t="shared" si="358"/>
        <v>0</v>
      </c>
      <c r="FL69" s="18">
        <f t="shared" ref="FL69:FL89" si="434">FI69</f>
        <v>0</v>
      </c>
      <c r="FM69" s="17">
        <f t="shared" ref="FM69:FM89" si="435">FJ69</f>
        <v>1</v>
      </c>
      <c r="FN69" s="16">
        <f t="shared" si="359"/>
        <v>0</v>
      </c>
      <c r="FO69" s="18">
        <f t="shared" ref="FO69:FO89" si="436">FL69</f>
        <v>0</v>
      </c>
      <c r="FP69" s="17">
        <f t="shared" ref="FP69:FP89" si="437">FM69</f>
        <v>1</v>
      </c>
      <c r="FQ69" s="16">
        <f t="shared" si="360"/>
        <v>0</v>
      </c>
      <c r="FR69" s="18">
        <f t="shared" ref="FR69:FR89" si="438">FO69</f>
        <v>0</v>
      </c>
      <c r="FS69" s="17">
        <f t="shared" ref="FS69:FS89" si="439">FP69</f>
        <v>1</v>
      </c>
      <c r="FT69" s="16">
        <f t="shared" si="361"/>
        <v>0</v>
      </c>
      <c r="FU69" s="18">
        <f t="shared" ref="FU69:FU89" si="440">FR69</f>
        <v>0</v>
      </c>
      <c r="FV69" s="17">
        <f t="shared" ref="FV69:FV89" si="441">FS69</f>
        <v>1</v>
      </c>
      <c r="FW69" s="16">
        <f t="shared" si="362"/>
        <v>0</v>
      </c>
      <c r="FX69" s="18">
        <f t="shared" ref="FX69:FX89" si="442">FU69</f>
        <v>0</v>
      </c>
      <c r="FY69" s="17">
        <f t="shared" ref="FY69:FY89" si="443">FV69</f>
        <v>1</v>
      </c>
      <c r="FZ69" s="16">
        <f t="shared" si="363"/>
        <v>0</v>
      </c>
      <c r="GA69" s="18">
        <f t="shared" ref="GA69:GA89" si="444">FX69</f>
        <v>0</v>
      </c>
      <c r="GB69" s="17">
        <f t="shared" ref="GB69:GB89" si="445">FY69</f>
        <v>1</v>
      </c>
      <c r="GC69" s="16">
        <f t="shared" si="364"/>
        <v>0</v>
      </c>
      <c r="GD69" s="18">
        <f t="shared" ref="GD69:GD89" si="446">GA69</f>
        <v>0</v>
      </c>
      <c r="GE69" s="17">
        <f t="shared" ref="GE69:GE89" si="447">GB69</f>
        <v>1</v>
      </c>
      <c r="GF69" s="16">
        <f t="shared" si="365"/>
        <v>0</v>
      </c>
      <c r="GG69" s="18">
        <f t="shared" ref="GG69:GG89" si="448">GD69</f>
        <v>0</v>
      </c>
      <c r="GH69" s="17">
        <f t="shared" ref="GH69:GH89" si="449">GE69</f>
        <v>1</v>
      </c>
      <c r="GI69" s="16">
        <f t="shared" si="366"/>
        <v>0</v>
      </c>
      <c r="GJ69" s="18">
        <f t="shared" ref="GJ69:GJ89" si="450">$GG69*GJ$4/$GG$4</f>
        <v>0</v>
      </c>
      <c r="GK69" s="17">
        <f t="shared" ref="GK69:GK89" si="451">$GH69*GJ$4/$GG$4</f>
        <v>2</v>
      </c>
      <c r="GL69" s="16">
        <f t="shared" si="367"/>
        <v>0</v>
      </c>
      <c r="GM69" s="18">
        <f t="shared" ref="GM69:GM89" si="452">$GG69*GM$4/$GG$4</f>
        <v>0</v>
      </c>
      <c r="GN69" s="17">
        <f t="shared" ref="GN69:GN89" si="453">$GH69*GM$4/$GG$4</f>
        <v>4</v>
      </c>
      <c r="GO69" s="16">
        <f t="shared" si="368"/>
        <v>0</v>
      </c>
      <c r="GP69" s="18">
        <f t="shared" ref="GP69:GP89" si="454">$GG69*GP$4/$GG$4</f>
        <v>0</v>
      </c>
      <c r="GQ69" s="17">
        <f t="shared" ref="GQ69:GQ89" si="455">$GH69*GP$4/$GG$4</f>
        <v>6</v>
      </c>
      <c r="GR69" s="16">
        <f t="shared" si="369"/>
        <v>0</v>
      </c>
      <c r="GS69" s="18">
        <f t="shared" ref="GS69:GS89" si="456">$GG69*GS$4/$GG$4</f>
        <v>0</v>
      </c>
      <c r="GT69" s="17">
        <f t="shared" ref="GT69:GT89" si="457">$GH69*GS$4/$GG$4</f>
        <v>8</v>
      </c>
      <c r="GU69" s="16">
        <f t="shared" si="370"/>
        <v>0</v>
      </c>
      <c r="GV69" s="18">
        <f t="shared" ref="GV69:GV89" si="458">$GG69*GV$4/$GG$4</f>
        <v>0</v>
      </c>
      <c r="GW69" s="17">
        <f t="shared" ref="GW69:GW89" si="459">$GH69*GV$4/$GG$4</f>
        <v>10</v>
      </c>
      <c r="GX69" s="16">
        <f t="shared" si="371"/>
        <v>0</v>
      </c>
      <c r="GY69" s="18">
        <f t="shared" ref="GY69:GY89" si="460">$GG69*GY$4/$GG$4</f>
        <v>0</v>
      </c>
      <c r="GZ69" s="17">
        <f t="shared" ref="GZ69:GZ89" si="461">$GH69*GY$4/$GG$4</f>
        <v>20</v>
      </c>
      <c r="HA69" s="16">
        <f t="shared" si="372"/>
        <v>0</v>
      </c>
      <c r="HB69" s="18">
        <f t="shared" ref="HB69:HB89" si="462">$GG69*HB$4/$GG$4</f>
        <v>0</v>
      </c>
      <c r="HC69" s="17">
        <f t="shared" ref="HC69:HC89" si="463">$GH69*HB$4/$GG$4</f>
        <v>40</v>
      </c>
      <c r="HD69" s="16">
        <f t="shared" si="373"/>
        <v>0</v>
      </c>
      <c r="HE69" s="18">
        <f t="shared" ref="HE69:HE89" si="464">$GG69*HE$4/$GG$4</f>
        <v>0</v>
      </c>
      <c r="HF69" s="17">
        <f t="shared" ref="HF69:HF89" si="465">$GH69*HE$4/$GG$4</f>
        <v>60</v>
      </c>
      <c r="HG69" s="16">
        <f t="shared" si="374"/>
        <v>0</v>
      </c>
      <c r="HH69" s="18">
        <f t="shared" ref="HH69:HH89" si="466">$GG69*HH$4/$GG$4</f>
        <v>0</v>
      </c>
      <c r="HI69" s="17">
        <f t="shared" ref="HI69:HI89" si="467">$GH69*HH$4/$GG$4</f>
        <v>80</v>
      </c>
      <c r="HJ69" s="16">
        <f t="shared" si="375"/>
        <v>0</v>
      </c>
      <c r="HK69" s="18">
        <f t="shared" ref="HK69:HK89" si="468">$GG69*HK$4/$GG$4</f>
        <v>0</v>
      </c>
      <c r="HL69" s="17">
        <f t="shared" ref="HL69:HL89" si="469">$GH69*HK$4/$GG$4</f>
        <v>100</v>
      </c>
      <c r="HM69" s="16">
        <f t="shared" si="376"/>
        <v>0</v>
      </c>
      <c r="HO69" s="19"/>
      <c r="HP69" s="3"/>
      <c r="HT69" s="16"/>
      <c r="HU69" s="18">
        <v>1</v>
      </c>
      <c r="HV69" s="17">
        <v>1</v>
      </c>
      <c r="HW69" s="16">
        <f t="shared" si="377"/>
        <v>1.3333333333333345E-4</v>
      </c>
      <c r="HX69" s="18">
        <f t="shared" ref="HX69:HX89" si="470">HU69</f>
        <v>1</v>
      </c>
      <c r="HY69" s="17">
        <f t="shared" ref="HY69:HY89" si="471">HV69</f>
        <v>1</v>
      </c>
      <c r="HZ69" s="16">
        <f t="shared" si="378"/>
        <v>2.666666666666669E-4</v>
      </c>
      <c r="IA69" s="18">
        <f t="shared" ref="IA69:IA89" si="472">HX69</f>
        <v>1</v>
      </c>
      <c r="IB69" s="17">
        <f t="shared" ref="IB69:IB89" si="473">HY69</f>
        <v>1</v>
      </c>
      <c r="IC69" s="16">
        <f t="shared" si="379"/>
        <v>4.0000000000000034E-4</v>
      </c>
      <c r="ID69" s="18">
        <f t="shared" ref="ID69:ID89" si="474">IA69</f>
        <v>1</v>
      </c>
      <c r="IE69" s="17">
        <f t="shared" ref="IE69:IE89" si="475">IB69</f>
        <v>1</v>
      </c>
      <c r="IF69" s="16">
        <f t="shared" si="380"/>
        <v>5.3333333333333379E-4</v>
      </c>
      <c r="IG69" s="18">
        <f t="shared" ref="IG69:IG89" si="476">ID69</f>
        <v>1</v>
      </c>
      <c r="IH69" s="17">
        <f t="shared" ref="IH69:IH89" si="477">IE69</f>
        <v>1</v>
      </c>
      <c r="II69" s="16">
        <f t="shared" si="381"/>
        <v>6.6666666666666719E-4</v>
      </c>
      <c r="IJ69" s="18">
        <f t="shared" ref="IJ69:IJ89" si="478">IG69</f>
        <v>1</v>
      </c>
      <c r="IK69" s="17">
        <f t="shared" ref="IK69:IK89" si="479">IH69</f>
        <v>1</v>
      </c>
      <c r="IL69" s="16">
        <f t="shared" si="382"/>
        <v>1.3333333333333344E-3</v>
      </c>
      <c r="IM69" s="18">
        <f t="shared" ref="IM69:IM89" si="480">IJ69</f>
        <v>1</v>
      </c>
      <c r="IN69" s="17">
        <f t="shared" ref="IN69:IN89" si="481">IK69</f>
        <v>1</v>
      </c>
      <c r="IO69" s="16">
        <f t="shared" si="383"/>
        <v>2.6666666666666687E-3</v>
      </c>
      <c r="IP69" s="18">
        <f t="shared" ref="IP69:IP89" si="482">IM69</f>
        <v>1</v>
      </c>
      <c r="IQ69" s="17">
        <f t="shared" ref="IQ69:IQ89" si="483">IN69</f>
        <v>1</v>
      </c>
      <c r="IR69" s="16">
        <f t="shared" si="384"/>
        <v>4.0000000000000036E-3</v>
      </c>
      <c r="IS69" s="18">
        <f t="shared" ref="IS69:IS89" si="484">IP69</f>
        <v>1</v>
      </c>
      <c r="IT69" s="17">
        <f t="shared" ref="IT69:IT89" si="485">IQ69</f>
        <v>1</v>
      </c>
      <c r="IU69" s="16">
        <f t="shared" si="385"/>
        <v>5.3333333333333375E-3</v>
      </c>
      <c r="IV69" s="18">
        <f t="shared" ref="IV69:IV89" si="486">IS69</f>
        <v>1</v>
      </c>
      <c r="IW69" s="17">
        <f t="shared" ref="IW69:IW89" si="487">IT69</f>
        <v>1</v>
      </c>
      <c r="IX69" s="16">
        <f t="shared" si="386"/>
        <v>6.6666666666666723E-3</v>
      </c>
      <c r="IY69" s="18">
        <f t="shared" ref="IY69:IY89" si="488">IV69</f>
        <v>1</v>
      </c>
      <c r="IZ69" s="17">
        <f t="shared" ref="IZ69:IZ89" si="489">IW69</f>
        <v>1</v>
      </c>
      <c r="JA69" s="16">
        <f t="shared" si="387"/>
        <v>1.3333333333333345E-2</v>
      </c>
      <c r="JB69" s="18">
        <f t="shared" ref="JB69:JB89" si="490">IY69</f>
        <v>1</v>
      </c>
      <c r="JC69" s="17">
        <f t="shared" ref="JC69:JC89" si="491">IZ69</f>
        <v>1</v>
      </c>
      <c r="JD69" s="16">
        <f t="shared" si="388"/>
        <v>2.6666666666666689E-2</v>
      </c>
      <c r="JE69" s="18">
        <f t="shared" ref="JE69:JE89" si="492">JB69</f>
        <v>1</v>
      </c>
      <c r="JF69" s="17">
        <f t="shared" ref="JF69:JF89" si="493">JC69</f>
        <v>1</v>
      </c>
      <c r="JG69" s="16">
        <f t="shared" si="389"/>
        <v>4.0000000000000036E-2</v>
      </c>
      <c r="JH69" s="18">
        <f t="shared" ref="JH69:JH89" si="494">JE69</f>
        <v>1</v>
      </c>
      <c r="JI69" s="17">
        <f t="shared" ref="JI69:JI89" si="495">JF69</f>
        <v>1</v>
      </c>
      <c r="JJ69" s="16">
        <f t="shared" si="390"/>
        <v>5.3333333333333378E-2</v>
      </c>
      <c r="JK69" s="18">
        <f t="shared" ref="JK69:JK89" si="496">JH69</f>
        <v>1</v>
      </c>
      <c r="JL69" s="17">
        <f t="shared" ref="JL69:JL89" si="497">JI69</f>
        <v>1</v>
      </c>
      <c r="JM69" s="16">
        <f t="shared" si="391"/>
        <v>6.6666666666666721E-2</v>
      </c>
      <c r="JN69" s="18">
        <f t="shared" ref="JN69:JN89" si="498">JK69</f>
        <v>1</v>
      </c>
      <c r="JO69" s="17">
        <f t="shared" ref="JO69:JO89" si="499">JL69</f>
        <v>1</v>
      </c>
      <c r="JP69" s="16">
        <f t="shared" si="392"/>
        <v>0.13333333333333344</v>
      </c>
      <c r="JQ69" s="18">
        <f t="shared" ref="JQ69:JQ89" si="500">JN69</f>
        <v>1</v>
      </c>
      <c r="JR69" s="17">
        <f t="shared" ref="JR69:JR89" si="501">JO69</f>
        <v>1</v>
      </c>
      <c r="JS69" s="16">
        <f t="shared" si="393"/>
        <v>0.26666666666666689</v>
      </c>
      <c r="JT69" s="18">
        <f t="shared" ref="JT69:JT89" si="502">JQ69</f>
        <v>1</v>
      </c>
      <c r="JU69" s="17">
        <f t="shared" ref="JU69:JU89" si="503">JR69</f>
        <v>1</v>
      </c>
      <c r="JV69" s="16">
        <f t="shared" si="394"/>
        <v>0.4000000000000003</v>
      </c>
      <c r="JW69" s="18">
        <f t="shared" ref="JW69:JW89" si="504">JT69</f>
        <v>1</v>
      </c>
      <c r="JX69" s="17">
        <f t="shared" ref="JX69:JX89" si="505">JU69</f>
        <v>1</v>
      </c>
      <c r="JY69" s="16">
        <f t="shared" si="395"/>
        <v>0.53333333333333377</v>
      </c>
      <c r="JZ69" s="18">
        <f t="shared" ref="JZ69:JZ89" si="506">JW69</f>
        <v>1</v>
      </c>
      <c r="KA69" s="17">
        <f t="shared" ref="KA69:KA89" si="507">JX69</f>
        <v>1</v>
      </c>
      <c r="KB69" s="16">
        <f t="shared" si="396"/>
        <v>0.66666666666666718</v>
      </c>
      <c r="KG69" s="15">
        <f t="shared" si="401"/>
        <v>0</v>
      </c>
      <c r="KH69" s="15">
        <f t="shared" si="401"/>
        <v>0</v>
      </c>
      <c r="KI69" s="15">
        <f t="shared" si="401"/>
        <v>0</v>
      </c>
      <c r="KJ69" s="15">
        <f t="shared" si="401"/>
        <v>0</v>
      </c>
      <c r="KK69" s="15">
        <f t="shared" si="401"/>
        <v>0</v>
      </c>
      <c r="KL69" s="15">
        <f t="shared" si="401"/>
        <v>0</v>
      </c>
      <c r="KM69" s="15">
        <f t="shared" si="401"/>
        <v>0</v>
      </c>
      <c r="KN69" s="15">
        <f t="shared" si="401"/>
        <v>0</v>
      </c>
      <c r="KO69" s="15">
        <f t="shared" si="401"/>
        <v>0</v>
      </c>
      <c r="KP69" s="15">
        <f t="shared" si="401"/>
        <v>0</v>
      </c>
      <c r="KQ69" s="15">
        <f t="shared" si="402"/>
        <v>0</v>
      </c>
      <c r="KR69" s="15">
        <f t="shared" si="402"/>
        <v>0</v>
      </c>
      <c r="KS69" s="15">
        <f t="shared" si="402"/>
        <v>0</v>
      </c>
      <c r="KT69" s="15">
        <f t="shared" si="402"/>
        <v>0</v>
      </c>
      <c r="KU69" s="15">
        <f t="shared" si="402"/>
        <v>0</v>
      </c>
      <c r="KV69" s="15">
        <f t="shared" si="402"/>
        <v>0</v>
      </c>
      <c r="KW69" s="15">
        <f t="shared" si="402"/>
        <v>0</v>
      </c>
      <c r="KX69" s="15">
        <f t="shared" si="402"/>
        <v>0</v>
      </c>
      <c r="KY69" s="15">
        <f t="shared" si="402"/>
        <v>0</v>
      </c>
      <c r="KZ69" s="15">
        <f t="shared" si="402"/>
        <v>0</v>
      </c>
      <c r="LG69" s="14">
        <f t="shared" si="347"/>
        <v>0.05</v>
      </c>
      <c r="LH69" s="3">
        <v>1</v>
      </c>
      <c r="LI69" s="14">
        <f t="shared" ref="LI69:LI89" si="508">LK69*5</f>
        <v>2.5000000000000001E-2</v>
      </c>
      <c r="LJ69" s="3">
        <f t="shared" ref="LJ69:LJ89" si="509">LL69</f>
        <v>5</v>
      </c>
      <c r="LK69" s="14">
        <v>5.0000000000000001E-3</v>
      </c>
      <c r="LL69" s="3">
        <v>5</v>
      </c>
      <c r="LM69" s="14">
        <v>2.0000000000000001E-4</v>
      </c>
      <c r="LN69" s="3">
        <v>10</v>
      </c>
      <c r="LO69" s="13">
        <f t="shared" si="403"/>
        <v>0.06</v>
      </c>
      <c r="LP69" s="13">
        <f t="shared" si="403"/>
        <v>0.12</v>
      </c>
      <c r="LQ69" s="13">
        <f t="shared" si="403"/>
        <v>0.18</v>
      </c>
      <c r="LR69" s="13">
        <f t="shared" si="403"/>
        <v>0.24</v>
      </c>
      <c r="LS69" s="13">
        <f t="shared" si="403"/>
        <v>0.3</v>
      </c>
      <c r="LT69" s="13">
        <f t="shared" si="404"/>
        <v>0.06</v>
      </c>
      <c r="LU69" s="13">
        <f t="shared" si="404"/>
        <v>0.12</v>
      </c>
      <c r="LV69" s="13">
        <f t="shared" si="404"/>
        <v>0.18</v>
      </c>
      <c r="LW69" s="13">
        <f t="shared" si="404"/>
        <v>0.24</v>
      </c>
      <c r="LX69" s="13">
        <f t="shared" si="404"/>
        <v>0.3</v>
      </c>
      <c r="LY69" s="13">
        <f t="shared" si="405"/>
        <v>0.12</v>
      </c>
      <c r="LZ69" s="13">
        <f t="shared" si="405"/>
        <v>0.24</v>
      </c>
      <c r="MA69" s="13">
        <f t="shared" si="405"/>
        <v>0.36</v>
      </c>
      <c r="MB69" s="13">
        <f t="shared" si="405"/>
        <v>0.48</v>
      </c>
      <c r="MC69" s="13">
        <f t="shared" si="405"/>
        <v>0.6</v>
      </c>
      <c r="MD69" s="13">
        <f t="shared" si="406"/>
        <v>2.4E-2</v>
      </c>
      <c r="ME69" s="13">
        <f t="shared" si="406"/>
        <v>4.8000000000000001E-2</v>
      </c>
      <c r="MF69" s="13">
        <f t="shared" si="406"/>
        <v>7.1999999999999995E-2</v>
      </c>
      <c r="MG69" s="13">
        <f t="shared" si="406"/>
        <v>9.6000000000000002E-2</v>
      </c>
      <c r="MH69" s="13">
        <f t="shared" si="406"/>
        <v>0.12</v>
      </c>
      <c r="MI69" s="13">
        <f t="shared" si="406"/>
        <v>0.18</v>
      </c>
      <c r="MJ69" s="13">
        <f t="shared" si="406"/>
        <v>0.24</v>
      </c>
      <c r="MK69" s="13">
        <f t="shared" si="406"/>
        <v>0.3</v>
      </c>
      <c r="ML69" s="13">
        <f t="shared" si="406"/>
        <v>0.36</v>
      </c>
      <c r="MM69" s="13">
        <f t="shared" si="406"/>
        <v>0.42</v>
      </c>
      <c r="MN69" s="13">
        <f t="shared" si="406"/>
        <v>0.48</v>
      </c>
      <c r="MO69" s="13">
        <f t="shared" si="406"/>
        <v>0.54</v>
      </c>
      <c r="MP69" s="13">
        <f t="shared" si="406"/>
        <v>0.6</v>
      </c>
      <c r="MQ69" s="13"/>
      <c r="MT69" s="3"/>
      <c r="MW69" s="1">
        <v>0</v>
      </c>
      <c r="MX69" s="1">
        <v>0</v>
      </c>
      <c r="MY69" s="1">
        <v>0</v>
      </c>
    </row>
    <row r="70" spans="1:363" ht="16.2">
      <c r="A70" s="37">
        <v>66</v>
      </c>
      <c r="B70" s="3" t="s">
        <v>132</v>
      </c>
      <c r="C70" s="37">
        <v>6</v>
      </c>
      <c r="D70" s="37">
        <v>19</v>
      </c>
      <c r="E70" s="37"/>
      <c r="F70" s="37">
        <v>900</v>
      </c>
      <c r="G70" s="37" t="s">
        <v>29</v>
      </c>
      <c r="H70" s="37">
        <f t="shared" si="416"/>
        <v>900</v>
      </c>
      <c r="I70" s="11"/>
      <c r="J70" s="37">
        <f>F70</f>
        <v>900</v>
      </c>
      <c r="K70" s="11" t="s">
        <v>131</v>
      </c>
      <c r="L70" s="37">
        <f t="shared" si="329"/>
        <v>0</v>
      </c>
      <c r="M70" s="37">
        <f t="shared" si="330"/>
        <v>0</v>
      </c>
      <c r="N70" s="37">
        <v>0</v>
      </c>
      <c r="O70" s="57">
        <v>0.62500060000000002</v>
      </c>
      <c r="P70" s="3">
        <v>10</v>
      </c>
      <c r="Q70" s="51">
        <v>0</v>
      </c>
      <c r="R70" s="17">
        <f t="shared" si="417"/>
        <v>0.15</v>
      </c>
      <c r="S70" s="47">
        <f t="shared" si="407"/>
        <v>5</v>
      </c>
      <c r="T70" s="47" t="s">
        <v>27</v>
      </c>
      <c r="U70" s="50">
        <v>0</v>
      </c>
      <c r="V70" s="49">
        <v>15</v>
      </c>
      <c r="W70" s="48">
        <v>1</v>
      </c>
      <c r="X70" s="47" t="str">
        <f t="shared" si="397"/>
        <v>[[0,1],[0,1],[0,1],[0,1],[0,1],[0,1],[0,1],[0,1],[0,1],[0,1],[0,2],[0,4],[0,6],[0,8],[0,10],[0,20],[0,40],[0,60],[0,80],[0,100]]</v>
      </c>
      <c r="Y70" s="47">
        <v>1</v>
      </c>
      <c r="Z70" s="47">
        <v>1</v>
      </c>
      <c r="AA70" s="47" t="str">
        <f t="shared" si="418"/>
        <v>[[1,1],[1,1],[1,1],[1,1],[1,1],[1,1],[1,1],[1,1],[1,1],[1,1],[1,1],[1,1],[1,1],[1,1],[1,1],[1,1],[1,1],[1,1],[1,1],[1,1]]</v>
      </c>
      <c r="AB70" s="37">
        <v>0</v>
      </c>
      <c r="AC70" s="46">
        <v>0</v>
      </c>
      <c r="AD70" s="43">
        <f t="shared" si="400"/>
        <v>0</v>
      </c>
      <c r="AE70" s="43">
        <v>0.05</v>
      </c>
      <c r="AF70" s="43">
        <v>0</v>
      </c>
      <c r="AG70" s="44">
        <v>0</v>
      </c>
      <c r="AH70" s="43">
        <v>0</v>
      </c>
      <c r="AI70" s="43">
        <v>0</v>
      </c>
      <c r="AJ70" s="42">
        <v>0</v>
      </c>
      <c r="AK70" s="14" t="str">
        <f t="shared" si="419"/>
        <v>[[0.05,1],[0.025,5],[0.005,5],[0.0002,10],[0,0],[0.0002,10],[0.0002,10]]</v>
      </c>
      <c r="AL70" s="37" t="str">
        <f t="shared" si="398"/>
        <v>[[6,5],[6,2],[7,2]]</v>
      </c>
      <c r="AM70" s="40" t="str">
        <f t="shared" si="350"/>
        <v>[0,0,0]</v>
      </c>
      <c r="AN70" s="40">
        <v>0</v>
      </c>
      <c r="AO70" s="40">
        <v>1</v>
      </c>
      <c r="AP70" s="40">
        <f t="shared" si="420"/>
        <v>1</v>
      </c>
      <c r="AQ70" s="40">
        <v>1</v>
      </c>
      <c r="AR70" s="40">
        <v>1</v>
      </c>
      <c r="AS70" s="41" t="s">
        <v>66</v>
      </c>
      <c r="AT70" s="40">
        <v>4</v>
      </c>
      <c r="AU70" s="39">
        <v>16</v>
      </c>
      <c r="AV70" s="37">
        <v>1</v>
      </c>
      <c r="AW70" s="37">
        <v>0</v>
      </c>
      <c r="AX70" s="8">
        <v>3</v>
      </c>
      <c r="AY70" s="8">
        <v>6</v>
      </c>
      <c r="AZ70" s="8" t="s">
        <v>6</v>
      </c>
      <c r="BA70" s="37">
        <v>1</v>
      </c>
      <c r="BB70" s="38">
        <v>1.5</v>
      </c>
      <c r="BC70" s="37"/>
      <c r="BD70" s="37"/>
      <c r="BE70" s="37">
        <v>1</v>
      </c>
      <c r="BF70" s="37">
        <v>1</v>
      </c>
      <c r="BG70" s="37" t="s">
        <v>130</v>
      </c>
      <c r="BH70" s="36">
        <v>1</v>
      </c>
      <c r="BI70" s="36">
        <v>1</v>
      </c>
      <c r="BJ70" s="8">
        <f t="shared" si="399"/>
        <v>900</v>
      </c>
      <c r="BK70" s="8" t="s">
        <v>5</v>
      </c>
      <c r="BL70" s="8">
        <v>1</v>
      </c>
      <c r="BM70" s="8" t="s">
        <v>4</v>
      </c>
      <c r="BN70" s="8" t="s">
        <v>3</v>
      </c>
      <c r="BO70" s="12" t="s">
        <v>129</v>
      </c>
      <c r="BP70" s="12" t="s">
        <v>129</v>
      </c>
      <c r="BQ70" s="27">
        <v>48520</v>
      </c>
      <c r="BR70" s="27">
        <v>2</v>
      </c>
      <c r="BS70" s="59">
        <v>180</v>
      </c>
      <c r="BT70" s="59">
        <v>35</v>
      </c>
      <c r="BU70" s="11" t="s">
        <v>24</v>
      </c>
      <c r="BV70" s="35">
        <v>10</v>
      </c>
      <c r="BW70" s="27">
        <f t="shared" si="421"/>
        <v>10</v>
      </c>
      <c r="BX70" s="34" t="str">
        <f t="shared" si="422"/>
        <v>[10,10,0,10]</v>
      </c>
      <c r="BY70" s="31">
        <v>0</v>
      </c>
      <c r="BZ70" s="31">
        <v>0</v>
      </c>
      <c r="CA70" s="31">
        <v>0</v>
      </c>
      <c r="CB70" s="31">
        <v>0</v>
      </c>
      <c r="CC70" s="31">
        <v>0</v>
      </c>
      <c r="CD70" s="31">
        <v>0</v>
      </c>
      <c r="CE70" s="31">
        <v>1</v>
      </c>
      <c r="CF70" s="31" t="str">
        <f t="shared" si="415"/>
        <v>0,0,0,0,0,0,0</v>
      </c>
      <c r="CG70" s="31" t="str">
        <f t="shared" si="332"/>
        <v/>
      </c>
      <c r="CH70" s="33"/>
      <c r="CI70" s="33"/>
      <c r="CJ70" s="33"/>
      <c r="CK70" s="33"/>
      <c r="CL70" s="33"/>
      <c r="CM70" s="33" t="s">
        <v>128</v>
      </c>
      <c r="CN70" s="33"/>
      <c r="CO70" s="33"/>
      <c r="CP70" s="33"/>
      <c r="CQ70" s="32" t="s">
        <v>22</v>
      </c>
      <c r="CR70" s="32">
        <v>1</v>
      </c>
      <c r="CS70" s="31"/>
      <c r="CT70" s="31" t="str">
        <f t="shared" si="408"/>
        <v/>
      </c>
      <c r="CU70" s="31"/>
      <c r="CV70" s="31"/>
      <c r="CW70" s="31"/>
      <c r="CX70" s="31"/>
      <c r="CY70" s="31" t="str">
        <f t="shared" si="409"/>
        <v/>
      </c>
      <c r="CZ70" s="31"/>
      <c r="DA70" s="31"/>
      <c r="DB70" s="31"/>
      <c r="DC70" s="31"/>
      <c r="DD70" s="31" t="str">
        <f t="shared" si="410"/>
        <v/>
      </c>
      <c r="DE70" s="31"/>
      <c r="DF70" s="31"/>
      <c r="DG70" s="31"/>
      <c r="DH70" s="31"/>
      <c r="DI70" s="31" t="str">
        <f t="shared" si="411"/>
        <v/>
      </c>
      <c r="DJ70" s="31">
        <v>2</v>
      </c>
      <c r="DK70" s="31">
        <v>0</v>
      </c>
      <c r="DL70" s="31">
        <v>0</v>
      </c>
      <c r="DM70" s="31">
        <f>F70</f>
        <v>900</v>
      </c>
      <c r="DN70" s="31" t="str">
        <f t="shared" si="412"/>
        <v/>
      </c>
      <c r="DO70" s="31">
        <v>2</v>
      </c>
      <c r="DP70" s="31">
        <v>0</v>
      </c>
      <c r="DQ70" s="31">
        <v>0</v>
      </c>
      <c r="DR70" s="31">
        <f>F70</f>
        <v>900</v>
      </c>
      <c r="DS70" s="31" t="s">
        <v>127</v>
      </c>
      <c r="DT70" s="58">
        <f t="shared" si="413"/>
        <v>10</v>
      </c>
      <c r="DU70" s="58">
        <f t="shared" si="414"/>
        <v>10</v>
      </c>
      <c r="DV70" s="58">
        <v>0</v>
      </c>
      <c r="DW70" s="27">
        <f t="shared" si="423"/>
        <v>10</v>
      </c>
      <c r="DX70" s="27"/>
      <c r="EI70" s="26">
        <f t="shared" si="424"/>
        <v>990.00000000000011</v>
      </c>
      <c r="EJ70" s="25">
        <v>0</v>
      </c>
      <c r="EK70" s="24">
        <v>6</v>
      </c>
      <c r="EL70" s="21">
        <v>5</v>
      </c>
      <c r="EM70" s="24">
        <v>6</v>
      </c>
      <c r="EN70" s="21">
        <v>2</v>
      </c>
      <c r="EO70" s="24">
        <v>7</v>
      </c>
      <c r="EP70" s="21">
        <v>2</v>
      </c>
      <c r="EQ70" s="21">
        <f t="shared" si="425"/>
        <v>6.2222222222222223</v>
      </c>
      <c r="ER70" s="21">
        <f t="shared" si="426"/>
        <v>7.5</v>
      </c>
      <c r="ES70" s="23">
        <f t="shared" si="427"/>
        <v>0</v>
      </c>
      <c r="ET70" s="21">
        <f t="shared" si="428"/>
        <v>15</v>
      </c>
      <c r="EU70" s="22">
        <f t="shared" si="429"/>
        <v>0</v>
      </c>
      <c r="EV70" s="21">
        <f t="shared" si="430"/>
        <v>22.5</v>
      </c>
      <c r="EW70" s="20">
        <f t="shared" si="431"/>
        <v>0</v>
      </c>
      <c r="EZ70" s="19"/>
      <c r="FA70" s="3"/>
      <c r="FE70" s="16"/>
      <c r="FF70" s="18">
        <v>0</v>
      </c>
      <c r="FG70" s="17">
        <v>1</v>
      </c>
      <c r="FH70" s="16">
        <f t="shared" si="357"/>
        <v>0</v>
      </c>
      <c r="FI70" s="18">
        <f t="shared" si="432"/>
        <v>0</v>
      </c>
      <c r="FJ70" s="17">
        <f t="shared" si="433"/>
        <v>1</v>
      </c>
      <c r="FK70" s="16">
        <f t="shared" si="358"/>
        <v>0</v>
      </c>
      <c r="FL70" s="18">
        <f t="shared" si="434"/>
        <v>0</v>
      </c>
      <c r="FM70" s="17">
        <f t="shared" si="435"/>
        <v>1</v>
      </c>
      <c r="FN70" s="16">
        <f t="shared" si="359"/>
        <v>0</v>
      </c>
      <c r="FO70" s="18">
        <f t="shared" si="436"/>
        <v>0</v>
      </c>
      <c r="FP70" s="17">
        <f t="shared" si="437"/>
        <v>1</v>
      </c>
      <c r="FQ70" s="16">
        <f t="shared" si="360"/>
        <v>0</v>
      </c>
      <c r="FR70" s="18">
        <f t="shared" si="438"/>
        <v>0</v>
      </c>
      <c r="FS70" s="17">
        <f t="shared" si="439"/>
        <v>1</v>
      </c>
      <c r="FT70" s="16">
        <f t="shared" si="361"/>
        <v>0</v>
      </c>
      <c r="FU70" s="18">
        <f t="shared" si="440"/>
        <v>0</v>
      </c>
      <c r="FV70" s="17">
        <f t="shared" si="441"/>
        <v>1</v>
      </c>
      <c r="FW70" s="16">
        <f t="shared" si="362"/>
        <v>0</v>
      </c>
      <c r="FX70" s="18">
        <f t="shared" si="442"/>
        <v>0</v>
      </c>
      <c r="FY70" s="17">
        <f t="shared" si="443"/>
        <v>1</v>
      </c>
      <c r="FZ70" s="16">
        <f t="shared" si="363"/>
        <v>0</v>
      </c>
      <c r="GA70" s="18">
        <f t="shared" si="444"/>
        <v>0</v>
      </c>
      <c r="GB70" s="17">
        <f t="shared" si="445"/>
        <v>1</v>
      </c>
      <c r="GC70" s="16">
        <f t="shared" si="364"/>
        <v>0</v>
      </c>
      <c r="GD70" s="18">
        <f t="shared" si="446"/>
        <v>0</v>
      </c>
      <c r="GE70" s="17">
        <f t="shared" si="447"/>
        <v>1</v>
      </c>
      <c r="GF70" s="16">
        <f t="shared" si="365"/>
        <v>0</v>
      </c>
      <c r="GG70" s="18">
        <f t="shared" si="448"/>
        <v>0</v>
      </c>
      <c r="GH70" s="17">
        <f t="shared" si="449"/>
        <v>1</v>
      </c>
      <c r="GI70" s="16">
        <f t="shared" si="366"/>
        <v>0</v>
      </c>
      <c r="GJ70" s="18">
        <f t="shared" si="450"/>
        <v>0</v>
      </c>
      <c r="GK70" s="17">
        <f t="shared" si="451"/>
        <v>2</v>
      </c>
      <c r="GL70" s="16">
        <f t="shared" si="367"/>
        <v>0</v>
      </c>
      <c r="GM70" s="18">
        <f t="shared" si="452"/>
        <v>0</v>
      </c>
      <c r="GN70" s="17">
        <f t="shared" si="453"/>
        <v>4</v>
      </c>
      <c r="GO70" s="16">
        <f t="shared" si="368"/>
        <v>0</v>
      </c>
      <c r="GP70" s="18">
        <f t="shared" si="454"/>
        <v>0</v>
      </c>
      <c r="GQ70" s="17">
        <f t="shared" si="455"/>
        <v>6</v>
      </c>
      <c r="GR70" s="16">
        <f t="shared" si="369"/>
        <v>0</v>
      </c>
      <c r="GS70" s="18">
        <f t="shared" si="456"/>
        <v>0</v>
      </c>
      <c r="GT70" s="17">
        <f t="shared" si="457"/>
        <v>8</v>
      </c>
      <c r="GU70" s="16">
        <f t="shared" si="370"/>
        <v>0</v>
      </c>
      <c r="GV70" s="18">
        <f t="shared" si="458"/>
        <v>0</v>
      </c>
      <c r="GW70" s="17">
        <f t="shared" si="459"/>
        <v>10</v>
      </c>
      <c r="GX70" s="16">
        <f t="shared" si="371"/>
        <v>0</v>
      </c>
      <c r="GY70" s="18">
        <f t="shared" si="460"/>
        <v>0</v>
      </c>
      <c r="GZ70" s="17">
        <f t="shared" si="461"/>
        <v>20</v>
      </c>
      <c r="HA70" s="16">
        <f t="shared" si="372"/>
        <v>0</v>
      </c>
      <c r="HB70" s="18">
        <f t="shared" si="462"/>
        <v>0</v>
      </c>
      <c r="HC70" s="17">
        <f t="shared" si="463"/>
        <v>40</v>
      </c>
      <c r="HD70" s="16">
        <f t="shared" si="373"/>
        <v>0</v>
      </c>
      <c r="HE70" s="18">
        <f t="shared" si="464"/>
        <v>0</v>
      </c>
      <c r="HF70" s="17">
        <f t="shared" si="465"/>
        <v>60</v>
      </c>
      <c r="HG70" s="16">
        <f t="shared" si="374"/>
        <v>0</v>
      </c>
      <c r="HH70" s="18">
        <f t="shared" si="466"/>
        <v>0</v>
      </c>
      <c r="HI70" s="17">
        <f t="shared" si="467"/>
        <v>80</v>
      </c>
      <c r="HJ70" s="16">
        <f t="shared" si="375"/>
        <v>0</v>
      </c>
      <c r="HK70" s="18">
        <f t="shared" si="468"/>
        <v>0</v>
      </c>
      <c r="HL70" s="17">
        <f t="shared" si="469"/>
        <v>100</v>
      </c>
      <c r="HM70" s="16">
        <f t="shared" si="376"/>
        <v>0</v>
      </c>
      <c r="HO70" s="19"/>
      <c r="HP70" s="3"/>
      <c r="HT70" s="16"/>
      <c r="HU70" s="18">
        <v>1</v>
      </c>
      <c r="HV70" s="17">
        <v>1</v>
      </c>
      <c r="HW70" s="16">
        <f t="shared" si="377"/>
        <v>1.0000000000000009E-4</v>
      </c>
      <c r="HX70" s="18">
        <f t="shared" si="470"/>
        <v>1</v>
      </c>
      <c r="HY70" s="17">
        <f t="shared" si="471"/>
        <v>1</v>
      </c>
      <c r="HZ70" s="16">
        <f t="shared" si="378"/>
        <v>2.0000000000000017E-4</v>
      </c>
      <c r="IA70" s="18">
        <f t="shared" si="472"/>
        <v>1</v>
      </c>
      <c r="IB70" s="17">
        <f t="shared" si="473"/>
        <v>1</v>
      </c>
      <c r="IC70" s="16">
        <f t="shared" si="379"/>
        <v>3.0000000000000024E-4</v>
      </c>
      <c r="ID70" s="18">
        <f t="shared" si="474"/>
        <v>1</v>
      </c>
      <c r="IE70" s="17">
        <f t="shared" si="475"/>
        <v>1</v>
      </c>
      <c r="IF70" s="16">
        <f t="shared" si="380"/>
        <v>4.0000000000000034E-4</v>
      </c>
      <c r="IG70" s="18">
        <f t="shared" si="476"/>
        <v>1</v>
      </c>
      <c r="IH70" s="17">
        <f t="shared" si="477"/>
        <v>1</v>
      </c>
      <c r="II70" s="16">
        <f t="shared" si="381"/>
        <v>5.0000000000000044E-4</v>
      </c>
      <c r="IJ70" s="18">
        <f t="shared" si="478"/>
        <v>1</v>
      </c>
      <c r="IK70" s="17">
        <f t="shared" si="479"/>
        <v>1</v>
      </c>
      <c r="IL70" s="16">
        <f t="shared" si="382"/>
        <v>1.0000000000000009E-3</v>
      </c>
      <c r="IM70" s="18">
        <f t="shared" si="480"/>
        <v>1</v>
      </c>
      <c r="IN70" s="17">
        <f t="shared" si="481"/>
        <v>1</v>
      </c>
      <c r="IO70" s="16">
        <f t="shared" si="383"/>
        <v>2.0000000000000018E-3</v>
      </c>
      <c r="IP70" s="18">
        <f t="shared" si="482"/>
        <v>1</v>
      </c>
      <c r="IQ70" s="17">
        <f t="shared" si="483"/>
        <v>1</v>
      </c>
      <c r="IR70" s="16">
        <f t="shared" si="384"/>
        <v>3.0000000000000022E-3</v>
      </c>
      <c r="IS70" s="18">
        <f t="shared" si="484"/>
        <v>1</v>
      </c>
      <c r="IT70" s="17">
        <f t="shared" si="485"/>
        <v>1</v>
      </c>
      <c r="IU70" s="16">
        <f t="shared" si="385"/>
        <v>4.0000000000000036E-3</v>
      </c>
      <c r="IV70" s="18">
        <f t="shared" si="486"/>
        <v>1</v>
      </c>
      <c r="IW70" s="17">
        <f t="shared" si="487"/>
        <v>1</v>
      </c>
      <c r="IX70" s="16">
        <f t="shared" si="386"/>
        <v>5.0000000000000044E-3</v>
      </c>
      <c r="IY70" s="18">
        <f t="shared" si="488"/>
        <v>1</v>
      </c>
      <c r="IZ70" s="17">
        <f t="shared" si="489"/>
        <v>1</v>
      </c>
      <c r="JA70" s="16">
        <f t="shared" si="387"/>
        <v>1.0000000000000009E-2</v>
      </c>
      <c r="JB70" s="18">
        <f t="shared" si="490"/>
        <v>1</v>
      </c>
      <c r="JC70" s="17">
        <f t="shared" si="491"/>
        <v>1</v>
      </c>
      <c r="JD70" s="16">
        <f t="shared" si="388"/>
        <v>2.0000000000000018E-2</v>
      </c>
      <c r="JE70" s="18">
        <f t="shared" si="492"/>
        <v>1</v>
      </c>
      <c r="JF70" s="17">
        <f t="shared" si="493"/>
        <v>1</v>
      </c>
      <c r="JG70" s="16">
        <f t="shared" si="389"/>
        <v>3.0000000000000023E-2</v>
      </c>
      <c r="JH70" s="18">
        <f t="shared" si="494"/>
        <v>1</v>
      </c>
      <c r="JI70" s="17">
        <f t="shared" si="495"/>
        <v>1</v>
      </c>
      <c r="JJ70" s="16">
        <f t="shared" si="390"/>
        <v>4.0000000000000036E-2</v>
      </c>
      <c r="JK70" s="18">
        <f t="shared" si="496"/>
        <v>1</v>
      </c>
      <c r="JL70" s="17">
        <f t="shared" si="497"/>
        <v>1</v>
      </c>
      <c r="JM70" s="16">
        <f t="shared" si="391"/>
        <v>5.0000000000000037E-2</v>
      </c>
      <c r="JN70" s="18">
        <f t="shared" si="498"/>
        <v>1</v>
      </c>
      <c r="JO70" s="17">
        <f t="shared" si="499"/>
        <v>1</v>
      </c>
      <c r="JP70" s="16">
        <f t="shared" si="392"/>
        <v>0.10000000000000007</v>
      </c>
      <c r="JQ70" s="18">
        <f t="shared" si="500"/>
        <v>1</v>
      </c>
      <c r="JR70" s="17">
        <f t="shared" si="501"/>
        <v>1</v>
      </c>
      <c r="JS70" s="16">
        <f t="shared" si="393"/>
        <v>0.20000000000000015</v>
      </c>
      <c r="JT70" s="18">
        <f t="shared" si="502"/>
        <v>1</v>
      </c>
      <c r="JU70" s="17">
        <f t="shared" si="503"/>
        <v>1</v>
      </c>
      <c r="JV70" s="16">
        <f t="shared" si="394"/>
        <v>0.30000000000000027</v>
      </c>
      <c r="JW70" s="18">
        <f t="shared" si="504"/>
        <v>1</v>
      </c>
      <c r="JX70" s="17">
        <f t="shared" si="505"/>
        <v>1</v>
      </c>
      <c r="JY70" s="16">
        <f t="shared" si="395"/>
        <v>0.4000000000000003</v>
      </c>
      <c r="JZ70" s="18">
        <f t="shared" si="506"/>
        <v>1</v>
      </c>
      <c r="KA70" s="17">
        <f t="shared" si="507"/>
        <v>1</v>
      </c>
      <c r="KB70" s="16">
        <f t="shared" si="396"/>
        <v>0.50000000000000044</v>
      </c>
      <c r="KG70" s="15">
        <f t="shared" si="401"/>
        <v>0</v>
      </c>
      <c r="KH70" s="15">
        <f t="shared" si="401"/>
        <v>0</v>
      </c>
      <c r="KI70" s="15">
        <f t="shared" si="401"/>
        <v>0</v>
      </c>
      <c r="KJ70" s="15">
        <f t="shared" si="401"/>
        <v>0</v>
      </c>
      <c r="KK70" s="15">
        <f t="shared" si="401"/>
        <v>0</v>
      </c>
      <c r="KL70" s="15">
        <f t="shared" si="401"/>
        <v>0</v>
      </c>
      <c r="KM70" s="15">
        <f t="shared" si="401"/>
        <v>0</v>
      </c>
      <c r="KN70" s="15">
        <f t="shared" si="401"/>
        <v>0</v>
      </c>
      <c r="KO70" s="15">
        <f t="shared" si="401"/>
        <v>0</v>
      </c>
      <c r="KP70" s="15">
        <f t="shared" si="401"/>
        <v>0</v>
      </c>
      <c r="KQ70" s="15">
        <f t="shared" si="402"/>
        <v>0</v>
      </c>
      <c r="KR70" s="15">
        <f t="shared" si="402"/>
        <v>0</v>
      </c>
      <c r="KS70" s="15">
        <f t="shared" si="402"/>
        <v>0</v>
      </c>
      <c r="KT70" s="15">
        <f t="shared" si="402"/>
        <v>0</v>
      </c>
      <c r="KU70" s="15">
        <f t="shared" si="402"/>
        <v>0</v>
      </c>
      <c r="KV70" s="15">
        <f t="shared" si="402"/>
        <v>0</v>
      </c>
      <c r="KW70" s="15">
        <f t="shared" si="402"/>
        <v>0</v>
      </c>
      <c r="KX70" s="15">
        <f t="shared" si="402"/>
        <v>0</v>
      </c>
      <c r="KY70" s="15">
        <f t="shared" si="402"/>
        <v>0</v>
      </c>
      <c r="KZ70" s="15">
        <f t="shared" si="402"/>
        <v>0</v>
      </c>
      <c r="LG70" s="14">
        <f t="shared" si="347"/>
        <v>0.05</v>
      </c>
      <c r="LH70" s="3">
        <v>1</v>
      </c>
      <c r="LI70" s="14">
        <f t="shared" si="508"/>
        <v>2.5000000000000001E-2</v>
      </c>
      <c r="LJ70" s="3">
        <f t="shared" si="509"/>
        <v>5</v>
      </c>
      <c r="LK70" s="14">
        <v>5.0000000000000001E-3</v>
      </c>
      <c r="LL70" s="3">
        <v>5</v>
      </c>
      <c r="LM70" s="14">
        <v>2.0000000000000001E-4</v>
      </c>
      <c r="LN70" s="3">
        <v>10</v>
      </c>
      <c r="LO70" s="13">
        <f t="shared" si="403"/>
        <v>4.4999999999999998E-2</v>
      </c>
      <c r="LP70" s="13">
        <f t="shared" si="403"/>
        <v>0.09</v>
      </c>
      <c r="LQ70" s="13">
        <f t="shared" si="403"/>
        <v>0.13500000000000001</v>
      </c>
      <c r="LR70" s="13">
        <f t="shared" si="403"/>
        <v>0.18</v>
      </c>
      <c r="LS70" s="13">
        <f t="shared" si="403"/>
        <v>0.22500000000000001</v>
      </c>
      <c r="LT70" s="13">
        <f t="shared" si="404"/>
        <v>4.4999999999999998E-2</v>
      </c>
      <c r="LU70" s="13">
        <f t="shared" si="404"/>
        <v>0.09</v>
      </c>
      <c r="LV70" s="13">
        <f t="shared" si="404"/>
        <v>0.13500000000000001</v>
      </c>
      <c r="LW70" s="13">
        <f t="shared" si="404"/>
        <v>0.18</v>
      </c>
      <c r="LX70" s="13">
        <f t="shared" si="404"/>
        <v>0.22500000000000001</v>
      </c>
      <c r="LY70" s="13">
        <f t="shared" si="405"/>
        <v>0.09</v>
      </c>
      <c r="LZ70" s="13">
        <f t="shared" si="405"/>
        <v>0.18</v>
      </c>
      <c r="MA70" s="13">
        <f t="shared" si="405"/>
        <v>0.27</v>
      </c>
      <c r="MB70" s="13">
        <f t="shared" si="405"/>
        <v>0.36</v>
      </c>
      <c r="MC70" s="13">
        <f t="shared" si="405"/>
        <v>0.45</v>
      </c>
      <c r="MD70" s="13">
        <f t="shared" si="406"/>
        <v>1.7999999999999999E-2</v>
      </c>
      <c r="ME70" s="13">
        <f t="shared" si="406"/>
        <v>3.5999999999999997E-2</v>
      </c>
      <c r="MF70" s="13">
        <f t="shared" si="406"/>
        <v>5.3999999999999999E-2</v>
      </c>
      <c r="MG70" s="13">
        <f t="shared" si="406"/>
        <v>7.1999999999999995E-2</v>
      </c>
      <c r="MH70" s="13">
        <f t="shared" si="406"/>
        <v>0.09</v>
      </c>
      <c r="MI70" s="13">
        <f t="shared" si="406"/>
        <v>0.13500000000000001</v>
      </c>
      <c r="MJ70" s="13">
        <f t="shared" si="406"/>
        <v>0.18</v>
      </c>
      <c r="MK70" s="13">
        <f t="shared" si="406"/>
        <v>0.22500000000000001</v>
      </c>
      <c r="ML70" s="13">
        <f t="shared" si="406"/>
        <v>0.27</v>
      </c>
      <c r="MM70" s="13">
        <f t="shared" si="406"/>
        <v>0.315</v>
      </c>
      <c r="MN70" s="13">
        <f t="shared" si="406"/>
        <v>0.36</v>
      </c>
      <c r="MO70" s="13">
        <f t="shared" si="406"/>
        <v>0.40500000000000003</v>
      </c>
      <c r="MP70" s="13">
        <f t="shared" si="406"/>
        <v>0.45</v>
      </c>
      <c r="MQ70" s="13"/>
      <c r="MT70" s="3"/>
      <c r="MW70" s="1">
        <v>0</v>
      </c>
      <c r="MX70" s="1">
        <v>0</v>
      </c>
      <c r="MY70" s="1">
        <v>0</v>
      </c>
    </row>
    <row r="71" spans="1:363" ht="16.2">
      <c r="A71" s="37">
        <v>67</v>
      </c>
      <c r="B71" s="3" t="s">
        <v>126</v>
      </c>
      <c r="C71" s="37">
        <v>6</v>
      </c>
      <c r="D71" s="37">
        <v>24</v>
      </c>
      <c r="E71" s="37"/>
      <c r="F71" s="37">
        <v>1100</v>
      </c>
      <c r="G71" s="60" t="s">
        <v>112</v>
      </c>
      <c r="H71" s="37">
        <f t="shared" si="416"/>
        <v>1100</v>
      </c>
      <c r="I71" s="11" t="s">
        <v>125</v>
      </c>
      <c r="J71" s="37">
        <f>F71</f>
        <v>1100</v>
      </c>
      <c r="K71" s="70" t="s">
        <v>124</v>
      </c>
      <c r="L71" s="37">
        <f t="shared" si="329"/>
        <v>0</v>
      </c>
      <c r="M71" s="37">
        <f t="shared" si="330"/>
        <v>0</v>
      </c>
      <c r="N71" s="37">
        <v>0</v>
      </c>
      <c r="O71" s="57">
        <v>0.76388899999999993</v>
      </c>
      <c r="P71" s="3">
        <v>10</v>
      </c>
      <c r="Q71" s="51">
        <v>0</v>
      </c>
      <c r="R71" s="17">
        <f t="shared" si="417"/>
        <v>0.183333</v>
      </c>
      <c r="S71" s="47">
        <f t="shared" si="407"/>
        <v>5</v>
      </c>
      <c r="T71" s="47" t="s">
        <v>27</v>
      </c>
      <c r="U71" s="50">
        <v>0</v>
      </c>
      <c r="V71" s="49">
        <v>15</v>
      </c>
      <c r="W71" s="48">
        <v>1</v>
      </c>
      <c r="X71" s="47" t="str">
        <f t="shared" si="397"/>
        <v>[[0,1],[0,1],[0,1],[0,1],[0,1],[0,1],[0,1],[0,1],[0,1],[0,1],[0,2],[0,4],[0,6],[0,8],[0,10],[0,20],[0,40],[0,60],[0,80],[0,100]]</v>
      </c>
      <c r="Y71" s="47">
        <v>1</v>
      </c>
      <c r="Z71" s="47">
        <v>1</v>
      </c>
      <c r="AA71" s="47" t="str">
        <f t="shared" si="418"/>
        <v>[[1,1],[1,1],[1,1],[1,1],[1,1],[1,1],[1,1],[1,1],[1,1],[1,1],[1,1],[1,1],[1,1],[1,1],[1,1],[1,1],[1,1],[1,1],[1,1],[1,1]]</v>
      </c>
      <c r="AB71" s="37">
        <v>0</v>
      </c>
      <c r="AC71" s="46">
        <v>0</v>
      </c>
      <c r="AD71" s="43">
        <f t="shared" si="400"/>
        <v>0</v>
      </c>
      <c r="AE71" s="43">
        <v>0.05</v>
      </c>
      <c r="AF71" s="43">
        <v>0</v>
      </c>
      <c r="AG71" s="44">
        <v>0</v>
      </c>
      <c r="AH71" s="43">
        <v>0</v>
      </c>
      <c r="AI71" s="43">
        <v>0</v>
      </c>
      <c r="AJ71" s="42">
        <v>0</v>
      </c>
      <c r="AK71" s="14" t="str">
        <f t="shared" si="419"/>
        <v>[[0.05,1],[0.025,5],[0.005,5],[0.0002,10],[0,0],[0.0002,10],[0.0002,10]]</v>
      </c>
      <c r="AL71" s="37" t="str">
        <f t="shared" si="398"/>
        <v>[[6,5],[6,2],[7,2]]</v>
      </c>
      <c r="AM71" s="40" t="str">
        <f t="shared" si="350"/>
        <v>[0,0,0]</v>
      </c>
      <c r="AN71" s="40">
        <v>0</v>
      </c>
      <c r="AO71" s="40">
        <v>1</v>
      </c>
      <c r="AP71" s="40">
        <f t="shared" si="420"/>
        <v>1</v>
      </c>
      <c r="AQ71" s="40">
        <v>1</v>
      </c>
      <c r="AR71" s="40">
        <v>1</v>
      </c>
      <c r="AS71" s="41" t="s">
        <v>66</v>
      </c>
      <c r="AT71" s="40">
        <v>4</v>
      </c>
      <c r="AU71" s="39">
        <v>16</v>
      </c>
      <c r="AV71" s="37">
        <v>1</v>
      </c>
      <c r="AW71" s="37">
        <v>1</v>
      </c>
      <c r="AX71" s="8">
        <v>3</v>
      </c>
      <c r="AY71" s="8">
        <v>6</v>
      </c>
      <c r="AZ71" s="8" t="s">
        <v>6</v>
      </c>
      <c r="BA71" s="37">
        <v>1</v>
      </c>
      <c r="BB71" s="38">
        <v>1</v>
      </c>
      <c r="BC71" s="37"/>
      <c r="BD71" s="37"/>
      <c r="BE71" s="37">
        <v>1</v>
      </c>
      <c r="BF71" s="37">
        <v>1</v>
      </c>
      <c r="BG71" s="37" t="s">
        <v>123</v>
      </c>
      <c r="BH71" s="36">
        <v>1</v>
      </c>
      <c r="BI71" s="36">
        <v>1</v>
      </c>
      <c r="BJ71" s="8">
        <f t="shared" si="399"/>
        <v>1100</v>
      </c>
      <c r="BK71" s="8" t="s">
        <v>5</v>
      </c>
      <c r="BL71" s="8">
        <v>1</v>
      </c>
      <c r="BM71" s="8" t="s">
        <v>4</v>
      </c>
      <c r="BN71" s="8" t="s">
        <v>3</v>
      </c>
      <c r="BO71" s="71" t="s">
        <v>122</v>
      </c>
      <c r="BP71" s="71" t="s">
        <v>122</v>
      </c>
      <c r="BQ71" s="27">
        <v>45020</v>
      </c>
      <c r="BR71" s="27">
        <v>2</v>
      </c>
      <c r="BS71" s="59">
        <v>180</v>
      </c>
      <c r="BT71" s="59">
        <v>35</v>
      </c>
      <c r="BU71" s="11" t="s">
        <v>24</v>
      </c>
      <c r="BV71" s="35">
        <v>10</v>
      </c>
      <c r="BW71" s="27">
        <f t="shared" si="421"/>
        <v>10</v>
      </c>
      <c r="BX71" s="34" t="str">
        <f t="shared" si="422"/>
        <v>[10,10,0,10]</v>
      </c>
      <c r="BY71" s="31">
        <v>0</v>
      </c>
      <c r="BZ71" s="31">
        <v>0</v>
      </c>
      <c r="CA71" s="31">
        <v>1</v>
      </c>
      <c r="CB71" s="31">
        <v>0</v>
      </c>
      <c r="CC71" s="31">
        <v>0</v>
      </c>
      <c r="CD71" s="31">
        <v>0</v>
      </c>
      <c r="CE71" s="27">
        <v>0</v>
      </c>
      <c r="CF71" s="31" t="str">
        <f t="shared" si="415"/>
        <v>0,0,1,0,0,0,0</v>
      </c>
      <c r="CG71" s="31" t="str">
        <f t="shared" si="332"/>
        <v>"3|0,1,3|1|2|9998",</v>
      </c>
      <c r="CH71" s="33"/>
      <c r="CI71" s="33"/>
      <c r="CJ71" s="33"/>
      <c r="CK71" s="33"/>
      <c r="CL71" s="33"/>
      <c r="CM71" s="33"/>
      <c r="CN71" s="33"/>
      <c r="CO71" s="33" t="s">
        <v>121</v>
      </c>
      <c r="CP71" s="33">
        <v>3</v>
      </c>
      <c r="CQ71" s="32" t="s">
        <v>22</v>
      </c>
      <c r="CR71" s="32"/>
      <c r="CS71" s="31"/>
      <c r="CT71" s="31" t="str">
        <f t="shared" si="408"/>
        <v/>
      </c>
      <c r="CU71" s="31"/>
      <c r="CV71" s="31"/>
      <c r="CW71" s="31"/>
      <c r="CX71" s="31"/>
      <c r="CY71" s="31" t="str">
        <f t="shared" si="409"/>
        <v/>
      </c>
      <c r="CZ71" s="31"/>
      <c r="DA71" s="31"/>
      <c r="DB71" s="31"/>
      <c r="DC71" s="31"/>
      <c r="DD71" s="31">
        <f t="shared" si="410"/>
        <v>3</v>
      </c>
      <c r="DE71" s="31" t="s">
        <v>11</v>
      </c>
      <c r="DF71" s="31">
        <v>1</v>
      </c>
      <c r="DG71" s="31">
        <v>2</v>
      </c>
      <c r="DH71" s="31">
        <v>9998</v>
      </c>
      <c r="DI71" s="31" t="str">
        <f t="shared" si="411"/>
        <v/>
      </c>
      <c r="DJ71" s="31"/>
      <c r="DK71" s="31"/>
      <c r="DL71" s="31"/>
      <c r="DM71" s="31"/>
      <c r="DN71" s="31" t="str">
        <f t="shared" si="412"/>
        <v/>
      </c>
      <c r="DO71" s="31">
        <v>2</v>
      </c>
      <c r="DP71" s="31">
        <v>0</v>
      </c>
      <c r="DQ71" s="31">
        <v>0</v>
      </c>
      <c r="DR71" s="31">
        <f>F71</f>
        <v>1100</v>
      </c>
      <c r="DS71" s="31" t="s">
        <v>120</v>
      </c>
      <c r="DT71" s="58">
        <f t="shared" si="413"/>
        <v>10</v>
      </c>
      <c r="DU71" s="58">
        <f t="shared" si="414"/>
        <v>10</v>
      </c>
      <c r="DV71" s="58">
        <v>0</v>
      </c>
      <c r="DW71" s="27">
        <f t="shared" si="423"/>
        <v>10</v>
      </c>
      <c r="DX71" s="27"/>
      <c r="EI71" s="26">
        <f t="shared" si="424"/>
        <v>1210</v>
      </c>
      <c r="EJ71" s="25">
        <v>0</v>
      </c>
      <c r="EK71" s="24">
        <v>6</v>
      </c>
      <c r="EL71" s="21">
        <v>5</v>
      </c>
      <c r="EM71" s="24">
        <v>6</v>
      </c>
      <c r="EN71" s="21">
        <v>2</v>
      </c>
      <c r="EO71" s="24">
        <v>7</v>
      </c>
      <c r="EP71" s="21">
        <v>2</v>
      </c>
      <c r="EQ71" s="21">
        <f t="shared" si="425"/>
        <v>6.2222222222222223</v>
      </c>
      <c r="ER71" s="21">
        <f t="shared" si="426"/>
        <v>7.5</v>
      </c>
      <c r="ES71" s="23">
        <f t="shared" si="427"/>
        <v>0</v>
      </c>
      <c r="ET71" s="21">
        <f t="shared" si="428"/>
        <v>15</v>
      </c>
      <c r="EU71" s="22">
        <f t="shared" si="429"/>
        <v>0</v>
      </c>
      <c r="EV71" s="21">
        <f t="shared" si="430"/>
        <v>22.5</v>
      </c>
      <c r="EW71" s="20">
        <f t="shared" si="431"/>
        <v>0</v>
      </c>
      <c r="EZ71" s="19"/>
      <c r="FA71" s="3"/>
      <c r="FE71" s="16"/>
      <c r="FF71" s="18">
        <v>0</v>
      </c>
      <c r="FG71" s="17">
        <v>1</v>
      </c>
      <c r="FH71" s="16">
        <f t="shared" si="357"/>
        <v>0</v>
      </c>
      <c r="FI71" s="18">
        <f t="shared" si="432"/>
        <v>0</v>
      </c>
      <c r="FJ71" s="17">
        <f t="shared" si="433"/>
        <v>1</v>
      </c>
      <c r="FK71" s="16">
        <f t="shared" si="358"/>
        <v>0</v>
      </c>
      <c r="FL71" s="18">
        <f t="shared" si="434"/>
        <v>0</v>
      </c>
      <c r="FM71" s="17">
        <f t="shared" si="435"/>
        <v>1</v>
      </c>
      <c r="FN71" s="16">
        <f t="shared" si="359"/>
        <v>0</v>
      </c>
      <c r="FO71" s="18">
        <f t="shared" si="436"/>
        <v>0</v>
      </c>
      <c r="FP71" s="17">
        <f t="shared" si="437"/>
        <v>1</v>
      </c>
      <c r="FQ71" s="16">
        <f t="shared" si="360"/>
        <v>0</v>
      </c>
      <c r="FR71" s="18">
        <f t="shared" si="438"/>
        <v>0</v>
      </c>
      <c r="FS71" s="17">
        <f t="shared" si="439"/>
        <v>1</v>
      </c>
      <c r="FT71" s="16">
        <f t="shared" si="361"/>
        <v>0</v>
      </c>
      <c r="FU71" s="18">
        <f t="shared" si="440"/>
        <v>0</v>
      </c>
      <c r="FV71" s="17">
        <f t="shared" si="441"/>
        <v>1</v>
      </c>
      <c r="FW71" s="16">
        <f t="shared" si="362"/>
        <v>0</v>
      </c>
      <c r="FX71" s="18">
        <f t="shared" si="442"/>
        <v>0</v>
      </c>
      <c r="FY71" s="17">
        <f t="shared" si="443"/>
        <v>1</v>
      </c>
      <c r="FZ71" s="16">
        <f t="shared" si="363"/>
        <v>0</v>
      </c>
      <c r="GA71" s="18">
        <f t="shared" si="444"/>
        <v>0</v>
      </c>
      <c r="GB71" s="17">
        <f t="shared" si="445"/>
        <v>1</v>
      </c>
      <c r="GC71" s="16">
        <f t="shared" si="364"/>
        <v>0</v>
      </c>
      <c r="GD71" s="18">
        <f t="shared" si="446"/>
        <v>0</v>
      </c>
      <c r="GE71" s="17">
        <f t="shared" si="447"/>
        <v>1</v>
      </c>
      <c r="GF71" s="16">
        <f t="shared" si="365"/>
        <v>0</v>
      </c>
      <c r="GG71" s="18">
        <f t="shared" si="448"/>
        <v>0</v>
      </c>
      <c r="GH71" s="17">
        <f t="shared" si="449"/>
        <v>1</v>
      </c>
      <c r="GI71" s="16">
        <f t="shared" si="366"/>
        <v>0</v>
      </c>
      <c r="GJ71" s="18">
        <f t="shared" si="450"/>
        <v>0</v>
      </c>
      <c r="GK71" s="17">
        <f t="shared" si="451"/>
        <v>2</v>
      </c>
      <c r="GL71" s="16">
        <f t="shared" si="367"/>
        <v>0</v>
      </c>
      <c r="GM71" s="18">
        <f t="shared" si="452"/>
        <v>0</v>
      </c>
      <c r="GN71" s="17">
        <f t="shared" si="453"/>
        <v>4</v>
      </c>
      <c r="GO71" s="16">
        <f t="shared" si="368"/>
        <v>0</v>
      </c>
      <c r="GP71" s="18">
        <f t="shared" si="454"/>
        <v>0</v>
      </c>
      <c r="GQ71" s="17">
        <f t="shared" si="455"/>
        <v>6</v>
      </c>
      <c r="GR71" s="16">
        <f t="shared" si="369"/>
        <v>0</v>
      </c>
      <c r="GS71" s="18">
        <f t="shared" si="456"/>
        <v>0</v>
      </c>
      <c r="GT71" s="17">
        <f t="shared" si="457"/>
        <v>8</v>
      </c>
      <c r="GU71" s="16">
        <f t="shared" si="370"/>
        <v>0</v>
      </c>
      <c r="GV71" s="18">
        <f t="shared" si="458"/>
        <v>0</v>
      </c>
      <c r="GW71" s="17">
        <f t="shared" si="459"/>
        <v>10</v>
      </c>
      <c r="GX71" s="16">
        <f t="shared" si="371"/>
        <v>0</v>
      </c>
      <c r="GY71" s="18">
        <f t="shared" si="460"/>
        <v>0</v>
      </c>
      <c r="GZ71" s="17">
        <f t="shared" si="461"/>
        <v>20</v>
      </c>
      <c r="HA71" s="16">
        <f t="shared" si="372"/>
        <v>0</v>
      </c>
      <c r="HB71" s="18">
        <f t="shared" si="462"/>
        <v>0</v>
      </c>
      <c r="HC71" s="17">
        <f t="shared" si="463"/>
        <v>40</v>
      </c>
      <c r="HD71" s="16">
        <f t="shared" si="373"/>
        <v>0</v>
      </c>
      <c r="HE71" s="18">
        <f t="shared" si="464"/>
        <v>0</v>
      </c>
      <c r="HF71" s="17">
        <f t="shared" si="465"/>
        <v>60</v>
      </c>
      <c r="HG71" s="16">
        <f t="shared" si="374"/>
        <v>0</v>
      </c>
      <c r="HH71" s="18">
        <f t="shared" si="466"/>
        <v>0</v>
      </c>
      <c r="HI71" s="17">
        <f t="shared" si="467"/>
        <v>80</v>
      </c>
      <c r="HJ71" s="16">
        <f t="shared" si="375"/>
        <v>0</v>
      </c>
      <c r="HK71" s="18">
        <f t="shared" si="468"/>
        <v>0</v>
      </c>
      <c r="HL71" s="17">
        <f t="shared" si="469"/>
        <v>100</v>
      </c>
      <c r="HM71" s="16">
        <f t="shared" si="376"/>
        <v>0</v>
      </c>
      <c r="HO71" s="19"/>
      <c r="HP71" s="3"/>
      <c r="HT71" s="16"/>
      <c r="HU71" s="18">
        <v>1</v>
      </c>
      <c r="HV71" s="17">
        <v>1</v>
      </c>
      <c r="HW71" s="16">
        <f t="shared" si="377"/>
        <v>1.2222222222222232E-4</v>
      </c>
      <c r="HX71" s="18">
        <f t="shared" si="470"/>
        <v>1</v>
      </c>
      <c r="HY71" s="17">
        <f t="shared" si="471"/>
        <v>1</v>
      </c>
      <c r="HZ71" s="16">
        <f t="shared" si="378"/>
        <v>2.4444444444444465E-4</v>
      </c>
      <c r="IA71" s="18">
        <f t="shared" si="472"/>
        <v>1</v>
      </c>
      <c r="IB71" s="17">
        <f t="shared" si="473"/>
        <v>1</v>
      </c>
      <c r="IC71" s="16">
        <f t="shared" si="379"/>
        <v>3.6666666666666694E-4</v>
      </c>
      <c r="ID71" s="18">
        <f t="shared" si="474"/>
        <v>1</v>
      </c>
      <c r="IE71" s="17">
        <f t="shared" si="475"/>
        <v>1</v>
      </c>
      <c r="IF71" s="16">
        <f t="shared" si="380"/>
        <v>4.8888888888888929E-4</v>
      </c>
      <c r="IG71" s="18">
        <f t="shared" si="476"/>
        <v>1</v>
      </c>
      <c r="IH71" s="17">
        <f t="shared" si="477"/>
        <v>1</v>
      </c>
      <c r="II71" s="16">
        <f t="shared" si="381"/>
        <v>6.1111111111111164E-4</v>
      </c>
      <c r="IJ71" s="18">
        <f t="shared" si="478"/>
        <v>1</v>
      </c>
      <c r="IK71" s="17">
        <f t="shared" si="479"/>
        <v>1</v>
      </c>
      <c r="IL71" s="16">
        <f t="shared" si="382"/>
        <v>1.2222222222222233E-3</v>
      </c>
      <c r="IM71" s="18">
        <f t="shared" si="480"/>
        <v>1</v>
      </c>
      <c r="IN71" s="17">
        <f t="shared" si="481"/>
        <v>1</v>
      </c>
      <c r="IO71" s="16">
        <f t="shared" si="383"/>
        <v>2.4444444444444466E-3</v>
      </c>
      <c r="IP71" s="18">
        <f t="shared" si="482"/>
        <v>1</v>
      </c>
      <c r="IQ71" s="17">
        <f t="shared" si="483"/>
        <v>1</v>
      </c>
      <c r="IR71" s="16">
        <f t="shared" si="384"/>
        <v>3.6666666666666696E-3</v>
      </c>
      <c r="IS71" s="18">
        <f t="shared" si="484"/>
        <v>1</v>
      </c>
      <c r="IT71" s="17">
        <f t="shared" si="485"/>
        <v>1</v>
      </c>
      <c r="IU71" s="16">
        <f t="shared" si="385"/>
        <v>4.8888888888888931E-3</v>
      </c>
      <c r="IV71" s="18">
        <f t="shared" si="486"/>
        <v>1</v>
      </c>
      <c r="IW71" s="17">
        <f t="shared" si="487"/>
        <v>1</v>
      </c>
      <c r="IX71" s="16">
        <f t="shared" si="386"/>
        <v>6.1111111111111158E-3</v>
      </c>
      <c r="IY71" s="18">
        <f t="shared" si="488"/>
        <v>1</v>
      </c>
      <c r="IZ71" s="17">
        <f t="shared" si="489"/>
        <v>1</v>
      </c>
      <c r="JA71" s="16">
        <f t="shared" si="387"/>
        <v>1.2222222222222232E-2</v>
      </c>
      <c r="JB71" s="18">
        <f t="shared" si="490"/>
        <v>1</v>
      </c>
      <c r="JC71" s="17">
        <f t="shared" si="491"/>
        <v>1</v>
      </c>
      <c r="JD71" s="16">
        <f t="shared" si="388"/>
        <v>2.4444444444444463E-2</v>
      </c>
      <c r="JE71" s="18">
        <f t="shared" si="492"/>
        <v>1</v>
      </c>
      <c r="JF71" s="17">
        <f t="shared" si="493"/>
        <v>1</v>
      </c>
      <c r="JG71" s="16">
        <f t="shared" si="389"/>
        <v>3.6666666666666695E-2</v>
      </c>
      <c r="JH71" s="18">
        <f t="shared" si="494"/>
        <v>1</v>
      </c>
      <c r="JI71" s="17">
        <f t="shared" si="495"/>
        <v>1</v>
      </c>
      <c r="JJ71" s="16">
        <f t="shared" si="390"/>
        <v>4.8888888888888926E-2</v>
      </c>
      <c r="JK71" s="18">
        <f t="shared" si="496"/>
        <v>1</v>
      </c>
      <c r="JL71" s="17">
        <f t="shared" si="497"/>
        <v>1</v>
      </c>
      <c r="JM71" s="16">
        <f t="shared" si="391"/>
        <v>6.1111111111111158E-2</v>
      </c>
      <c r="JN71" s="18">
        <f t="shared" si="498"/>
        <v>1</v>
      </c>
      <c r="JO71" s="17">
        <f t="shared" si="499"/>
        <v>1</v>
      </c>
      <c r="JP71" s="16">
        <f t="shared" si="392"/>
        <v>0.12222222222222232</v>
      </c>
      <c r="JQ71" s="18">
        <f t="shared" si="500"/>
        <v>1</v>
      </c>
      <c r="JR71" s="17">
        <f t="shared" si="501"/>
        <v>1</v>
      </c>
      <c r="JS71" s="16">
        <f t="shared" si="393"/>
        <v>0.24444444444444463</v>
      </c>
      <c r="JT71" s="18">
        <f t="shared" si="502"/>
        <v>1</v>
      </c>
      <c r="JU71" s="17">
        <f t="shared" si="503"/>
        <v>1</v>
      </c>
      <c r="JV71" s="16">
        <f t="shared" si="394"/>
        <v>0.36666666666666697</v>
      </c>
      <c r="JW71" s="18">
        <f t="shared" si="504"/>
        <v>1</v>
      </c>
      <c r="JX71" s="17">
        <f t="shared" si="505"/>
        <v>1</v>
      </c>
      <c r="JY71" s="16">
        <f t="shared" si="395"/>
        <v>0.48888888888888926</v>
      </c>
      <c r="JZ71" s="18">
        <f t="shared" si="506"/>
        <v>1</v>
      </c>
      <c r="KA71" s="17">
        <f t="shared" si="507"/>
        <v>1</v>
      </c>
      <c r="KB71" s="16">
        <f t="shared" si="396"/>
        <v>0.6111111111111116</v>
      </c>
      <c r="KG71" s="15">
        <f t="shared" si="401"/>
        <v>0</v>
      </c>
      <c r="KH71" s="15">
        <f t="shared" si="401"/>
        <v>0</v>
      </c>
      <c r="KI71" s="15">
        <f t="shared" si="401"/>
        <v>0</v>
      </c>
      <c r="KJ71" s="15">
        <f t="shared" si="401"/>
        <v>0</v>
      </c>
      <c r="KK71" s="15">
        <f t="shared" si="401"/>
        <v>0</v>
      </c>
      <c r="KL71" s="15">
        <f t="shared" si="401"/>
        <v>0</v>
      </c>
      <c r="KM71" s="15">
        <f t="shared" si="401"/>
        <v>0</v>
      </c>
      <c r="KN71" s="15">
        <f t="shared" si="401"/>
        <v>0</v>
      </c>
      <c r="KO71" s="15">
        <f t="shared" si="401"/>
        <v>0</v>
      </c>
      <c r="KP71" s="15">
        <f t="shared" si="401"/>
        <v>0</v>
      </c>
      <c r="KQ71" s="15">
        <f t="shared" si="402"/>
        <v>0</v>
      </c>
      <c r="KR71" s="15">
        <f t="shared" si="402"/>
        <v>0</v>
      </c>
      <c r="KS71" s="15">
        <f t="shared" si="402"/>
        <v>0</v>
      </c>
      <c r="KT71" s="15">
        <f t="shared" si="402"/>
        <v>0</v>
      </c>
      <c r="KU71" s="15">
        <f t="shared" si="402"/>
        <v>0</v>
      </c>
      <c r="KV71" s="15">
        <f t="shared" si="402"/>
        <v>0</v>
      </c>
      <c r="KW71" s="15">
        <f t="shared" si="402"/>
        <v>0</v>
      </c>
      <c r="KX71" s="15">
        <f t="shared" si="402"/>
        <v>0</v>
      </c>
      <c r="KY71" s="15">
        <f t="shared" si="402"/>
        <v>0</v>
      </c>
      <c r="KZ71" s="15">
        <f t="shared" si="402"/>
        <v>0</v>
      </c>
      <c r="LG71" s="14">
        <f t="shared" si="347"/>
        <v>0.05</v>
      </c>
      <c r="LH71" s="3">
        <v>1</v>
      </c>
      <c r="LI71" s="14">
        <f t="shared" si="508"/>
        <v>2.5000000000000001E-2</v>
      </c>
      <c r="LJ71" s="3">
        <f t="shared" si="509"/>
        <v>5</v>
      </c>
      <c r="LK71" s="14">
        <v>5.0000000000000001E-3</v>
      </c>
      <c r="LL71" s="3">
        <v>5</v>
      </c>
      <c r="LM71" s="14">
        <v>2.0000000000000001E-4</v>
      </c>
      <c r="LN71" s="3">
        <v>10</v>
      </c>
      <c r="LO71" s="13">
        <f t="shared" si="403"/>
        <v>5.5E-2</v>
      </c>
      <c r="LP71" s="13">
        <f t="shared" si="403"/>
        <v>0.11</v>
      </c>
      <c r="LQ71" s="13">
        <f t="shared" si="403"/>
        <v>0.16500000000000001</v>
      </c>
      <c r="LR71" s="13">
        <f t="shared" si="403"/>
        <v>0.22</v>
      </c>
      <c r="LS71" s="13">
        <f t="shared" si="403"/>
        <v>0.27500000000000002</v>
      </c>
      <c r="LT71" s="13">
        <f t="shared" si="404"/>
        <v>5.5E-2</v>
      </c>
      <c r="LU71" s="13">
        <f t="shared" si="404"/>
        <v>0.11</v>
      </c>
      <c r="LV71" s="13">
        <f t="shared" si="404"/>
        <v>0.16500000000000001</v>
      </c>
      <c r="LW71" s="13">
        <f t="shared" si="404"/>
        <v>0.22</v>
      </c>
      <c r="LX71" s="13">
        <f t="shared" si="404"/>
        <v>0.27500000000000002</v>
      </c>
      <c r="LY71" s="13">
        <f t="shared" si="405"/>
        <v>0.11</v>
      </c>
      <c r="LZ71" s="13">
        <f t="shared" si="405"/>
        <v>0.22</v>
      </c>
      <c r="MA71" s="13">
        <f t="shared" si="405"/>
        <v>0.33</v>
      </c>
      <c r="MB71" s="13">
        <f t="shared" si="405"/>
        <v>0.44</v>
      </c>
      <c r="MC71" s="13">
        <f t="shared" si="405"/>
        <v>0.55000000000000004</v>
      </c>
      <c r="MD71" s="13">
        <f t="shared" si="406"/>
        <v>2.1999999999999999E-2</v>
      </c>
      <c r="ME71" s="13">
        <f t="shared" si="406"/>
        <v>4.3999999999999997E-2</v>
      </c>
      <c r="MF71" s="13">
        <f t="shared" si="406"/>
        <v>6.6000000000000003E-2</v>
      </c>
      <c r="MG71" s="13">
        <f t="shared" si="406"/>
        <v>8.7999999999999995E-2</v>
      </c>
      <c r="MH71" s="13">
        <f t="shared" si="406"/>
        <v>0.11</v>
      </c>
      <c r="MI71" s="13">
        <f t="shared" si="406"/>
        <v>0.16500000000000001</v>
      </c>
      <c r="MJ71" s="13">
        <f t="shared" si="406"/>
        <v>0.22</v>
      </c>
      <c r="MK71" s="13">
        <f t="shared" si="406"/>
        <v>0.27500000000000002</v>
      </c>
      <c r="ML71" s="13">
        <f t="shared" si="406"/>
        <v>0.33</v>
      </c>
      <c r="MM71" s="13">
        <f t="shared" si="406"/>
        <v>0.38500000000000001</v>
      </c>
      <c r="MN71" s="13">
        <f t="shared" si="406"/>
        <v>0.44</v>
      </c>
      <c r="MO71" s="13">
        <f t="shared" si="406"/>
        <v>0.495</v>
      </c>
      <c r="MP71" s="13">
        <f t="shared" si="406"/>
        <v>0.55000000000000004</v>
      </c>
      <c r="MQ71" s="13"/>
      <c r="MT71" s="3"/>
      <c r="MW71" s="1">
        <v>0</v>
      </c>
      <c r="MX71" s="1">
        <v>0</v>
      </c>
      <c r="MY71" s="1">
        <v>0</v>
      </c>
    </row>
    <row r="72" spans="1:363" ht="16.2">
      <c r="A72" s="37">
        <v>68</v>
      </c>
      <c r="B72" s="3" t="s">
        <v>119</v>
      </c>
      <c r="C72" s="37">
        <v>6</v>
      </c>
      <c r="D72" s="37">
        <v>23</v>
      </c>
      <c r="E72" s="37"/>
      <c r="F72" s="37">
        <v>1300</v>
      </c>
      <c r="G72" s="37" t="s">
        <v>118</v>
      </c>
      <c r="H72" s="37">
        <f t="shared" si="416"/>
        <v>1300</v>
      </c>
      <c r="I72" s="11" t="s">
        <v>117</v>
      </c>
      <c r="J72" s="37">
        <f>F72</f>
        <v>1300</v>
      </c>
      <c r="K72" s="11" t="s">
        <v>48</v>
      </c>
      <c r="L72" s="37">
        <f t="shared" si="329"/>
        <v>0</v>
      </c>
      <c r="M72" s="37">
        <f t="shared" si="330"/>
        <v>0</v>
      </c>
      <c r="N72" s="37">
        <v>0</v>
      </c>
      <c r="O72" s="57">
        <v>0.90277739999999995</v>
      </c>
      <c r="P72" s="3">
        <v>10</v>
      </c>
      <c r="Q72" s="51">
        <v>0</v>
      </c>
      <c r="R72" s="17">
        <f t="shared" si="417"/>
        <v>0.216667</v>
      </c>
      <c r="S72" s="47">
        <f t="shared" si="407"/>
        <v>5</v>
      </c>
      <c r="T72" s="47" t="s">
        <v>27</v>
      </c>
      <c r="U72" s="50">
        <v>0</v>
      </c>
      <c r="V72" s="49">
        <v>15</v>
      </c>
      <c r="W72" s="48">
        <v>1</v>
      </c>
      <c r="X72" s="47" t="str">
        <f t="shared" si="397"/>
        <v>[[0,1],[0,1],[0,1],[0,1],[0,1],[0,1],[0,1],[0,1],[0,1],[0,1],[0,2],[0,4],[0,6],[0,8],[0,10],[0,20],[0,40],[0,60],[0,80],[0,100]]</v>
      </c>
      <c r="Y72" s="47">
        <v>1</v>
      </c>
      <c r="Z72" s="47">
        <v>1</v>
      </c>
      <c r="AA72" s="47" t="str">
        <f t="shared" si="418"/>
        <v>[[1,1],[1,1],[1,1],[1,1],[1,1],[1,1],[1,1],[1,1],[1,1],[1,1],[1,1],[1,1],[1,1],[1,1],[1,1],[1,1],[1,1],[1,1],[1,1],[1,1]]</v>
      </c>
      <c r="AB72" s="37">
        <v>0</v>
      </c>
      <c r="AC72" s="46">
        <v>0</v>
      </c>
      <c r="AD72" s="43">
        <f t="shared" si="400"/>
        <v>0</v>
      </c>
      <c r="AE72" s="43">
        <v>0.05</v>
      </c>
      <c r="AF72" s="43">
        <v>0</v>
      </c>
      <c r="AG72" s="44">
        <v>0</v>
      </c>
      <c r="AH72" s="43">
        <v>0</v>
      </c>
      <c r="AI72" s="43">
        <v>0</v>
      </c>
      <c r="AJ72" s="42">
        <v>0</v>
      </c>
      <c r="AK72" s="14" t="str">
        <f t="shared" si="419"/>
        <v>[[0.05,1],[0.025,5],[0.005,5],[0.0002,10],[0,0],[0.0002,10],[0.0002,10]]</v>
      </c>
      <c r="AL72" s="37" t="str">
        <f t="shared" si="398"/>
        <v>[[6,5],[6,2],[7,2]]</v>
      </c>
      <c r="AM72" s="40" t="str">
        <f t="shared" si="350"/>
        <v>[0,0,0]</v>
      </c>
      <c r="AN72" s="40">
        <v>0</v>
      </c>
      <c r="AO72" s="40">
        <v>1</v>
      </c>
      <c r="AP72" s="40">
        <f t="shared" si="420"/>
        <v>1</v>
      </c>
      <c r="AQ72" s="40">
        <v>1</v>
      </c>
      <c r="AR72" s="40">
        <v>1</v>
      </c>
      <c r="AS72" s="41" t="s">
        <v>66</v>
      </c>
      <c r="AT72" s="40">
        <v>4</v>
      </c>
      <c r="AU72" s="39">
        <v>16</v>
      </c>
      <c r="AV72" s="37">
        <v>1</v>
      </c>
      <c r="AW72" s="37">
        <v>0</v>
      </c>
      <c r="AX72" s="8">
        <v>3</v>
      </c>
      <c r="AY72" s="8">
        <v>6</v>
      </c>
      <c r="AZ72" s="8" t="s">
        <v>6</v>
      </c>
      <c r="BA72" s="37">
        <v>1</v>
      </c>
      <c r="BB72" s="38">
        <v>1.5</v>
      </c>
      <c r="BC72" s="37"/>
      <c r="BD72" s="37"/>
      <c r="BE72" s="37">
        <v>1</v>
      </c>
      <c r="BF72" s="37">
        <v>1</v>
      </c>
      <c r="BG72" s="37" t="s">
        <v>16</v>
      </c>
      <c r="BH72" s="36">
        <v>1</v>
      </c>
      <c r="BI72" s="36">
        <v>1</v>
      </c>
      <c r="BJ72" s="8">
        <f t="shared" si="399"/>
        <v>1300</v>
      </c>
      <c r="BK72" s="8" t="s">
        <v>5</v>
      </c>
      <c r="BL72" s="8">
        <v>1</v>
      </c>
      <c r="BM72" s="8" t="s">
        <v>4</v>
      </c>
      <c r="BN72" s="8" t="s">
        <v>3</v>
      </c>
      <c r="BO72" s="69" t="s">
        <v>116</v>
      </c>
      <c r="BP72" s="69" t="s">
        <v>116</v>
      </c>
      <c r="BQ72" s="27">
        <v>463</v>
      </c>
      <c r="BR72" s="27">
        <v>2</v>
      </c>
      <c r="BS72" s="59">
        <v>180</v>
      </c>
      <c r="BT72" s="59">
        <v>60</v>
      </c>
      <c r="BU72" s="11" t="s">
        <v>24</v>
      </c>
      <c r="BV72" s="35">
        <v>10</v>
      </c>
      <c r="BW72" s="27">
        <f t="shared" si="421"/>
        <v>10</v>
      </c>
      <c r="BX72" s="34" t="str">
        <f t="shared" si="422"/>
        <v>[10,10,0,10]</v>
      </c>
      <c r="BY72" s="31">
        <v>0</v>
      </c>
      <c r="BZ72" s="31">
        <v>0</v>
      </c>
      <c r="CA72" s="31">
        <v>0</v>
      </c>
      <c r="CB72" s="31">
        <v>1</v>
      </c>
      <c r="CC72" s="31">
        <v>0</v>
      </c>
      <c r="CD72" s="31">
        <v>0</v>
      </c>
      <c r="CE72" s="31">
        <v>0</v>
      </c>
      <c r="CF72" s="31" t="str">
        <f t="shared" si="415"/>
        <v>0,0,0,1,0,0,0</v>
      </c>
      <c r="CG72" s="31" t="str">
        <f t="shared" si="332"/>
        <v>"4|0,1,3|1|2|9998",</v>
      </c>
      <c r="CH72" s="33"/>
      <c r="CI72" s="33"/>
      <c r="CJ72" s="33"/>
      <c r="CK72" s="33"/>
      <c r="CL72" s="33"/>
      <c r="CM72" s="33" t="s">
        <v>115</v>
      </c>
      <c r="CN72" s="33"/>
      <c r="CO72" s="33" t="s">
        <v>114</v>
      </c>
      <c r="CP72" s="33">
        <v>4</v>
      </c>
      <c r="CQ72" s="32" t="s">
        <v>22</v>
      </c>
      <c r="CR72" s="32"/>
      <c r="CS72" s="31"/>
      <c r="CT72" s="31" t="str">
        <f t="shared" si="408"/>
        <v/>
      </c>
      <c r="CU72" s="31"/>
      <c r="CV72" s="31"/>
      <c r="CW72" s="31"/>
      <c r="CX72" s="31"/>
      <c r="CY72" s="31" t="str">
        <f t="shared" si="409"/>
        <v/>
      </c>
      <c r="CZ72" s="31"/>
      <c r="DA72" s="31"/>
      <c r="DB72" s="31"/>
      <c r="DC72" s="31"/>
      <c r="DD72" s="31" t="str">
        <f t="shared" si="410"/>
        <v/>
      </c>
      <c r="DE72" s="31"/>
      <c r="DF72" s="31"/>
      <c r="DG72" s="31"/>
      <c r="DH72" s="31"/>
      <c r="DI72" s="31">
        <f t="shared" si="411"/>
        <v>4</v>
      </c>
      <c r="DJ72" s="31" t="s">
        <v>11</v>
      </c>
      <c r="DK72" s="31">
        <v>1</v>
      </c>
      <c r="DL72" s="31">
        <v>2</v>
      </c>
      <c r="DM72" s="31">
        <v>9998</v>
      </c>
      <c r="DN72" s="31" t="str">
        <f t="shared" si="412"/>
        <v/>
      </c>
      <c r="DO72" s="31"/>
      <c r="DP72" s="31"/>
      <c r="DQ72" s="31"/>
      <c r="DR72" s="31"/>
      <c r="DS72" s="31" t="s">
        <v>113</v>
      </c>
      <c r="DT72" s="58">
        <f t="shared" si="413"/>
        <v>10</v>
      </c>
      <c r="DU72" s="58">
        <f t="shared" si="414"/>
        <v>10</v>
      </c>
      <c r="DV72" s="58">
        <v>0</v>
      </c>
      <c r="DW72" s="27">
        <f t="shared" si="423"/>
        <v>10</v>
      </c>
      <c r="DX72" s="27"/>
      <c r="EI72" s="26">
        <f t="shared" si="424"/>
        <v>1430.0000000000002</v>
      </c>
      <c r="EJ72" s="25">
        <v>0</v>
      </c>
      <c r="EK72" s="24">
        <v>6</v>
      </c>
      <c r="EL72" s="21">
        <v>5</v>
      </c>
      <c r="EM72" s="24">
        <v>6</v>
      </c>
      <c r="EN72" s="21">
        <v>2</v>
      </c>
      <c r="EO72" s="24">
        <v>7</v>
      </c>
      <c r="EP72" s="21">
        <v>2</v>
      </c>
      <c r="EQ72" s="21">
        <f t="shared" si="425"/>
        <v>6.2222222222222223</v>
      </c>
      <c r="ER72" s="21">
        <f t="shared" si="426"/>
        <v>7.5</v>
      </c>
      <c r="ES72" s="23">
        <f t="shared" si="427"/>
        <v>0</v>
      </c>
      <c r="ET72" s="21">
        <f t="shared" si="428"/>
        <v>15</v>
      </c>
      <c r="EU72" s="22">
        <f t="shared" si="429"/>
        <v>0</v>
      </c>
      <c r="EV72" s="21">
        <f t="shared" si="430"/>
        <v>22.5</v>
      </c>
      <c r="EW72" s="20">
        <f t="shared" si="431"/>
        <v>0</v>
      </c>
      <c r="EZ72" s="19"/>
      <c r="FA72" s="3"/>
      <c r="FE72" s="16"/>
      <c r="FF72" s="18">
        <v>0</v>
      </c>
      <c r="FG72" s="17">
        <v>1</v>
      </c>
      <c r="FH72" s="16">
        <f t="shared" si="357"/>
        <v>0</v>
      </c>
      <c r="FI72" s="18">
        <f t="shared" si="432"/>
        <v>0</v>
      </c>
      <c r="FJ72" s="17">
        <f t="shared" si="433"/>
        <v>1</v>
      </c>
      <c r="FK72" s="16">
        <f t="shared" si="358"/>
        <v>0</v>
      </c>
      <c r="FL72" s="18">
        <f t="shared" si="434"/>
        <v>0</v>
      </c>
      <c r="FM72" s="17">
        <f t="shared" si="435"/>
        <v>1</v>
      </c>
      <c r="FN72" s="16">
        <f t="shared" si="359"/>
        <v>0</v>
      </c>
      <c r="FO72" s="18">
        <f t="shared" si="436"/>
        <v>0</v>
      </c>
      <c r="FP72" s="17">
        <f t="shared" si="437"/>
        <v>1</v>
      </c>
      <c r="FQ72" s="16">
        <f t="shared" si="360"/>
        <v>0</v>
      </c>
      <c r="FR72" s="18">
        <f t="shared" si="438"/>
        <v>0</v>
      </c>
      <c r="FS72" s="17">
        <f t="shared" si="439"/>
        <v>1</v>
      </c>
      <c r="FT72" s="16">
        <f t="shared" si="361"/>
        <v>0</v>
      </c>
      <c r="FU72" s="18">
        <f t="shared" si="440"/>
        <v>0</v>
      </c>
      <c r="FV72" s="17">
        <f t="shared" si="441"/>
        <v>1</v>
      </c>
      <c r="FW72" s="16">
        <f t="shared" si="362"/>
        <v>0</v>
      </c>
      <c r="FX72" s="18">
        <f t="shared" si="442"/>
        <v>0</v>
      </c>
      <c r="FY72" s="17">
        <f t="shared" si="443"/>
        <v>1</v>
      </c>
      <c r="FZ72" s="16">
        <f t="shared" si="363"/>
        <v>0</v>
      </c>
      <c r="GA72" s="18">
        <f t="shared" si="444"/>
        <v>0</v>
      </c>
      <c r="GB72" s="17">
        <f t="shared" si="445"/>
        <v>1</v>
      </c>
      <c r="GC72" s="16">
        <f t="shared" si="364"/>
        <v>0</v>
      </c>
      <c r="GD72" s="18">
        <f t="shared" si="446"/>
        <v>0</v>
      </c>
      <c r="GE72" s="17">
        <f t="shared" si="447"/>
        <v>1</v>
      </c>
      <c r="GF72" s="16">
        <f t="shared" si="365"/>
        <v>0</v>
      </c>
      <c r="GG72" s="18">
        <f t="shared" si="448"/>
        <v>0</v>
      </c>
      <c r="GH72" s="17">
        <f t="shared" si="449"/>
        <v>1</v>
      </c>
      <c r="GI72" s="16">
        <f t="shared" si="366"/>
        <v>0</v>
      </c>
      <c r="GJ72" s="18">
        <f t="shared" si="450"/>
        <v>0</v>
      </c>
      <c r="GK72" s="17">
        <f t="shared" si="451"/>
        <v>2</v>
      </c>
      <c r="GL72" s="16">
        <f t="shared" si="367"/>
        <v>0</v>
      </c>
      <c r="GM72" s="18">
        <f t="shared" si="452"/>
        <v>0</v>
      </c>
      <c r="GN72" s="17">
        <f t="shared" si="453"/>
        <v>4</v>
      </c>
      <c r="GO72" s="16">
        <f t="shared" si="368"/>
        <v>0</v>
      </c>
      <c r="GP72" s="18">
        <f t="shared" si="454"/>
        <v>0</v>
      </c>
      <c r="GQ72" s="17">
        <f t="shared" si="455"/>
        <v>6</v>
      </c>
      <c r="GR72" s="16">
        <f t="shared" si="369"/>
        <v>0</v>
      </c>
      <c r="GS72" s="18">
        <f t="shared" si="456"/>
        <v>0</v>
      </c>
      <c r="GT72" s="17">
        <f t="shared" si="457"/>
        <v>8</v>
      </c>
      <c r="GU72" s="16">
        <f t="shared" si="370"/>
        <v>0</v>
      </c>
      <c r="GV72" s="18">
        <f t="shared" si="458"/>
        <v>0</v>
      </c>
      <c r="GW72" s="17">
        <f t="shared" si="459"/>
        <v>10</v>
      </c>
      <c r="GX72" s="16">
        <f t="shared" si="371"/>
        <v>0</v>
      </c>
      <c r="GY72" s="18">
        <f t="shared" si="460"/>
        <v>0</v>
      </c>
      <c r="GZ72" s="17">
        <f t="shared" si="461"/>
        <v>20</v>
      </c>
      <c r="HA72" s="16">
        <f t="shared" si="372"/>
        <v>0</v>
      </c>
      <c r="HB72" s="18">
        <f t="shared" si="462"/>
        <v>0</v>
      </c>
      <c r="HC72" s="17">
        <f t="shared" si="463"/>
        <v>40</v>
      </c>
      <c r="HD72" s="16">
        <f t="shared" si="373"/>
        <v>0</v>
      </c>
      <c r="HE72" s="18">
        <f t="shared" si="464"/>
        <v>0</v>
      </c>
      <c r="HF72" s="17">
        <f t="shared" si="465"/>
        <v>60</v>
      </c>
      <c r="HG72" s="16">
        <f t="shared" si="374"/>
        <v>0</v>
      </c>
      <c r="HH72" s="18">
        <f t="shared" si="466"/>
        <v>0</v>
      </c>
      <c r="HI72" s="17">
        <f t="shared" si="467"/>
        <v>80</v>
      </c>
      <c r="HJ72" s="16">
        <f t="shared" si="375"/>
        <v>0</v>
      </c>
      <c r="HK72" s="18">
        <f t="shared" si="468"/>
        <v>0</v>
      </c>
      <c r="HL72" s="17">
        <f t="shared" si="469"/>
        <v>100</v>
      </c>
      <c r="HM72" s="16">
        <f t="shared" si="376"/>
        <v>0</v>
      </c>
      <c r="HO72" s="19"/>
      <c r="HP72" s="3"/>
      <c r="HT72" s="16"/>
      <c r="HU72" s="18">
        <v>1</v>
      </c>
      <c r="HV72" s="17">
        <v>1</v>
      </c>
      <c r="HW72" s="16">
        <f t="shared" si="377"/>
        <v>1.4444444444444457E-4</v>
      </c>
      <c r="HX72" s="18">
        <f t="shared" si="470"/>
        <v>1</v>
      </c>
      <c r="HY72" s="17">
        <f t="shared" si="471"/>
        <v>1</v>
      </c>
      <c r="HZ72" s="16">
        <f t="shared" si="378"/>
        <v>2.8888888888888915E-4</v>
      </c>
      <c r="IA72" s="18">
        <f t="shared" si="472"/>
        <v>1</v>
      </c>
      <c r="IB72" s="17">
        <f t="shared" si="473"/>
        <v>1</v>
      </c>
      <c r="IC72" s="16">
        <f t="shared" si="379"/>
        <v>4.3333333333333369E-4</v>
      </c>
      <c r="ID72" s="18">
        <f t="shared" si="474"/>
        <v>1</v>
      </c>
      <c r="IE72" s="17">
        <f t="shared" si="475"/>
        <v>1</v>
      </c>
      <c r="IF72" s="16">
        <f t="shared" si="380"/>
        <v>5.7777777777777829E-4</v>
      </c>
      <c r="IG72" s="18">
        <f t="shared" si="476"/>
        <v>1</v>
      </c>
      <c r="IH72" s="17">
        <f t="shared" si="477"/>
        <v>1</v>
      </c>
      <c r="II72" s="16">
        <f t="shared" si="381"/>
        <v>7.2222222222222284E-4</v>
      </c>
      <c r="IJ72" s="18">
        <f t="shared" si="478"/>
        <v>1</v>
      </c>
      <c r="IK72" s="17">
        <f t="shared" si="479"/>
        <v>1</v>
      </c>
      <c r="IL72" s="16">
        <f t="shared" si="382"/>
        <v>1.4444444444444457E-3</v>
      </c>
      <c r="IM72" s="18">
        <f t="shared" si="480"/>
        <v>1</v>
      </c>
      <c r="IN72" s="17">
        <f t="shared" si="481"/>
        <v>1</v>
      </c>
      <c r="IO72" s="16">
        <f t="shared" si="383"/>
        <v>2.8888888888888914E-3</v>
      </c>
      <c r="IP72" s="18">
        <f t="shared" si="482"/>
        <v>1</v>
      </c>
      <c r="IQ72" s="17">
        <f t="shared" si="483"/>
        <v>1</v>
      </c>
      <c r="IR72" s="16">
        <f t="shared" si="384"/>
        <v>4.3333333333333366E-3</v>
      </c>
      <c r="IS72" s="18">
        <f t="shared" si="484"/>
        <v>1</v>
      </c>
      <c r="IT72" s="17">
        <f t="shared" si="485"/>
        <v>1</v>
      </c>
      <c r="IU72" s="16">
        <f t="shared" si="385"/>
        <v>5.7777777777777827E-3</v>
      </c>
      <c r="IV72" s="18">
        <f t="shared" si="486"/>
        <v>1</v>
      </c>
      <c r="IW72" s="17">
        <f t="shared" si="487"/>
        <v>1</v>
      </c>
      <c r="IX72" s="16">
        <f t="shared" si="386"/>
        <v>7.222222222222228E-3</v>
      </c>
      <c r="IY72" s="18">
        <f t="shared" si="488"/>
        <v>1</v>
      </c>
      <c r="IZ72" s="17">
        <f t="shared" si="489"/>
        <v>1</v>
      </c>
      <c r="JA72" s="16">
        <f t="shared" si="387"/>
        <v>1.4444444444444456E-2</v>
      </c>
      <c r="JB72" s="18">
        <f t="shared" si="490"/>
        <v>1</v>
      </c>
      <c r="JC72" s="17">
        <f t="shared" si="491"/>
        <v>1</v>
      </c>
      <c r="JD72" s="16">
        <f t="shared" si="388"/>
        <v>2.8888888888888912E-2</v>
      </c>
      <c r="JE72" s="18">
        <f t="shared" si="492"/>
        <v>1</v>
      </c>
      <c r="JF72" s="17">
        <f t="shared" si="493"/>
        <v>1</v>
      </c>
      <c r="JG72" s="16">
        <f t="shared" si="389"/>
        <v>4.333333333333337E-2</v>
      </c>
      <c r="JH72" s="18">
        <f t="shared" si="494"/>
        <v>1</v>
      </c>
      <c r="JI72" s="17">
        <f t="shared" si="495"/>
        <v>1</v>
      </c>
      <c r="JJ72" s="16">
        <f t="shared" si="390"/>
        <v>5.7777777777777824E-2</v>
      </c>
      <c r="JK72" s="18">
        <f t="shared" si="496"/>
        <v>1</v>
      </c>
      <c r="JL72" s="17">
        <f t="shared" si="497"/>
        <v>1</v>
      </c>
      <c r="JM72" s="16">
        <f t="shared" si="391"/>
        <v>7.2222222222222285E-2</v>
      </c>
      <c r="JN72" s="18">
        <f t="shared" si="498"/>
        <v>1</v>
      </c>
      <c r="JO72" s="17">
        <f t="shared" si="499"/>
        <v>1</v>
      </c>
      <c r="JP72" s="16">
        <f t="shared" si="392"/>
        <v>0.14444444444444457</v>
      </c>
      <c r="JQ72" s="18">
        <f t="shared" si="500"/>
        <v>1</v>
      </c>
      <c r="JR72" s="17">
        <f t="shared" si="501"/>
        <v>1</v>
      </c>
      <c r="JS72" s="16">
        <f t="shared" si="393"/>
        <v>0.28888888888888914</v>
      </c>
      <c r="JT72" s="18">
        <f t="shared" si="502"/>
        <v>1</v>
      </c>
      <c r="JU72" s="17">
        <f t="shared" si="503"/>
        <v>1</v>
      </c>
      <c r="JV72" s="16">
        <f t="shared" si="394"/>
        <v>0.43333333333333368</v>
      </c>
      <c r="JW72" s="18">
        <f t="shared" si="504"/>
        <v>1</v>
      </c>
      <c r="JX72" s="17">
        <f t="shared" si="505"/>
        <v>1</v>
      </c>
      <c r="JY72" s="16">
        <f t="shared" si="395"/>
        <v>0.57777777777777828</v>
      </c>
      <c r="JZ72" s="18">
        <f t="shared" si="506"/>
        <v>1</v>
      </c>
      <c r="KA72" s="17">
        <f t="shared" si="507"/>
        <v>1</v>
      </c>
      <c r="KB72" s="16">
        <f t="shared" si="396"/>
        <v>0.72222222222222276</v>
      </c>
      <c r="KG72" s="15">
        <f t="shared" si="401"/>
        <v>0</v>
      </c>
      <c r="KH72" s="15">
        <f t="shared" si="401"/>
        <v>0</v>
      </c>
      <c r="KI72" s="15">
        <f t="shared" si="401"/>
        <v>0</v>
      </c>
      <c r="KJ72" s="15">
        <f t="shared" si="401"/>
        <v>0</v>
      </c>
      <c r="KK72" s="15">
        <f t="shared" si="401"/>
        <v>0</v>
      </c>
      <c r="KL72" s="15">
        <f t="shared" si="401"/>
        <v>0</v>
      </c>
      <c r="KM72" s="15">
        <f t="shared" si="401"/>
        <v>0</v>
      </c>
      <c r="KN72" s="15">
        <f t="shared" si="401"/>
        <v>0</v>
      </c>
      <c r="KO72" s="15">
        <f t="shared" si="401"/>
        <v>0</v>
      </c>
      <c r="KP72" s="15">
        <f t="shared" si="401"/>
        <v>0</v>
      </c>
      <c r="KQ72" s="15">
        <f t="shared" si="402"/>
        <v>0</v>
      </c>
      <c r="KR72" s="15">
        <f t="shared" si="402"/>
        <v>0</v>
      </c>
      <c r="KS72" s="15">
        <f t="shared" si="402"/>
        <v>0</v>
      </c>
      <c r="KT72" s="15">
        <f t="shared" si="402"/>
        <v>0</v>
      </c>
      <c r="KU72" s="15">
        <f t="shared" si="402"/>
        <v>0</v>
      </c>
      <c r="KV72" s="15">
        <f t="shared" si="402"/>
        <v>0</v>
      </c>
      <c r="KW72" s="15">
        <f t="shared" si="402"/>
        <v>0</v>
      </c>
      <c r="KX72" s="15">
        <f t="shared" si="402"/>
        <v>0</v>
      </c>
      <c r="KY72" s="15">
        <f t="shared" si="402"/>
        <v>0</v>
      </c>
      <c r="KZ72" s="15">
        <f t="shared" si="402"/>
        <v>0</v>
      </c>
      <c r="LG72" s="14">
        <f t="shared" si="347"/>
        <v>0.05</v>
      </c>
      <c r="LH72" s="3">
        <v>1</v>
      </c>
      <c r="LI72" s="14">
        <f t="shared" si="508"/>
        <v>2.5000000000000001E-2</v>
      </c>
      <c r="LJ72" s="3">
        <f t="shared" si="509"/>
        <v>5</v>
      </c>
      <c r="LK72" s="14">
        <v>5.0000000000000001E-3</v>
      </c>
      <c r="LL72" s="3">
        <v>5</v>
      </c>
      <c r="LM72" s="14">
        <v>2.0000000000000001E-4</v>
      </c>
      <c r="LN72" s="3">
        <v>10</v>
      </c>
      <c r="LO72" s="13">
        <f t="shared" si="403"/>
        <v>6.5000000000000002E-2</v>
      </c>
      <c r="LP72" s="13">
        <f t="shared" si="403"/>
        <v>0.13</v>
      </c>
      <c r="LQ72" s="13">
        <f t="shared" si="403"/>
        <v>0.19500000000000001</v>
      </c>
      <c r="LR72" s="13">
        <f t="shared" si="403"/>
        <v>0.26</v>
      </c>
      <c r="LS72" s="13">
        <f t="shared" si="403"/>
        <v>0.32500000000000001</v>
      </c>
      <c r="LT72" s="13">
        <f t="shared" si="404"/>
        <v>6.5000000000000002E-2</v>
      </c>
      <c r="LU72" s="13">
        <f t="shared" si="404"/>
        <v>0.13</v>
      </c>
      <c r="LV72" s="13">
        <f t="shared" si="404"/>
        <v>0.19500000000000001</v>
      </c>
      <c r="LW72" s="13">
        <f t="shared" si="404"/>
        <v>0.26</v>
      </c>
      <c r="LX72" s="13">
        <f t="shared" si="404"/>
        <v>0.32500000000000001</v>
      </c>
      <c r="LY72" s="13">
        <f t="shared" si="405"/>
        <v>0.13</v>
      </c>
      <c r="LZ72" s="13">
        <f t="shared" si="405"/>
        <v>0.26</v>
      </c>
      <c r="MA72" s="13">
        <f t="shared" si="405"/>
        <v>0.39</v>
      </c>
      <c r="MB72" s="13">
        <f t="shared" si="405"/>
        <v>0.52</v>
      </c>
      <c r="MC72" s="13">
        <f t="shared" si="405"/>
        <v>0.65</v>
      </c>
      <c r="MD72" s="13">
        <f t="shared" si="406"/>
        <v>2.5999999999999999E-2</v>
      </c>
      <c r="ME72" s="13">
        <f t="shared" si="406"/>
        <v>5.1999999999999998E-2</v>
      </c>
      <c r="MF72" s="13">
        <f t="shared" si="406"/>
        <v>7.8E-2</v>
      </c>
      <c r="MG72" s="13">
        <f t="shared" si="406"/>
        <v>0.104</v>
      </c>
      <c r="MH72" s="13">
        <f t="shared" si="406"/>
        <v>0.13</v>
      </c>
      <c r="MI72" s="13">
        <f t="shared" si="406"/>
        <v>0.19500000000000001</v>
      </c>
      <c r="MJ72" s="13">
        <f t="shared" si="406"/>
        <v>0.26</v>
      </c>
      <c r="MK72" s="13">
        <f t="shared" si="406"/>
        <v>0.32500000000000001</v>
      </c>
      <c r="ML72" s="13">
        <f t="shared" si="406"/>
        <v>0.39</v>
      </c>
      <c r="MM72" s="13">
        <f t="shared" si="406"/>
        <v>0.45500000000000002</v>
      </c>
      <c r="MN72" s="13">
        <f t="shared" si="406"/>
        <v>0.52</v>
      </c>
      <c r="MO72" s="13">
        <f t="shared" si="406"/>
        <v>0.58499999999999996</v>
      </c>
      <c r="MP72" s="13">
        <f t="shared" si="406"/>
        <v>0.65</v>
      </c>
      <c r="MQ72" s="13"/>
      <c r="MT72" s="3"/>
      <c r="MW72" s="1">
        <v>0</v>
      </c>
      <c r="MX72" s="1">
        <v>0</v>
      </c>
      <c r="MY72" s="1">
        <v>0</v>
      </c>
    </row>
    <row r="73" spans="1:363" ht="16.2">
      <c r="A73" s="37">
        <v>69</v>
      </c>
      <c r="B73" s="3" t="s">
        <v>70</v>
      </c>
      <c r="C73" s="37">
        <v>6</v>
      </c>
      <c r="D73" s="37">
        <v>21</v>
      </c>
      <c r="E73" s="37"/>
      <c r="F73" s="37">
        <v>1250</v>
      </c>
      <c r="G73" s="37" t="s">
        <v>112</v>
      </c>
      <c r="H73" s="37">
        <f t="shared" si="416"/>
        <v>1250</v>
      </c>
      <c r="I73" s="11" t="s">
        <v>111</v>
      </c>
      <c r="J73" s="53">
        <v>750</v>
      </c>
      <c r="K73" s="11" t="s">
        <v>110</v>
      </c>
      <c r="L73" s="37">
        <f t="shared" ref="L73:L89" si="510">ROUND(IF(C73=4,F73*10%,0),0)</f>
        <v>0</v>
      </c>
      <c r="M73" s="37">
        <f t="shared" ref="M73:M89" si="511">ROUND(IF(C73=4,F73*2%,0),0)</f>
        <v>0</v>
      </c>
      <c r="N73" s="37">
        <v>0</v>
      </c>
      <c r="O73" s="57">
        <v>0.86805600000000005</v>
      </c>
      <c r="P73" s="3">
        <v>10</v>
      </c>
      <c r="Q73" s="51">
        <v>0</v>
      </c>
      <c r="R73" s="17">
        <f t="shared" si="417"/>
        <v>0.20833299999999999</v>
      </c>
      <c r="S73" s="47">
        <f t="shared" si="407"/>
        <v>5</v>
      </c>
      <c r="T73" s="47" t="s">
        <v>27</v>
      </c>
      <c r="U73" s="50">
        <v>0</v>
      </c>
      <c r="V73" s="49">
        <v>15</v>
      </c>
      <c r="W73" s="48">
        <v>1</v>
      </c>
      <c r="X73" s="47" t="str">
        <f t="shared" si="397"/>
        <v>[[0,1],[0,1],[0,1],[0,1],[0,1],[0,1],[0,1],[0,1],[0,1],[0,1],[0,2],[0,4],[0,6],[0,8],[0,10],[0,20],[0,40],[0,60],[0,80],[0,100]]</v>
      </c>
      <c r="Y73" s="47">
        <v>1</v>
      </c>
      <c r="Z73" s="47">
        <v>1</v>
      </c>
      <c r="AA73" s="47" t="str">
        <f t="shared" si="418"/>
        <v>[[1,1],[1,1],[1,1],[1,1],[1,1],[1,1],[1,1],[1,1],[1,1],[1,1],[1,1],[1,1],[1,1],[1,1],[1,1],[1,1],[1,1],[1,1],[1,1],[1,1]]</v>
      </c>
      <c r="AB73" s="37">
        <v>0</v>
      </c>
      <c r="AC73" s="46">
        <v>0</v>
      </c>
      <c r="AD73" s="43">
        <f t="shared" si="400"/>
        <v>0</v>
      </c>
      <c r="AE73" s="43">
        <v>0.05</v>
      </c>
      <c r="AF73" s="43">
        <v>0</v>
      </c>
      <c r="AG73" s="44">
        <v>0</v>
      </c>
      <c r="AH73" s="43">
        <v>0</v>
      </c>
      <c r="AI73" s="43">
        <v>0</v>
      </c>
      <c r="AJ73" s="42">
        <v>0</v>
      </c>
      <c r="AK73" s="14" t="str">
        <f t="shared" si="419"/>
        <v>[[0.05,1],[0.025,5],[0.005,5],[0.0002,10],[0,0],[0.0002,10],[0.0002,10]]</v>
      </c>
      <c r="AL73" s="37" t="str">
        <f t="shared" si="398"/>
        <v>[[6,5],[6,2],[7,2]]</v>
      </c>
      <c r="AM73" s="40" t="str">
        <f t="shared" si="350"/>
        <v>[0,0,0]</v>
      </c>
      <c r="AN73" s="40">
        <v>0</v>
      </c>
      <c r="AO73" s="40">
        <v>1</v>
      </c>
      <c r="AP73" s="40">
        <f t="shared" si="420"/>
        <v>1</v>
      </c>
      <c r="AQ73" s="40">
        <v>1</v>
      </c>
      <c r="AR73" s="40">
        <v>1</v>
      </c>
      <c r="AS73" s="41" t="s">
        <v>66</v>
      </c>
      <c r="AT73" s="40">
        <v>4</v>
      </c>
      <c r="AU73" s="39">
        <v>16</v>
      </c>
      <c r="AV73" s="37">
        <v>1</v>
      </c>
      <c r="AW73" s="37">
        <v>0</v>
      </c>
      <c r="AX73" s="8">
        <v>3</v>
      </c>
      <c r="AY73" s="8">
        <v>6</v>
      </c>
      <c r="AZ73" s="8" t="s">
        <v>6</v>
      </c>
      <c r="BA73" s="37">
        <v>1</v>
      </c>
      <c r="BB73" s="38">
        <v>1.5</v>
      </c>
      <c r="BC73" s="37"/>
      <c r="BD73" s="37"/>
      <c r="BE73" s="37">
        <v>1</v>
      </c>
      <c r="BF73" s="37">
        <v>1</v>
      </c>
      <c r="BG73" s="37" t="s">
        <v>26</v>
      </c>
      <c r="BH73" s="36">
        <v>1</v>
      </c>
      <c r="BI73" s="36">
        <v>1</v>
      </c>
      <c r="BJ73" s="8">
        <f t="shared" si="399"/>
        <v>1250</v>
      </c>
      <c r="BK73" s="8" t="s">
        <v>5</v>
      </c>
      <c r="BL73" s="8">
        <v>1</v>
      </c>
      <c r="BM73" s="8" t="s">
        <v>4</v>
      </c>
      <c r="BN73" s="8" t="s">
        <v>3</v>
      </c>
      <c r="BO73" s="69" t="s">
        <v>65</v>
      </c>
      <c r="BP73" s="69" t="s">
        <v>65</v>
      </c>
      <c r="BQ73" s="27">
        <v>45010</v>
      </c>
      <c r="BR73" s="27">
        <v>2</v>
      </c>
      <c r="BS73" s="59">
        <v>180</v>
      </c>
      <c r="BT73" s="59">
        <v>35</v>
      </c>
      <c r="BU73" s="11" t="s">
        <v>24</v>
      </c>
      <c r="BV73" s="35">
        <v>10</v>
      </c>
      <c r="BW73" s="27">
        <f t="shared" si="421"/>
        <v>10</v>
      </c>
      <c r="BX73" s="34" t="str">
        <f t="shared" si="422"/>
        <v>[10,10,0,10]</v>
      </c>
      <c r="BY73" s="31">
        <v>0</v>
      </c>
      <c r="BZ73" s="31">
        <v>0</v>
      </c>
      <c r="CA73" s="31">
        <v>0</v>
      </c>
      <c r="CB73" s="31">
        <v>0</v>
      </c>
      <c r="CC73" s="31">
        <v>1</v>
      </c>
      <c r="CD73" s="31">
        <v>0</v>
      </c>
      <c r="CE73" s="31">
        <v>0</v>
      </c>
      <c r="CF73" s="31" t="str">
        <f t="shared" si="415"/>
        <v>0,0,0,0,0,0,0</v>
      </c>
      <c r="CG73" s="31" t="str">
        <f t="shared" ref="CG73:CG89" si="512">IF(CT73=1,""""&amp;CT73&amp;"|"&amp;CU73&amp;"|"&amp;CV73&amp;"|"&amp;CW73&amp;"|"&amp;CX73&amp;""""&amp;",","")&amp;IF(CY73=2,""""&amp;CY73&amp;"|"&amp;CZ73&amp;"|"&amp;DA73&amp;"|"&amp;DB73&amp;"|"&amp;DC73&amp;""""&amp;",","")&amp;IF(DD73=3,""""&amp;DD73&amp;"|"&amp;DE73&amp;"|"&amp;DF73&amp;"|"&amp;DG73&amp;"|"&amp;DH73&amp;""""&amp;",","")&amp;IF(DI73=4,""""&amp;DI73&amp;"|"&amp;DJ73&amp;"|"&amp;DK73&amp;"|"&amp;DL73&amp;"|"&amp;DM73&amp;""""&amp;",","")&amp;IF(DN73=7,""""&amp;DN73&amp;"|"&amp;DO73&amp;"|"&amp;DP73&amp;"|"&amp;DQ73&amp;"|"&amp;DR73&amp;""""&amp;",","")</f>
        <v>"7|2|0|0|1250",</v>
      </c>
      <c r="CH73" s="33"/>
      <c r="CI73" s="33"/>
      <c r="CJ73" s="33"/>
      <c r="CK73" s="33"/>
      <c r="CL73" s="33"/>
      <c r="CM73" s="33"/>
      <c r="CN73" s="33"/>
      <c r="CO73" s="33"/>
      <c r="CP73" s="33"/>
      <c r="CQ73" s="32" t="s">
        <v>22</v>
      </c>
      <c r="CR73" s="32">
        <v>1</v>
      </c>
      <c r="CS73" s="31"/>
      <c r="CT73" s="31" t="str">
        <f t="shared" si="408"/>
        <v/>
      </c>
      <c r="CU73" s="31"/>
      <c r="CV73" s="31"/>
      <c r="CW73" s="31"/>
      <c r="CX73" s="31"/>
      <c r="CY73" s="31" t="str">
        <f t="shared" si="409"/>
        <v/>
      </c>
      <c r="CZ73" s="31"/>
      <c r="DA73" s="31"/>
      <c r="DB73" s="31"/>
      <c r="DC73" s="31"/>
      <c r="DD73" s="31" t="str">
        <f t="shared" si="410"/>
        <v/>
      </c>
      <c r="DE73" s="31"/>
      <c r="DF73" s="31"/>
      <c r="DG73" s="31"/>
      <c r="DH73" s="31"/>
      <c r="DI73" s="31" t="str">
        <f t="shared" si="411"/>
        <v/>
      </c>
      <c r="DJ73" s="31" t="s">
        <v>11</v>
      </c>
      <c r="DK73" s="31">
        <v>0</v>
      </c>
      <c r="DL73" s="31">
        <v>0</v>
      </c>
      <c r="DM73" s="31">
        <f>F73</f>
        <v>1250</v>
      </c>
      <c r="DN73" s="31">
        <f t="shared" si="412"/>
        <v>7</v>
      </c>
      <c r="DO73" s="31">
        <v>2</v>
      </c>
      <c r="DP73" s="31">
        <v>0</v>
      </c>
      <c r="DQ73" s="31">
        <v>0</v>
      </c>
      <c r="DR73" s="31">
        <f>F73</f>
        <v>1250</v>
      </c>
      <c r="DS73" s="31" t="s">
        <v>64</v>
      </c>
      <c r="DT73" s="58">
        <f t="shared" si="413"/>
        <v>10</v>
      </c>
      <c r="DU73" s="58">
        <f t="shared" si="414"/>
        <v>10</v>
      </c>
      <c r="DV73" s="58">
        <v>0</v>
      </c>
      <c r="DW73" s="27">
        <f t="shared" si="423"/>
        <v>10</v>
      </c>
      <c r="DX73" s="27"/>
      <c r="EI73" s="26">
        <f t="shared" si="424"/>
        <v>1375</v>
      </c>
      <c r="EJ73" s="25">
        <v>0</v>
      </c>
      <c r="EK73" s="24">
        <v>6</v>
      </c>
      <c r="EL73" s="21">
        <v>5</v>
      </c>
      <c r="EM73" s="24">
        <v>6</v>
      </c>
      <c r="EN73" s="21">
        <v>2</v>
      </c>
      <c r="EO73" s="24">
        <v>7</v>
      </c>
      <c r="EP73" s="21">
        <v>2</v>
      </c>
      <c r="EQ73" s="21">
        <f t="shared" si="425"/>
        <v>6.2222222222222223</v>
      </c>
      <c r="ER73" s="21">
        <f t="shared" si="426"/>
        <v>7.5</v>
      </c>
      <c r="ES73" s="23">
        <f t="shared" si="427"/>
        <v>0</v>
      </c>
      <c r="ET73" s="21">
        <f t="shared" si="428"/>
        <v>15</v>
      </c>
      <c r="EU73" s="22">
        <f t="shared" si="429"/>
        <v>0</v>
      </c>
      <c r="EV73" s="21">
        <f t="shared" si="430"/>
        <v>22.5</v>
      </c>
      <c r="EW73" s="20">
        <f t="shared" si="431"/>
        <v>0</v>
      </c>
      <c r="EZ73" s="19"/>
      <c r="FA73" s="3"/>
      <c r="FE73" s="16"/>
      <c r="FF73" s="18">
        <v>0</v>
      </c>
      <c r="FG73" s="17">
        <v>1</v>
      </c>
      <c r="FH73" s="16">
        <f t="shared" si="357"/>
        <v>0</v>
      </c>
      <c r="FI73" s="18">
        <f t="shared" si="432"/>
        <v>0</v>
      </c>
      <c r="FJ73" s="17">
        <f t="shared" si="433"/>
        <v>1</v>
      </c>
      <c r="FK73" s="16">
        <f t="shared" si="358"/>
        <v>0</v>
      </c>
      <c r="FL73" s="18">
        <f t="shared" si="434"/>
        <v>0</v>
      </c>
      <c r="FM73" s="17">
        <f t="shared" si="435"/>
        <v>1</v>
      </c>
      <c r="FN73" s="16">
        <f t="shared" si="359"/>
        <v>0</v>
      </c>
      <c r="FO73" s="18">
        <f t="shared" si="436"/>
        <v>0</v>
      </c>
      <c r="FP73" s="17">
        <f t="shared" si="437"/>
        <v>1</v>
      </c>
      <c r="FQ73" s="16">
        <f t="shared" si="360"/>
        <v>0</v>
      </c>
      <c r="FR73" s="18">
        <f t="shared" si="438"/>
        <v>0</v>
      </c>
      <c r="FS73" s="17">
        <f t="shared" si="439"/>
        <v>1</v>
      </c>
      <c r="FT73" s="16">
        <f t="shared" si="361"/>
        <v>0</v>
      </c>
      <c r="FU73" s="18">
        <f t="shared" si="440"/>
        <v>0</v>
      </c>
      <c r="FV73" s="17">
        <f t="shared" si="441"/>
        <v>1</v>
      </c>
      <c r="FW73" s="16">
        <f t="shared" si="362"/>
        <v>0</v>
      </c>
      <c r="FX73" s="18">
        <f t="shared" si="442"/>
        <v>0</v>
      </c>
      <c r="FY73" s="17">
        <f t="shared" si="443"/>
        <v>1</v>
      </c>
      <c r="FZ73" s="16">
        <f t="shared" si="363"/>
        <v>0</v>
      </c>
      <c r="GA73" s="18">
        <f t="shared" si="444"/>
        <v>0</v>
      </c>
      <c r="GB73" s="17">
        <f t="shared" si="445"/>
        <v>1</v>
      </c>
      <c r="GC73" s="16">
        <f t="shared" si="364"/>
        <v>0</v>
      </c>
      <c r="GD73" s="18">
        <f t="shared" si="446"/>
        <v>0</v>
      </c>
      <c r="GE73" s="17">
        <f t="shared" si="447"/>
        <v>1</v>
      </c>
      <c r="GF73" s="16">
        <f t="shared" si="365"/>
        <v>0</v>
      </c>
      <c r="GG73" s="18">
        <f t="shared" si="448"/>
        <v>0</v>
      </c>
      <c r="GH73" s="17">
        <f t="shared" si="449"/>
        <v>1</v>
      </c>
      <c r="GI73" s="16">
        <f t="shared" si="366"/>
        <v>0</v>
      </c>
      <c r="GJ73" s="18">
        <f t="shared" si="450"/>
        <v>0</v>
      </c>
      <c r="GK73" s="17">
        <f t="shared" si="451"/>
        <v>2</v>
      </c>
      <c r="GL73" s="16">
        <f t="shared" si="367"/>
        <v>0</v>
      </c>
      <c r="GM73" s="18">
        <f t="shared" si="452"/>
        <v>0</v>
      </c>
      <c r="GN73" s="17">
        <f t="shared" si="453"/>
        <v>4</v>
      </c>
      <c r="GO73" s="16">
        <f t="shared" si="368"/>
        <v>0</v>
      </c>
      <c r="GP73" s="18">
        <f t="shared" si="454"/>
        <v>0</v>
      </c>
      <c r="GQ73" s="17">
        <f t="shared" si="455"/>
        <v>6</v>
      </c>
      <c r="GR73" s="16">
        <f t="shared" si="369"/>
        <v>0</v>
      </c>
      <c r="GS73" s="18">
        <f t="shared" si="456"/>
        <v>0</v>
      </c>
      <c r="GT73" s="17">
        <f t="shared" si="457"/>
        <v>8</v>
      </c>
      <c r="GU73" s="16">
        <f t="shared" si="370"/>
        <v>0</v>
      </c>
      <c r="GV73" s="18">
        <f t="shared" si="458"/>
        <v>0</v>
      </c>
      <c r="GW73" s="17">
        <f t="shared" si="459"/>
        <v>10</v>
      </c>
      <c r="GX73" s="16">
        <f t="shared" si="371"/>
        <v>0</v>
      </c>
      <c r="GY73" s="18">
        <f t="shared" si="460"/>
        <v>0</v>
      </c>
      <c r="GZ73" s="17">
        <f t="shared" si="461"/>
        <v>20</v>
      </c>
      <c r="HA73" s="16">
        <f t="shared" si="372"/>
        <v>0</v>
      </c>
      <c r="HB73" s="18">
        <f t="shared" si="462"/>
        <v>0</v>
      </c>
      <c r="HC73" s="17">
        <f t="shared" si="463"/>
        <v>40</v>
      </c>
      <c r="HD73" s="16">
        <f t="shared" si="373"/>
        <v>0</v>
      </c>
      <c r="HE73" s="18">
        <f t="shared" si="464"/>
        <v>0</v>
      </c>
      <c r="HF73" s="17">
        <f t="shared" si="465"/>
        <v>60</v>
      </c>
      <c r="HG73" s="16">
        <f t="shared" si="374"/>
        <v>0</v>
      </c>
      <c r="HH73" s="18">
        <f t="shared" si="466"/>
        <v>0</v>
      </c>
      <c r="HI73" s="17">
        <f t="shared" si="467"/>
        <v>80</v>
      </c>
      <c r="HJ73" s="16">
        <f t="shared" si="375"/>
        <v>0</v>
      </c>
      <c r="HK73" s="18">
        <f t="shared" si="468"/>
        <v>0</v>
      </c>
      <c r="HL73" s="17">
        <f t="shared" si="469"/>
        <v>100</v>
      </c>
      <c r="HM73" s="16">
        <f t="shared" si="376"/>
        <v>0</v>
      </c>
      <c r="HO73" s="19"/>
      <c r="HP73" s="3"/>
      <c r="HT73" s="16"/>
      <c r="HU73" s="18">
        <v>1</v>
      </c>
      <c r="HV73" s="17">
        <v>1</v>
      </c>
      <c r="HW73" s="16">
        <f t="shared" si="377"/>
        <v>1.38888888888889E-4</v>
      </c>
      <c r="HX73" s="18">
        <f t="shared" si="470"/>
        <v>1</v>
      </c>
      <c r="HY73" s="17">
        <f t="shared" si="471"/>
        <v>1</v>
      </c>
      <c r="HZ73" s="16">
        <f t="shared" si="378"/>
        <v>2.7777777777777799E-4</v>
      </c>
      <c r="IA73" s="18">
        <f t="shared" si="472"/>
        <v>1</v>
      </c>
      <c r="IB73" s="17">
        <f t="shared" si="473"/>
        <v>1</v>
      </c>
      <c r="IC73" s="16">
        <f t="shared" si="379"/>
        <v>4.1666666666666702E-4</v>
      </c>
      <c r="ID73" s="18">
        <f t="shared" si="474"/>
        <v>1</v>
      </c>
      <c r="IE73" s="17">
        <f t="shared" si="475"/>
        <v>1</v>
      </c>
      <c r="IF73" s="16">
        <f t="shared" si="380"/>
        <v>5.5555555555555599E-4</v>
      </c>
      <c r="IG73" s="18">
        <f t="shared" si="476"/>
        <v>1</v>
      </c>
      <c r="IH73" s="17">
        <f t="shared" si="477"/>
        <v>1</v>
      </c>
      <c r="II73" s="16">
        <f t="shared" si="381"/>
        <v>6.9444444444444501E-4</v>
      </c>
      <c r="IJ73" s="18">
        <f t="shared" si="478"/>
        <v>1</v>
      </c>
      <c r="IK73" s="17">
        <f t="shared" si="479"/>
        <v>1</v>
      </c>
      <c r="IL73" s="16">
        <f t="shared" si="382"/>
        <v>1.38888888888889E-3</v>
      </c>
      <c r="IM73" s="18">
        <f t="shared" si="480"/>
        <v>1</v>
      </c>
      <c r="IN73" s="17">
        <f t="shared" si="481"/>
        <v>1</v>
      </c>
      <c r="IO73" s="16">
        <f t="shared" si="383"/>
        <v>2.7777777777777801E-3</v>
      </c>
      <c r="IP73" s="18">
        <f t="shared" si="482"/>
        <v>1</v>
      </c>
      <c r="IQ73" s="17">
        <f t="shared" si="483"/>
        <v>1</v>
      </c>
      <c r="IR73" s="16">
        <f t="shared" si="384"/>
        <v>4.1666666666666701E-3</v>
      </c>
      <c r="IS73" s="18">
        <f t="shared" si="484"/>
        <v>1</v>
      </c>
      <c r="IT73" s="17">
        <f t="shared" si="485"/>
        <v>1</v>
      </c>
      <c r="IU73" s="16">
        <f t="shared" si="385"/>
        <v>5.5555555555555601E-3</v>
      </c>
      <c r="IV73" s="18">
        <f t="shared" si="486"/>
        <v>1</v>
      </c>
      <c r="IW73" s="17">
        <f t="shared" si="487"/>
        <v>1</v>
      </c>
      <c r="IX73" s="16">
        <f t="shared" si="386"/>
        <v>6.9444444444444501E-3</v>
      </c>
      <c r="IY73" s="18">
        <f t="shared" si="488"/>
        <v>1</v>
      </c>
      <c r="IZ73" s="17">
        <f t="shared" si="489"/>
        <v>1</v>
      </c>
      <c r="JA73" s="16">
        <f t="shared" si="387"/>
        <v>1.38888888888889E-2</v>
      </c>
      <c r="JB73" s="18">
        <f t="shared" si="490"/>
        <v>1</v>
      </c>
      <c r="JC73" s="17">
        <f t="shared" si="491"/>
        <v>1</v>
      </c>
      <c r="JD73" s="16">
        <f t="shared" si="388"/>
        <v>2.7777777777777801E-2</v>
      </c>
      <c r="JE73" s="18">
        <f t="shared" si="492"/>
        <v>1</v>
      </c>
      <c r="JF73" s="17">
        <f t="shared" si="493"/>
        <v>1</v>
      </c>
      <c r="JG73" s="16">
        <f t="shared" si="389"/>
        <v>4.1666666666666699E-2</v>
      </c>
      <c r="JH73" s="18">
        <f t="shared" si="494"/>
        <v>1</v>
      </c>
      <c r="JI73" s="17">
        <f t="shared" si="495"/>
        <v>1</v>
      </c>
      <c r="JJ73" s="16">
        <f t="shared" si="390"/>
        <v>5.5555555555555601E-2</v>
      </c>
      <c r="JK73" s="18">
        <f t="shared" si="496"/>
        <v>1</v>
      </c>
      <c r="JL73" s="17">
        <f t="shared" si="497"/>
        <v>1</v>
      </c>
      <c r="JM73" s="16">
        <f t="shared" si="391"/>
        <v>6.9444444444444503E-2</v>
      </c>
      <c r="JN73" s="18">
        <f t="shared" si="498"/>
        <v>1</v>
      </c>
      <c r="JO73" s="17">
        <f t="shared" si="499"/>
        <v>1</v>
      </c>
      <c r="JP73" s="16">
        <f t="shared" si="392"/>
        <v>0.13888888888888901</v>
      </c>
      <c r="JQ73" s="18">
        <f t="shared" si="500"/>
        <v>1</v>
      </c>
      <c r="JR73" s="17">
        <f t="shared" si="501"/>
        <v>1</v>
      </c>
      <c r="JS73" s="16">
        <f t="shared" si="393"/>
        <v>0.27777777777777801</v>
      </c>
      <c r="JT73" s="18">
        <f t="shared" si="502"/>
        <v>1</v>
      </c>
      <c r="JU73" s="17">
        <f t="shared" si="503"/>
        <v>1</v>
      </c>
      <c r="JV73" s="16">
        <f t="shared" si="394"/>
        <v>0.41666666666666702</v>
      </c>
      <c r="JW73" s="18">
        <f t="shared" si="504"/>
        <v>1</v>
      </c>
      <c r="JX73" s="17">
        <f t="shared" si="505"/>
        <v>1</v>
      </c>
      <c r="JY73" s="16">
        <f t="shared" si="395"/>
        <v>0.55555555555555602</v>
      </c>
      <c r="JZ73" s="18">
        <f t="shared" si="506"/>
        <v>1</v>
      </c>
      <c r="KA73" s="17">
        <f t="shared" si="507"/>
        <v>1</v>
      </c>
      <c r="KB73" s="16">
        <f t="shared" si="396"/>
        <v>0.69444444444444497</v>
      </c>
      <c r="KG73" s="15">
        <f t="shared" si="401"/>
        <v>0</v>
      </c>
      <c r="KH73" s="15">
        <f t="shared" si="401"/>
        <v>0</v>
      </c>
      <c r="KI73" s="15">
        <f t="shared" si="401"/>
        <v>0</v>
      </c>
      <c r="KJ73" s="15">
        <f t="shared" si="401"/>
        <v>0</v>
      </c>
      <c r="KK73" s="15">
        <f t="shared" si="401"/>
        <v>0</v>
      </c>
      <c r="KL73" s="15">
        <f t="shared" si="401"/>
        <v>0</v>
      </c>
      <c r="KM73" s="15">
        <f t="shared" si="401"/>
        <v>0</v>
      </c>
      <c r="KN73" s="15">
        <f t="shared" si="401"/>
        <v>0</v>
      </c>
      <c r="KO73" s="15">
        <f t="shared" si="401"/>
        <v>0</v>
      </c>
      <c r="KP73" s="15">
        <f t="shared" si="401"/>
        <v>0</v>
      </c>
      <c r="KQ73" s="15">
        <f t="shared" si="402"/>
        <v>0</v>
      </c>
      <c r="KR73" s="15">
        <f t="shared" si="402"/>
        <v>0</v>
      </c>
      <c r="KS73" s="15">
        <f t="shared" si="402"/>
        <v>0</v>
      </c>
      <c r="KT73" s="15">
        <f t="shared" si="402"/>
        <v>0</v>
      </c>
      <c r="KU73" s="15">
        <f t="shared" si="402"/>
        <v>0</v>
      </c>
      <c r="KV73" s="15">
        <f t="shared" si="402"/>
        <v>0</v>
      </c>
      <c r="KW73" s="15">
        <f t="shared" si="402"/>
        <v>0</v>
      </c>
      <c r="KX73" s="15">
        <f t="shared" si="402"/>
        <v>0</v>
      </c>
      <c r="KY73" s="15">
        <f t="shared" si="402"/>
        <v>0</v>
      </c>
      <c r="KZ73" s="15">
        <f t="shared" si="402"/>
        <v>0</v>
      </c>
      <c r="LG73" s="14">
        <f t="shared" si="347"/>
        <v>0.05</v>
      </c>
      <c r="LH73" s="3">
        <v>1</v>
      </c>
      <c r="LI73" s="14">
        <f t="shared" si="508"/>
        <v>2.5000000000000001E-2</v>
      </c>
      <c r="LJ73" s="3">
        <f t="shared" si="509"/>
        <v>5</v>
      </c>
      <c r="LK73" s="14">
        <v>5.0000000000000001E-3</v>
      </c>
      <c r="LL73" s="3">
        <v>5</v>
      </c>
      <c r="LM73" s="14">
        <v>2.0000000000000001E-4</v>
      </c>
      <c r="LN73" s="3">
        <v>10</v>
      </c>
      <c r="LO73" s="13">
        <f t="shared" si="403"/>
        <v>6.25E-2</v>
      </c>
      <c r="LP73" s="13">
        <f t="shared" si="403"/>
        <v>0.125</v>
      </c>
      <c r="LQ73" s="13">
        <f t="shared" si="403"/>
        <v>0.1875</v>
      </c>
      <c r="LR73" s="13">
        <f t="shared" si="403"/>
        <v>0.25</v>
      </c>
      <c r="LS73" s="13">
        <f t="shared" si="403"/>
        <v>0.3125</v>
      </c>
      <c r="LT73" s="13">
        <f t="shared" si="404"/>
        <v>6.25E-2</v>
      </c>
      <c r="LU73" s="13">
        <f t="shared" si="404"/>
        <v>0.125</v>
      </c>
      <c r="LV73" s="13">
        <f t="shared" si="404"/>
        <v>0.1875</v>
      </c>
      <c r="LW73" s="13">
        <f t="shared" si="404"/>
        <v>0.25</v>
      </c>
      <c r="LX73" s="13">
        <f t="shared" si="404"/>
        <v>0.3125</v>
      </c>
      <c r="LY73" s="13">
        <f t="shared" si="405"/>
        <v>0.125</v>
      </c>
      <c r="LZ73" s="13">
        <f t="shared" si="405"/>
        <v>0.25</v>
      </c>
      <c r="MA73" s="13">
        <f t="shared" si="405"/>
        <v>0.375</v>
      </c>
      <c r="MB73" s="13">
        <f t="shared" si="405"/>
        <v>0.5</v>
      </c>
      <c r="MC73" s="13">
        <f t="shared" si="405"/>
        <v>0.625</v>
      </c>
      <c r="MD73" s="13">
        <f t="shared" si="406"/>
        <v>2.5000000000000001E-2</v>
      </c>
      <c r="ME73" s="13">
        <f t="shared" si="406"/>
        <v>0.05</v>
      </c>
      <c r="MF73" s="13">
        <f t="shared" si="406"/>
        <v>7.4999999999999997E-2</v>
      </c>
      <c r="MG73" s="13">
        <f t="shared" si="406"/>
        <v>0.1</v>
      </c>
      <c r="MH73" s="13">
        <f t="shared" si="406"/>
        <v>0.125</v>
      </c>
      <c r="MI73" s="13">
        <f t="shared" si="406"/>
        <v>0.1875</v>
      </c>
      <c r="MJ73" s="13">
        <f t="shared" si="406"/>
        <v>0.25</v>
      </c>
      <c r="MK73" s="13">
        <f t="shared" si="406"/>
        <v>0.3125</v>
      </c>
      <c r="ML73" s="13">
        <f t="shared" si="406"/>
        <v>0.375</v>
      </c>
      <c r="MM73" s="13">
        <f t="shared" si="406"/>
        <v>0.4375</v>
      </c>
      <c r="MN73" s="13">
        <f t="shared" si="406"/>
        <v>0.5</v>
      </c>
      <c r="MO73" s="13">
        <f t="shared" si="406"/>
        <v>0.5625</v>
      </c>
      <c r="MP73" s="13">
        <f t="shared" si="406"/>
        <v>0.625</v>
      </c>
      <c r="MQ73" s="13"/>
      <c r="MT73" s="3"/>
      <c r="MW73" s="1">
        <v>0</v>
      </c>
      <c r="MX73" s="1">
        <v>0</v>
      </c>
      <c r="MY73" s="1">
        <v>0</v>
      </c>
    </row>
    <row r="74" spans="1:363" s="3" customFormat="1" ht="16.2">
      <c r="A74" s="37">
        <v>70</v>
      </c>
      <c r="B74" s="3" t="s">
        <v>88</v>
      </c>
      <c r="C74" s="37">
        <v>6</v>
      </c>
      <c r="D74" s="37">
        <v>-1</v>
      </c>
      <c r="E74" s="37"/>
      <c r="F74" s="37">
        <v>400</v>
      </c>
      <c r="G74" s="40" t="s">
        <v>109</v>
      </c>
      <c r="H74" s="37">
        <f t="shared" si="416"/>
        <v>400</v>
      </c>
      <c r="I74" s="11"/>
      <c r="J74" s="37">
        <f t="shared" ref="J74:J79" si="513">F74</f>
        <v>400</v>
      </c>
      <c r="K74" s="11" t="s">
        <v>108</v>
      </c>
      <c r="L74" s="37">
        <f t="shared" si="510"/>
        <v>0</v>
      </c>
      <c r="M74" s="37">
        <f t="shared" si="511"/>
        <v>0</v>
      </c>
      <c r="N74" s="37">
        <v>0</v>
      </c>
      <c r="O74" s="57">
        <v>0.27777819999999998</v>
      </c>
      <c r="P74" s="3">
        <v>5</v>
      </c>
      <c r="Q74" s="51">
        <v>0</v>
      </c>
      <c r="R74" s="17">
        <f t="shared" si="417"/>
        <v>6.6667000000000004E-2</v>
      </c>
      <c r="S74" s="47">
        <f t="shared" si="407"/>
        <v>3</v>
      </c>
      <c r="T74" s="47" t="s">
        <v>27</v>
      </c>
      <c r="U74" s="50">
        <v>0</v>
      </c>
      <c r="V74" s="47">
        <v>15</v>
      </c>
      <c r="W74" s="48">
        <v>1</v>
      </c>
      <c r="X74" s="47" t="str">
        <f t="shared" si="397"/>
        <v>[[0,1],[0,1],[0,1],[0,1],[0,1],[0,1],[0,1],[0,1],[0,1],[0,1],[0,2],[0,4],[0,6],[0,8],[0,10],[0,20],[0,40],[0,60],[0,80],[0,100]]</v>
      </c>
      <c r="Y74" s="47">
        <v>1</v>
      </c>
      <c r="Z74" s="47">
        <v>1</v>
      </c>
      <c r="AA74" s="47" t="str">
        <f t="shared" si="418"/>
        <v>[[1,1],[1,1],[1,1],[1,1],[1,1],[1,1],[1,1],[1,1],[1,1],[1,1],[1,1],[1,1],[1,1],[1,1],[1,1],[1,1],[1,1],[1,1],[1,1],[1,1]]</v>
      </c>
      <c r="AB74" s="37">
        <v>0</v>
      </c>
      <c r="AC74" s="73">
        <v>0.25</v>
      </c>
      <c r="AD74" s="43">
        <f t="shared" si="400"/>
        <v>0</v>
      </c>
      <c r="AE74" s="43">
        <v>0.05</v>
      </c>
      <c r="AF74" s="43">
        <v>0</v>
      </c>
      <c r="AG74" s="44">
        <v>0</v>
      </c>
      <c r="AH74" s="43">
        <v>0.02</v>
      </c>
      <c r="AI74" s="44">
        <v>8.0000000000000002E-3</v>
      </c>
      <c r="AJ74" s="42">
        <v>2.0000000000000001E-4</v>
      </c>
      <c r="AK74" s="14" t="str">
        <f t="shared" si="419"/>
        <v>[[0.05,1],[0.025,3],[0.005,3],[0.0002,5],[0,0],[0.0002,5],[0.0002,5]]</v>
      </c>
      <c r="AL74" s="37" t="str">
        <f t="shared" si="398"/>
        <v>[[10,5],[12,2],[15,2]]</v>
      </c>
      <c r="AM74" s="40" t="str">
        <f t="shared" si="350"/>
        <v>[0.461538,0.230769,0.153846]</v>
      </c>
      <c r="AN74" s="40">
        <v>0</v>
      </c>
      <c r="AO74" s="40">
        <v>1</v>
      </c>
      <c r="AP74" s="40">
        <f t="shared" si="420"/>
        <v>1</v>
      </c>
      <c r="AQ74" s="40">
        <v>1</v>
      </c>
      <c r="AR74" s="40">
        <v>1</v>
      </c>
      <c r="AS74" s="41" t="s">
        <v>104</v>
      </c>
      <c r="AT74" s="40">
        <v>4</v>
      </c>
      <c r="AU74" s="39">
        <v>16</v>
      </c>
      <c r="AV74" s="37">
        <v>1</v>
      </c>
      <c r="AW74" s="37">
        <v>0</v>
      </c>
      <c r="AX74" s="8">
        <v>3</v>
      </c>
      <c r="AY74" s="37">
        <v>6</v>
      </c>
      <c r="AZ74" s="8" t="s">
        <v>6</v>
      </c>
      <c r="BA74" s="37">
        <v>1</v>
      </c>
      <c r="BB74" s="38">
        <v>1.5</v>
      </c>
      <c r="BC74" s="37"/>
      <c r="BD74" s="37"/>
      <c r="BE74" s="37">
        <v>1</v>
      </c>
      <c r="BF74" s="37">
        <v>1</v>
      </c>
      <c r="BG74" s="37" t="s">
        <v>85</v>
      </c>
      <c r="BH74" s="67">
        <v>1</v>
      </c>
      <c r="BI74" s="36">
        <v>1</v>
      </c>
      <c r="BJ74" s="37">
        <f t="shared" si="399"/>
        <v>400</v>
      </c>
      <c r="BK74" s="8" t="s">
        <v>5</v>
      </c>
      <c r="BL74" s="37">
        <v>1</v>
      </c>
      <c r="BM74" s="37" t="s">
        <v>14</v>
      </c>
      <c r="BN74" s="37" t="s">
        <v>3</v>
      </c>
      <c r="BO74" s="69" t="s">
        <v>84</v>
      </c>
      <c r="BP74" s="69" t="s">
        <v>84</v>
      </c>
      <c r="BQ74" s="27">
        <v>49510</v>
      </c>
      <c r="BR74" s="27">
        <v>2</v>
      </c>
      <c r="BS74" s="27">
        <v>60</v>
      </c>
      <c r="BT74" s="27">
        <v>10</v>
      </c>
      <c r="BU74" s="11" t="s">
        <v>1</v>
      </c>
      <c r="BV74" s="35">
        <v>12</v>
      </c>
      <c r="BW74" s="27">
        <f t="shared" si="421"/>
        <v>5</v>
      </c>
      <c r="BX74" s="34" t="str">
        <f t="shared" si="422"/>
        <v>[5,5,0,5]</v>
      </c>
      <c r="BY74" s="31">
        <v>0</v>
      </c>
      <c r="BZ74" s="31">
        <v>0</v>
      </c>
      <c r="CA74" s="31">
        <v>1</v>
      </c>
      <c r="CB74" s="31">
        <v>0</v>
      </c>
      <c r="CC74" s="31">
        <v>0</v>
      </c>
      <c r="CD74" s="31">
        <v>0</v>
      </c>
      <c r="CE74" s="31">
        <v>0</v>
      </c>
      <c r="CF74" s="31" t="str">
        <f t="shared" si="415"/>
        <v>1,1,1,1,1,1,1</v>
      </c>
      <c r="CG74" s="31" t="str">
        <f t="shared" si="512"/>
        <v>"3|2|0|0|400",</v>
      </c>
      <c r="CH74" s="31">
        <v>50</v>
      </c>
      <c r="CI74" s="31">
        <v>100</v>
      </c>
      <c r="CJ74" s="31">
        <v>2</v>
      </c>
      <c r="CK74" s="31"/>
      <c r="CL74" s="31"/>
      <c r="CM74" s="31"/>
      <c r="CN74" s="31"/>
      <c r="CO74" s="31"/>
      <c r="CP74" s="31"/>
      <c r="CQ74" s="32" t="s">
        <v>0</v>
      </c>
      <c r="CR74" s="32">
        <v>1</v>
      </c>
      <c r="CS74" s="31"/>
      <c r="CT74" s="31" t="str">
        <f t="shared" si="408"/>
        <v/>
      </c>
      <c r="CU74" s="31"/>
      <c r="CV74" s="31"/>
      <c r="CW74" s="31"/>
      <c r="CX74" s="31"/>
      <c r="CY74" s="31" t="str">
        <f t="shared" si="409"/>
        <v/>
      </c>
      <c r="CZ74" s="31"/>
      <c r="DA74" s="31"/>
      <c r="DB74" s="31"/>
      <c r="DC74" s="31"/>
      <c r="DD74" s="31">
        <f t="shared" si="410"/>
        <v>3</v>
      </c>
      <c r="DE74" s="31">
        <v>2</v>
      </c>
      <c r="DF74" s="31">
        <v>0</v>
      </c>
      <c r="DG74" s="31">
        <v>0</v>
      </c>
      <c r="DH74" s="31">
        <f>F74</f>
        <v>400</v>
      </c>
      <c r="DI74" s="31" t="str">
        <f t="shared" si="411"/>
        <v/>
      </c>
      <c r="DJ74" s="31">
        <v>2</v>
      </c>
      <c r="DK74" s="31">
        <v>0</v>
      </c>
      <c r="DL74" s="31">
        <v>0</v>
      </c>
      <c r="DM74" s="31">
        <f>F74</f>
        <v>400</v>
      </c>
      <c r="DN74" s="31" t="str">
        <f t="shared" si="412"/>
        <v/>
      </c>
      <c r="DO74" s="31">
        <v>2</v>
      </c>
      <c r="DP74" s="31">
        <v>0</v>
      </c>
      <c r="DQ74" s="31">
        <v>0</v>
      </c>
      <c r="DR74" s="31">
        <f>F74</f>
        <v>400</v>
      </c>
      <c r="DS74" s="31" t="s">
        <v>107</v>
      </c>
      <c r="DT74" s="58">
        <f t="shared" si="413"/>
        <v>5</v>
      </c>
      <c r="DU74" s="58">
        <f t="shared" si="414"/>
        <v>5</v>
      </c>
      <c r="DV74" s="58">
        <v>0</v>
      </c>
      <c r="DW74" s="27">
        <f t="shared" si="423"/>
        <v>5</v>
      </c>
      <c r="DX74" s="27"/>
      <c r="EI74" s="26">
        <f t="shared" si="424"/>
        <v>440.00000000000006</v>
      </c>
      <c r="EJ74" s="25">
        <v>0.1</v>
      </c>
      <c r="EK74" s="21">
        <v>10</v>
      </c>
      <c r="EL74" s="21">
        <v>5</v>
      </c>
      <c r="EM74" s="21">
        <v>12</v>
      </c>
      <c r="EN74" s="21">
        <v>2</v>
      </c>
      <c r="EO74" s="21">
        <v>15</v>
      </c>
      <c r="EP74" s="21">
        <v>2</v>
      </c>
      <c r="EQ74" s="21">
        <f t="shared" si="425"/>
        <v>11.555555555555555</v>
      </c>
      <c r="ER74" s="21">
        <f t="shared" si="426"/>
        <v>7.5</v>
      </c>
      <c r="ES74" s="23">
        <f t="shared" si="427"/>
        <v>0.461538</v>
      </c>
      <c r="ET74" s="21">
        <f t="shared" si="428"/>
        <v>15</v>
      </c>
      <c r="EU74" s="22">
        <f t="shared" si="429"/>
        <v>0.230769</v>
      </c>
      <c r="EV74" s="21">
        <f t="shared" si="430"/>
        <v>22.5</v>
      </c>
      <c r="EW74" s="20">
        <f t="shared" si="431"/>
        <v>0.15384600000000001</v>
      </c>
      <c r="EZ74" s="66"/>
      <c r="FE74" s="16"/>
      <c r="FF74" s="17">
        <v>0</v>
      </c>
      <c r="FG74" s="17">
        <v>1</v>
      </c>
      <c r="FH74" s="16">
        <f t="shared" si="357"/>
        <v>0</v>
      </c>
      <c r="FI74" s="17">
        <f t="shared" si="432"/>
        <v>0</v>
      </c>
      <c r="FJ74" s="17">
        <f t="shared" si="433"/>
        <v>1</v>
      </c>
      <c r="FK74" s="16">
        <f t="shared" si="358"/>
        <v>0</v>
      </c>
      <c r="FL74" s="17">
        <f t="shared" si="434"/>
        <v>0</v>
      </c>
      <c r="FM74" s="17">
        <f t="shared" si="435"/>
        <v>1</v>
      </c>
      <c r="FN74" s="16">
        <f t="shared" si="359"/>
        <v>0</v>
      </c>
      <c r="FO74" s="17">
        <f t="shared" si="436"/>
        <v>0</v>
      </c>
      <c r="FP74" s="17">
        <f t="shared" si="437"/>
        <v>1</v>
      </c>
      <c r="FQ74" s="16">
        <f t="shared" si="360"/>
        <v>0</v>
      </c>
      <c r="FR74" s="17">
        <f t="shared" si="438"/>
        <v>0</v>
      </c>
      <c r="FS74" s="17">
        <f t="shared" si="439"/>
        <v>1</v>
      </c>
      <c r="FT74" s="16">
        <f t="shared" si="361"/>
        <v>0</v>
      </c>
      <c r="FU74" s="17">
        <f t="shared" si="440"/>
        <v>0</v>
      </c>
      <c r="FV74" s="17">
        <f t="shared" si="441"/>
        <v>1</v>
      </c>
      <c r="FW74" s="16">
        <f t="shared" si="362"/>
        <v>0</v>
      </c>
      <c r="FX74" s="17">
        <f t="shared" si="442"/>
        <v>0</v>
      </c>
      <c r="FY74" s="17">
        <f t="shared" si="443"/>
        <v>1</v>
      </c>
      <c r="FZ74" s="16">
        <f t="shared" si="363"/>
        <v>0</v>
      </c>
      <c r="GA74" s="17">
        <f t="shared" si="444"/>
        <v>0</v>
      </c>
      <c r="GB74" s="17">
        <f t="shared" si="445"/>
        <v>1</v>
      </c>
      <c r="GC74" s="16">
        <f t="shared" si="364"/>
        <v>0</v>
      </c>
      <c r="GD74" s="17">
        <f t="shared" si="446"/>
        <v>0</v>
      </c>
      <c r="GE74" s="17">
        <f t="shared" si="447"/>
        <v>1</v>
      </c>
      <c r="GF74" s="16">
        <f t="shared" si="365"/>
        <v>0</v>
      </c>
      <c r="GG74" s="17">
        <f t="shared" si="448"/>
        <v>0</v>
      </c>
      <c r="GH74" s="17">
        <f t="shared" si="449"/>
        <v>1</v>
      </c>
      <c r="GI74" s="16">
        <f t="shared" si="366"/>
        <v>0</v>
      </c>
      <c r="GJ74" s="17">
        <f t="shared" si="450"/>
        <v>0</v>
      </c>
      <c r="GK74" s="17">
        <f t="shared" si="451"/>
        <v>2</v>
      </c>
      <c r="GL74" s="16">
        <f t="shared" si="367"/>
        <v>0</v>
      </c>
      <c r="GM74" s="17">
        <f t="shared" si="452"/>
        <v>0</v>
      </c>
      <c r="GN74" s="17">
        <f t="shared" si="453"/>
        <v>4</v>
      </c>
      <c r="GO74" s="16">
        <f t="shared" si="368"/>
        <v>0</v>
      </c>
      <c r="GP74" s="17">
        <f t="shared" si="454"/>
        <v>0</v>
      </c>
      <c r="GQ74" s="17">
        <f t="shared" si="455"/>
        <v>6</v>
      </c>
      <c r="GR74" s="16">
        <f t="shared" si="369"/>
        <v>0</v>
      </c>
      <c r="GS74" s="17">
        <f t="shared" si="456"/>
        <v>0</v>
      </c>
      <c r="GT74" s="17">
        <f t="shared" si="457"/>
        <v>8</v>
      </c>
      <c r="GU74" s="16">
        <f t="shared" si="370"/>
        <v>0</v>
      </c>
      <c r="GV74" s="17">
        <f t="shared" si="458"/>
        <v>0</v>
      </c>
      <c r="GW74" s="17">
        <f t="shared" si="459"/>
        <v>10</v>
      </c>
      <c r="GX74" s="16">
        <f t="shared" si="371"/>
        <v>0</v>
      </c>
      <c r="GY74" s="17">
        <f t="shared" si="460"/>
        <v>0</v>
      </c>
      <c r="GZ74" s="17">
        <f t="shared" si="461"/>
        <v>20</v>
      </c>
      <c r="HA74" s="16">
        <f t="shared" si="372"/>
        <v>0</v>
      </c>
      <c r="HB74" s="17">
        <f t="shared" si="462"/>
        <v>0</v>
      </c>
      <c r="HC74" s="17">
        <f t="shared" si="463"/>
        <v>40</v>
      </c>
      <c r="HD74" s="16">
        <f t="shared" si="373"/>
        <v>0</v>
      </c>
      <c r="HE74" s="17">
        <f t="shared" si="464"/>
        <v>0</v>
      </c>
      <c r="HF74" s="17">
        <f t="shared" si="465"/>
        <v>60</v>
      </c>
      <c r="HG74" s="16">
        <f t="shared" si="374"/>
        <v>0</v>
      </c>
      <c r="HH74" s="17">
        <f t="shared" si="466"/>
        <v>0</v>
      </c>
      <c r="HI74" s="17">
        <f t="shared" si="467"/>
        <v>80</v>
      </c>
      <c r="HJ74" s="16">
        <f t="shared" si="375"/>
        <v>0</v>
      </c>
      <c r="HK74" s="17">
        <f t="shared" si="468"/>
        <v>0</v>
      </c>
      <c r="HL74" s="17">
        <f t="shared" si="469"/>
        <v>100</v>
      </c>
      <c r="HM74" s="16">
        <f t="shared" si="376"/>
        <v>0</v>
      </c>
      <c r="HO74" s="66"/>
      <c r="HT74" s="16"/>
      <c r="HU74" s="72">
        <v>1</v>
      </c>
      <c r="HV74" s="17">
        <v>1</v>
      </c>
      <c r="HW74" s="16">
        <f t="shared" si="377"/>
        <v>4.444444444444448E-5</v>
      </c>
      <c r="HX74" s="17">
        <f t="shared" si="470"/>
        <v>1</v>
      </c>
      <c r="HY74" s="17">
        <f t="shared" si="471"/>
        <v>1</v>
      </c>
      <c r="HZ74" s="16">
        <f t="shared" si="378"/>
        <v>8.8888888888888961E-5</v>
      </c>
      <c r="IA74" s="17">
        <f t="shared" si="472"/>
        <v>1</v>
      </c>
      <c r="IB74" s="17">
        <f t="shared" si="473"/>
        <v>1</v>
      </c>
      <c r="IC74" s="16">
        <f t="shared" si="379"/>
        <v>1.3333333333333345E-4</v>
      </c>
      <c r="ID74" s="17">
        <f t="shared" si="474"/>
        <v>1</v>
      </c>
      <c r="IE74" s="17">
        <f t="shared" si="475"/>
        <v>1</v>
      </c>
      <c r="IF74" s="16">
        <f t="shared" si="380"/>
        <v>1.7777777777777792E-4</v>
      </c>
      <c r="IG74" s="17">
        <f t="shared" si="476"/>
        <v>1</v>
      </c>
      <c r="IH74" s="17">
        <f t="shared" si="477"/>
        <v>1</v>
      </c>
      <c r="II74" s="16">
        <f t="shared" si="381"/>
        <v>2.222222222222224E-4</v>
      </c>
      <c r="IJ74" s="17">
        <f t="shared" si="478"/>
        <v>1</v>
      </c>
      <c r="IK74" s="17">
        <f t="shared" si="479"/>
        <v>1</v>
      </c>
      <c r="IL74" s="16">
        <f t="shared" si="382"/>
        <v>4.4444444444444479E-4</v>
      </c>
      <c r="IM74" s="17">
        <f t="shared" si="480"/>
        <v>1</v>
      </c>
      <c r="IN74" s="17">
        <f t="shared" si="481"/>
        <v>1</v>
      </c>
      <c r="IO74" s="16">
        <f t="shared" si="383"/>
        <v>8.8888888888888958E-4</v>
      </c>
      <c r="IP74" s="17">
        <f t="shared" si="482"/>
        <v>1</v>
      </c>
      <c r="IQ74" s="17">
        <f t="shared" si="483"/>
        <v>1</v>
      </c>
      <c r="IR74" s="16">
        <f t="shared" si="384"/>
        <v>1.3333333333333344E-3</v>
      </c>
      <c r="IS74" s="17">
        <f t="shared" si="484"/>
        <v>1</v>
      </c>
      <c r="IT74" s="17">
        <f t="shared" si="485"/>
        <v>1</v>
      </c>
      <c r="IU74" s="16">
        <f t="shared" si="385"/>
        <v>1.7777777777777792E-3</v>
      </c>
      <c r="IV74" s="17">
        <f t="shared" si="486"/>
        <v>1</v>
      </c>
      <c r="IW74" s="17">
        <f t="shared" si="487"/>
        <v>1</v>
      </c>
      <c r="IX74" s="16">
        <f t="shared" si="386"/>
        <v>2.222222222222224E-3</v>
      </c>
      <c r="IY74" s="17">
        <f t="shared" si="488"/>
        <v>1</v>
      </c>
      <c r="IZ74" s="17">
        <f t="shared" si="489"/>
        <v>1</v>
      </c>
      <c r="JA74" s="16">
        <f t="shared" si="387"/>
        <v>4.4444444444444479E-3</v>
      </c>
      <c r="JB74" s="17">
        <f t="shared" si="490"/>
        <v>1</v>
      </c>
      <c r="JC74" s="17">
        <f t="shared" si="491"/>
        <v>1</v>
      </c>
      <c r="JD74" s="16">
        <f t="shared" si="388"/>
        <v>8.8888888888888958E-3</v>
      </c>
      <c r="JE74" s="17">
        <f t="shared" si="492"/>
        <v>1</v>
      </c>
      <c r="JF74" s="17">
        <f t="shared" si="493"/>
        <v>1</v>
      </c>
      <c r="JG74" s="16">
        <f t="shared" si="389"/>
        <v>1.3333333333333345E-2</v>
      </c>
      <c r="JH74" s="17">
        <f t="shared" si="494"/>
        <v>1</v>
      </c>
      <c r="JI74" s="17">
        <f t="shared" si="495"/>
        <v>1</v>
      </c>
      <c r="JJ74" s="16">
        <f t="shared" si="390"/>
        <v>1.7777777777777792E-2</v>
      </c>
      <c r="JK74" s="17">
        <f t="shared" si="496"/>
        <v>1</v>
      </c>
      <c r="JL74" s="17">
        <f t="shared" si="497"/>
        <v>1</v>
      </c>
      <c r="JM74" s="16">
        <f t="shared" si="391"/>
        <v>2.222222222222224E-2</v>
      </c>
      <c r="JN74" s="17">
        <f t="shared" si="498"/>
        <v>1</v>
      </c>
      <c r="JO74" s="17">
        <f t="shared" si="499"/>
        <v>1</v>
      </c>
      <c r="JP74" s="16">
        <f t="shared" si="392"/>
        <v>4.4444444444444481E-2</v>
      </c>
      <c r="JQ74" s="17">
        <f t="shared" si="500"/>
        <v>1</v>
      </c>
      <c r="JR74" s="17">
        <f t="shared" si="501"/>
        <v>1</v>
      </c>
      <c r="JS74" s="16">
        <f t="shared" si="393"/>
        <v>8.8888888888888962E-2</v>
      </c>
      <c r="JT74" s="17">
        <f t="shared" si="502"/>
        <v>1</v>
      </c>
      <c r="JU74" s="17">
        <f t="shared" si="503"/>
        <v>1</v>
      </c>
      <c r="JV74" s="16">
        <f t="shared" si="394"/>
        <v>0.13333333333333344</v>
      </c>
      <c r="JW74" s="17">
        <f t="shared" si="504"/>
        <v>1</v>
      </c>
      <c r="JX74" s="17">
        <f t="shared" si="505"/>
        <v>1</v>
      </c>
      <c r="JY74" s="16">
        <f t="shared" si="395"/>
        <v>0.17777777777777792</v>
      </c>
      <c r="JZ74" s="17">
        <f t="shared" si="506"/>
        <v>1</v>
      </c>
      <c r="KA74" s="17">
        <f t="shared" si="507"/>
        <v>1</v>
      </c>
      <c r="KB74" s="16">
        <f t="shared" si="396"/>
        <v>0.2222222222222224</v>
      </c>
      <c r="KG74" s="15">
        <f t="shared" si="401"/>
        <v>0</v>
      </c>
      <c r="KH74" s="15">
        <f t="shared" si="401"/>
        <v>0</v>
      </c>
      <c r="KI74" s="15">
        <f t="shared" si="401"/>
        <v>0</v>
      </c>
      <c r="KJ74" s="15">
        <f t="shared" si="401"/>
        <v>0</v>
      </c>
      <c r="KK74" s="15">
        <f t="shared" si="401"/>
        <v>0</v>
      </c>
      <c r="KL74" s="15">
        <f t="shared" si="401"/>
        <v>0</v>
      </c>
      <c r="KM74" s="15">
        <f t="shared" si="401"/>
        <v>0</v>
      </c>
      <c r="KN74" s="15">
        <f t="shared" si="401"/>
        <v>0</v>
      </c>
      <c r="KO74" s="15">
        <f t="shared" si="401"/>
        <v>0</v>
      </c>
      <c r="KP74" s="15">
        <f t="shared" si="401"/>
        <v>0</v>
      </c>
      <c r="KQ74" s="15">
        <f t="shared" si="402"/>
        <v>0</v>
      </c>
      <c r="KR74" s="15">
        <f t="shared" si="402"/>
        <v>0</v>
      </c>
      <c r="KS74" s="15">
        <f t="shared" si="402"/>
        <v>0</v>
      </c>
      <c r="KT74" s="15">
        <f t="shared" si="402"/>
        <v>0</v>
      </c>
      <c r="KU74" s="15">
        <f t="shared" si="402"/>
        <v>0</v>
      </c>
      <c r="KV74" s="15">
        <f t="shared" si="402"/>
        <v>0</v>
      </c>
      <c r="KW74" s="15">
        <f t="shared" si="402"/>
        <v>0</v>
      </c>
      <c r="KX74" s="15">
        <f t="shared" si="402"/>
        <v>0</v>
      </c>
      <c r="KY74" s="15">
        <f t="shared" si="402"/>
        <v>0</v>
      </c>
      <c r="KZ74" s="15">
        <f t="shared" si="402"/>
        <v>0</v>
      </c>
      <c r="LG74" s="14">
        <f t="shared" si="347"/>
        <v>0.05</v>
      </c>
      <c r="LH74" s="3">
        <v>1</v>
      </c>
      <c r="LI74" s="14">
        <f t="shared" si="508"/>
        <v>2.5000000000000001E-2</v>
      </c>
      <c r="LJ74" s="3">
        <f t="shared" si="509"/>
        <v>3</v>
      </c>
      <c r="LK74" s="14">
        <v>5.0000000000000001E-3</v>
      </c>
      <c r="LL74" s="3">
        <v>3</v>
      </c>
      <c r="LM74" s="14">
        <v>2.0000000000000001E-4</v>
      </c>
      <c r="LN74" s="3">
        <v>5</v>
      </c>
      <c r="LO74" s="13">
        <f t="shared" si="403"/>
        <v>0.02</v>
      </c>
      <c r="LP74" s="13">
        <f t="shared" si="403"/>
        <v>0.04</v>
      </c>
      <c r="LQ74" s="13">
        <f t="shared" si="403"/>
        <v>0.06</v>
      </c>
      <c r="LR74" s="13">
        <f t="shared" si="403"/>
        <v>0.08</v>
      </c>
      <c r="LS74" s="13">
        <f t="shared" si="403"/>
        <v>0.1</v>
      </c>
      <c r="LT74" s="13">
        <f t="shared" si="404"/>
        <v>3.3333333333333333E-2</v>
      </c>
      <c r="LU74" s="13">
        <f t="shared" si="404"/>
        <v>6.6666666666666666E-2</v>
      </c>
      <c r="LV74" s="13">
        <f t="shared" si="404"/>
        <v>0.1</v>
      </c>
      <c r="LW74" s="13">
        <f t="shared" si="404"/>
        <v>0.13333333333333333</v>
      </c>
      <c r="LX74" s="13">
        <f t="shared" si="404"/>
        <v>0.16666666666666669</v>
      </c>
      <c r="LY74" s="13">
        <f t="shared" si="405"/>
        <v>6.6666666666666666E-2</v>
      </c>
      <c r="LZ74" s="13">
        <f t="shared" si="405"/>
        <v>0.13333333333333333</v>
      </c>
      <c r="MA74" s="13">
        <f t="shared" si="405"/>
        <v>0.2</v>
      </c>
      <c r="MB74" s="13">
        <f t="shared" si="405"/>
        <v>0.26666666666666666</v>
      </c>
      <c r="MC74" s="13">
        <f t="shared" si="405"/>
        <v>0.33333333333333337</v>
      </c>
      <c r="MD74" s="13">
        <f t="shared" si="406"/>
        <v>1.6E-2</v>
      </c>
      <c r="ME74" s="13">
        <f t="shared" si="406"/>
        <v>3.2000000000000001E-2</v>
      </c>
      <c r="MF74" s="13">
        <f t="shared" si="406"/>
        <v>4.8000000000000001E-2</v>
      </c>
      <c r="MG74" s="13">
        <f t="shared" si="406"/>
        <v>6.4000000000000001E-2</v>
      </c>
      <c r="MH74" s="13">
        <f t="shared" si="406"/>
        <v>0.08</v>
      </c>
      <c r="MI74" s="13">
        <f t="shared" si="406"/>
        <v>0.12</v>
      </c>
      <c r="MJ74" s="13">
        <f t="shared" si="406"/>
        <v>0.16</v>
      </c>
      <c r="MK74" s="13">
        <f t="shared" si="406"/>
        <v>0.2</v>
      </c>
      <c r="ML74" s="13">
        <f t="shared" si="406"/>
        <v>0.24</v>
      </c>
      <c r="MM74" s="13">
        <f t="shared" si="406"/>
        <v>0.28000000000000003</v>
      </c>
      <c r="MN74" s="13">
        <f t="shared" si="406"/>
        <v>0.32</v>
      </c>
      <c r="MO74" s="13">
        <f t="shared" si="406"/>
        <v>0.36</v>
      </c>
      <c r="MP74" s="13">
        <f t="shared" si="406"/>
        <v>0.4</v>
      </c>
      <c r="MQ74" s="13"/>
      <c r="MW74" s="3">
        <v>0.08</v>
      </c>
      <c r="MX74" s="3">
        <v>0.32</v>
      </c>
      <c r="MY74" s="3">
        <v>0.4</v>
      </c>
    </row>
    <row r="75" spans="1:363" s="3" customFormat="1" ht="16.2">
      <c r="A75" s="37">
        <v>71</v>
      </c>
      <c r="B75" s="3" t="s">
        <v>82</v>
      </c>
      <c r="C75" s="37">
        <v>6</v>
      </c>
      <c r="D75" s="37">
        <v>-1</v>
      </c>
      <c r="E75" s="37"/>
      <c r="F75" s="37">
        <v>550</v>
      </c>
      <c r="G75" s="40" t="s">
        <v>106</v>
      </c>
      <c r="H75" s="37">
        <f t="shared" si="416"/>
        <v>550</v>
      </c>
      <c r="I75" s="11"/>
      <c r="J75" s="37">
        <f t="shared" si="513"/>
        <v>550</v>
      </c>
      <c r="K75" s="11" t="s">
        <v>105</v>
      </c>
      <c r="L75" s="37">
        <f t="shared" si="510"/>
        <v>0</v>
      </c>
      <c r="M75" s="37">
        <f t="shared" si="511"/>
        <v>0</v>
      </c>
      <c r="N75" s="37">
        <v>0</v>
      </c>
      <c r="O75" s="57">
        <v>0.38194379999999994</v>
      </c>
      <c r="P75" s="3">
        <v>5</v>
      </c>
      <c r="Q75" s="51">
        <v>0</v>
      </c>
      <c r="R75" s="17">
        <f t="shared" si="417"/>
        <v>9.1666999999999998E-2</v>
      </c>
      <c r="S75" s="47">
        <f t="shared" si="407"/>
        <v>4</v>
      </c>
      <c r="T75" s="47" t="s">
        <v>27</v>
      </c>
      <c r="U75" s="50">
        <v>0</v>
      </c>
      <c r="V75" s="47">
        <v>15</v>
      </c>
      <c r="W75" s="48">
        <v>1</v>
      </c>
      <c r="X75" s="47" t="str">
        <f t="shared" si="397"/>
        <v>[[0,1],[0,1],[0,1],[0,1],[0,1],[0,1],[0,1],[0,1],[0,1],[0,1],[0,2],[0,4],[0,6],[0,8],[0,10],[0,20],[0,40],[0,60],[0,80],[0,100]]</v>
      </c>
      <c r="Y75" s="47">
        <v>1</v>
      </c>
      <c r="Z75" s="47">
        <v>1</v>
      </c>
      <c r="AA75" s="47" t="str">
        <f t="shared" si="418"/>
        <v>[[1,1],[1,1],[1,1],[1,1],[1,1],[1,1],[1,1],[1,1],[1,1],[1,1],[1,1],[1,1],[1,1],[1,1],[1,1],[1,1],[1,1],[1,1],[1,1],[1,1]]</v>
      </c>
      <c r="AB75" s="37">
        <v>0</v>
      </c>
      <c r="AC75" s="73">
        <v>0.25</v>
      </c>
      <c r="AD75" s="43">
        <f t="shared" si="400"/>
        <v>0</v>
      </c>
      <c r="AE75" s="43">
        <v>0.05</v>
      </c>
      <c r="AF75" s="43">
        <v>0</v>
      </c>
      <c r="AG75" s="44">
        <v>0</v>
      </c>
      <c r="AH75" s="43">
        <v>0.02</v>
      </c>
      <c r="AI75" s="44">
        <v>8.0000000000000002E-3</v>
      </c>
      <c r="AJ75" s="42">
        <v>2.0000000000000001E-4</v>
      </c>
      <c r="AK75" s="14" t="str">
        <f t="shared" si="419"/>
        <v>[[0.05,1],[0.025,3],[0.005,3],[0.0002,5],[0,0],[0.0002,5],[0.0002,5]]</v>
      </c>
      <c r="AL75" s="37" t="str">
        <f t="shared" si="398"/>
        <v>[[10,5],[12,2],[15,2]]</v>
      </c>
      <c r="AM75" s="40" t="str">
        <f t="shared" si="350"/>
        <v>[0.634615,0.317308,0.211538]</v>
      </c>
      <c r="AN75" s="40">
        <v>0</v>
      </c>
      <c r="AO75" s="40">
        <v>1</v>
      </c>
      <c r="AP75" s="40">
        <f t="shared" si="420"/>
        <v>1</v>
      </c>
      <c r="AQ75" s="40">
        <v>1</v>
      </c>
      <c r="AR75" s="40">
        <v>1</v>
      </c>
      <c r="AS75" s="41" t="s">
        <v>104</v>
      </c>
      <c r="AT75" s="40">
        <v>4</v>
      </c>
      <c r="AU75" s="39">
        <v>16</v>
      </c>
      <c r="AV75" s="37">
        <v>1</v>
      </c>
      <c r="AW75" s="37">
        <v>0</v>
      </c>
      <c r="AX75" s="8">
        <v>3</v>
      </c>
      <c r="AY75" s="37">
        <v>6</v>
      </c>
      <c r="AZ75" s="8" t="s">
        <v>6</v>
      </c>
      <c r="BA75" s="37">
        <v>1</v>
      </c>
      <c r="BB75" s="38">
        <v>1.5</v>
      </c>
      <c r="BC75" s="37"/>
      <c r="BD75" s="37"/>
      <c r="BE75" s="37">
        <v>1</v>
      </c>
      <c r="BF75" s="37">
        <v>1</v>
      </c>
      <c r="BG75" s="37" t="s">
        <v>78</v>
      </c>
      <c r="BH75" s="67">
        <v>1</v>
      </c>
      <c r="BI75" s="36">
        <v>1</v>
      </c>
      <c r="BJ75" s="53">
        <v>2</v>
      </c>
      <c r="BK75" s="8" t="s">
        <v>5</v>
      </c>
      <c r="BL75" s="37">
        <v>1</v>
      </c>
      <c r="BM75" s="37" t="s">
        <v>14</v>
      </c>
      <c r="BN75" s="37" t="s">
        <v>3</v>
      </c>
      <c r="BO75" s="62" t="s">
        <v>77</v>
      </c>
      <c r="BP75" s="62" t="s">
        <v>77</v>
      </c>
      <c r="BQ75" s="27">
        <v>49320</v>
      </c>
      <c r="BR75" s="27">
        <v>2</v>
      </c>
      <c r="BS75" s="27">
        <v>60</v>
      </c>
      <c r="BT75" s="27">
        <v>10</v>
      </c>
      <c r="BU75" s="11" t="s">
        <v>1</v>
      </c>
      <c r="BV75" s="35">
        <v>12</v>
      </c>
      <c r="BW75" s="27">
        <f t="shared" si="421"/>
        <v>5</v>
      </c>
      <c r="BX75" s="34" t="str">
        <f t="shared" si="422"/>
        <v>[5,5,0,5]</v>
      </c>
      <c r="BY75" s="31">
        <v>0</v>
      </c>
      <c r="BZ75" s="31">
        <v>0</v>
      </c>
      <c r="CA75" s="31">
        <v>1</v>
      </c>
      <c r="CB75" s="31">
        <v>0</v>
      </c>
      <c r="CC75" s="31">
        <v>0</v>
      </c>
      <c r="CD75" s="31">
        <v>1</v>
      </c>
      <c r="CE75" s="31">
        <v>0</v>
      </c>
      <c r="CF75" s="31" t="str">
        <f t="shared" si="415"/>
        <v>1,1,1,1,1,1,1</v>
      </c>
      <c r="CG75" s="31" t="str">
        <f t="shared" si="512"/>
        <v>"3|0,1,3|0|0|550",</v>
      </c>
      <c r="CH75" s="31">
        <v>50</v>
      </c>
      <c r="CI75" s="31">
        <v>100</v>
      </c>
      <c r="CJ75" s="31">
        <v>2</v>
      </c>
      <c r="CK75" s="31"/>
      <c r="CL75" s="31"/>
      <c r="CM75" s="31"/>
      <c r="CN75" s="31"/>
      <c r="CO75" s="31"/>
      <c r="CP75" s="31"/>
      <c r="CQ75" s="32" t="s">
        <v>0</v>
      </c>
      <c r="CR75" s="32">
        <v>1</v>
      </c>
      <c r="CS75" s="31"/>
      <c r="CT75" s="31" t="str">
        <f t="shared" si="408"/>
        <v/>
      </c>
      <c r="CU75" s="31"/>
      <c r="CV75" s="31"/>
      <c r="CW75" s="31"/>
      <c r="CX75" s="31"/>
      <c r="CY75" s="31" t="str">
        <f t="shared" si="409"/>
        <v/>
      </c>
      <c r="CZ75" s="31"/>
      <c r="DA75" s="31"/>
      <c r="DB75" s="31"/>
      <c r="DC75" s="31"/>
      <c r="DD75" s="31">
        <f t="shared" si="410"/>
        <v>3</v>
      </c>
      <c r="DE75" s="31" t="s">
        <v>11</v>
      </c>
      <c r="DF75" s="31">
        <v>0</v>
      </c>
      <c r="DG75" s="31">
        <v>0</v>
      </c>
      <c r="DH75" s="31">
        <f>F75</f>
        <v>550</v>
      </c>
      <c r="DI75" s="31" t="str">
        <f t="shared" si="411"/>
        <v/>
      </c>
      <c r="DJ75" s="31">
        <v>1</v>
      </c>
      <c r="DK75" s="31">
        <v>0</v>
      </c>
      <c r="DL75" s="31">
        <v>0</v>
      </c>
      <c r="DM75" s="31">
        <f>F75</f>
        <v>550</v>
      </c>
      <c r="DN75" s="31" t="str">
        <f t="shared" si="412"/>
        <v/>
      </c>
      <c r="DO75" s="31">
        <v>2</v>
      </c>
      <c r="DP75" s="31">
        <v>0</v>
      </c>
      <c r="DQ75" s="31">
        <v>0</v>
      </c>
      <c r="DR75" s="31">
        <f>F75</f>
        <v>550</v>
      </c>
      <c r="DS75" s="31" t="s">
        <v>103</v>
      </c>
      <c r="DT75" s="58">
        <f t="shared" si="413"/>
        <v>5</v>
      </c>
      <c r="DU75" s="58">
        <f t="shared" si="414"/>
        <v>5</v>
      </c>
      <c r="DV75" s="58">
        <v>0</v>
      </c>
      <c r="DW75" s="27">
        <f t="shared" si="423"/>
        <v>5</v>
      </c>
      <c r="DX75" s="27"/>
      <c r="EI75" s="26">
        <f t="shared" si="424"/>
        <v>605</v>
      </c>
      <c r="EJ75" s="25">
        <v>0.1</v>
      </c>
      <c r="EK75" s="21">
        <v>10</v>
      </c>
      <c r="EL75" s="21">
        <v>5</v>
      </c>
      <c r="EM75" s="21">
        <v>12</v>
      </c>
      <c r="EN75" s="21">
        <v>2</v>
      </c>
      <c r="EO75" s="21">
        <v>15</v>
      </c>
      <c r="EP75" s="21">
        <v>2</v>
      </c>
      <c r="EQ75" s="21">
        <f t="shared" si="425"/>
        <v>11.555555555555555</v>
      </c>
      <c r="ER75" s="21">
        <f t="shared" si="426"/>
        <v>7.5</v>
      </c>
      <c r="ES75" s="23">
        <f t="shared" si="427"/>
        <v>0.63461500000000004</v>
      </c>
      <c r="ET75" s="21">
        <f t="shared" si="428"/>
        <v>15</v>
      </c>
      <c r="EU75" s="22">
        <f t="shared" si="429"/>
        <v>0.31730799999999998</v>
      </c>
      <c r="EV75" s="21">
        <f t="shared" si="430"/>
        <v>22.5</v>
      </c>
      <c r="EW75" s="20">
        <f t="shared" si="431"/>
        <v>0.211538</v>
      </c>
      <c r="EZ75" s="66"/>
      <c r="FE75" s="16"/>
      <c r="FF75" s="17">
        <v>0</v>
      </c>
      <c r="FG75" s="17">
        <v>1</v>
      </c>
      <c r="FH75" s="16">
        <f t="shared" si="357"/>
        <v>0</v>
      </c>
      <c r="FI75" s="17">
        <f t="shared" si="432"/>
        <v>0</v>
      </c>
      <c r="FJ75" s="17">
        <f t="shared" si="433"/>
        <v>1</v>
      </c>
      <c r="FK75" s="16">
        <f t="shared" si="358"/>
        <v>0</v>
      </c>
      <c r="FL75" s="17">
        <f t="shared" si="434"/>
        <v>0</v>
      </c>
      <c r="FM75" s="17">
        <f t="shared" si="435"/>
        <v>1</v>
      </c>
      <c r="FN75" s="16">
        <f t="shared" si="359"/>
        <v>0</v>
      </c>
      <c r="FO75" s="17">
        <f t="shared" si="436"/>
        <v>0</v>
      </c>
      <c r="FP75" s="17">
        <f t="shared" si="437"/>
        <v>1</v>
      </c>
      <c r="FQ75" s="16">
        <f t="shared" si="360"/>
        <v>0</v>
      </c>
      <c r="FR75" s="17">
        <f t="shared" si="438"/>
        <v>0</v>
      </c>
      <c r="FS75" s="17">
        <f t="shared" si="439"/>
        <v>1</v>
      </c>
      <c r="FT75" s="16">
        <f t="shared" si="361"/>
        <v>0</v>
      </c>
      <c r="FU75" s="17">
        <f t="shared" si="440"/>
        <v>0</v>
      </c>
      <c r="FV75" s="17">
        <f t="shared" si="441"/>
        <v>1</v>
      </c>
      <c r="FW75" s="16">
        <f t="shared" si="362"/>
        <v>0</v>
      </c>
      <c r="FX75" s="17">
        <f t="shared" si="442"/>
        <v>0</v>
      </c>
      <c r="FY75" s="17">
        <f t="shared" si="443"/>
        <v>1</v>
      </c>
      <c r="FZ75" s="16">
        <f t="shared" si="363"/>
        <v>0</v>
      </c>
      <c r="GA75" s="17">
        <f t="shared" si="444"/>
        <v>0</v>
      </c>
      <c r="GB75" s="17">
        <f t="shared" si="445"/>
        <v>1</v>
      </c>
      <c r="GC75" s="16">
        <f t="shared" si="364"/>
        <v>0</v>
      </c>
      <c r="GD75" s="17">
        <f t="shared" si="446"/>
        <v>0</v>
      </c>
      <c r="GE75" s="17">
        <f t="shared" si="447"/>
        <v>1</v>
      </c>
      <c r="GF75" s="16">
        <f t="shared" si="365"/>
        <v>0</v>
      </c>
      <c r="GG75" s="17">
        <f t="shared" si="448"/>
        <v>0</v>
      </c>
      <c r="GH75" s="17">
        <f t="shared" si="449"/>
        <v>1</v>
      </c>
      <c r="GI75" s="16">
        <f t="shared" si="366"/>
        <v>0</v>
      </c>
      <c r="GJ75" s="17">
        <f t="shared" si="450"/>
        <v>0</v>
      </c>
      <c r="GK75" s="17">
        <f t="shared" si="451"/>
        <v>2</v>
      </c>
      <c r="GL75" s="16">
        <f t="shared" si="367"/>
        <v>0</v>
      </c>
      <c r="GM75" s="17">
        <f t="shared" si="452"/>
        <v>0</v>
      </c>
      <c r="GN75" s="17">
        <f t="shared" si="453"/>
        <v>4</v>
      </c>
      <c r="GO75" s="16">
        <f t="shared" si="368"/>
        <v>0</v>
      </c>
      <c r="GP75" s="17">
        <f t="shared" si="454"/>
        <v>0</v>
      </c>
      <c r="GQ75" s="17">
        <f t="shared" si="455"/>
        <v>6</v>
      </c>
      <c r="GR75" s="16">
        <f t="shared" si="369"/>
        <v>0</v>
      </c>
      <c r="GS75" s="17">
        <f t="shared" si="456"/>
        <v>0</v>
      </c>
      <c r="GT75" s="17">
        <f t="shared" si="457"/>
        <v>8</v>
      </c>
      <c r="GU75" s="16">
        <f t="shared" si="370"/>
        <v>0</v>
      </c>
      <c r="GV75" s="17">
        <f t="shared" si="458"/>
        <v>0</v>
      </c>
      <c r="GW75" s="17">
        <f t="shared" si="459"/>
        <v>10</v>
      </c>
      <c r="GX75" s="16">
        <f t="shared" si="371"/>
        <v>0</v>
      </c>
      <c r="GY75" s="17">
        <f t="shared" si="460"/>
        <v>0</v>
      </c>
      <c r="GZ75" s="17">
        <f t="shared" si="461"/>
        <v>20</v>
      </c>
      <c r="HA75" s="16">
        <f t="shared" si="372"/>
        <v>0</v>
      </c>
      <c r="HB75" s="17">
        <f t="shared" si="462"/>
        <v>0</v>
      </c>
      <c r="HC75" s="17">
        <f t="shared" si="463"/>
        <v>40</v>
      </c>
      <c r="HD75" s="16">
        <f t="shared" si="373"/>
        <v>0</v>
      </c>
      <c r="HE75" s="17">
        <f t="shared" si="464"/>
        <v>0</v>
      </c>
      <c r="HF75" s="17">
        <f t="shared" si="465"/>
        <v>60</v>
      </c>
      <c r="HG75" s="16">
        <f t="shared" si="374"/>
        <v>0</v>
      </c>
      <c r="HH75" s="17">
        <f t="shared" si="466"/>
        <v>0</v>
      </c>
      <c r="HI75" s="17">
        <f t="shared" si="467"/>
        <v>80</v>
      </c>
      <c r="HJ75" s="16">
        <f t="shared" si="375"/>
        <v>0</v>
      </c>
      <c r="HK75" s="17">
        <f t="shared" si="468"/>
        <v>0</v>
      </c>
      <c r="HL75" s="17">
        <f t="shared" si="469"/>
        <v>100</v>
      </c>
      <c r="HM75" s="16">
        <f t="shared" si="376"/>
        <v>0</v>
      </c>
      <c r="HO75" s="66"/>
      <c r="HT75" s="16"/>
      <c r="HU75" s="72">
        <v>1</v>
      </c>
      <c r="HV75" s="17">
        <v>1</v>
      </c>
      <c r="HW75" s="16">
        <f t="shared" si="377"/>
        <v>6.1111111111111161E-5</v>
      </c>
      <c r="HX75" s="17">
        <f t="shared" si="470"/>
        <v>1</v>
      </c>
      <c r="HY75" s="17">
        <f t="shared" si="471"/>
        <v>1</v>
      </c>
      <c r="HZ75" s="16">
        <f t="shared" si="378"/>
        <v>1.2222222222222232E-4</v>
      </c>
      <c r="IA75" s="17">
        <f t="shared" si="472"/>
        <v>1</v>
      </c>
      <c r="IB75" s="17">
        <f t="shared" si="473"/>
        <v>1</v>
      </c>
      <c r="IC75" s="16">
        <f t="shared" si="379"/>
        <v>1.8333333333333347E-4</v>
      </c>
      <c r="ID75" s="17">
        <f t="shared" si="474"/>
        <v>1</v>
      </c>
      <c r="IE75" s="17">
        <f t="shared" si="475"/>
        <v>1</v>
      </c>
      <c r="IF75" s="16">
        <f t="shared" si="380"/>
        <v>2.4444444444444465E-4</v>
      </c>
      <c r="IG75" s="17">
        <f t="shared" si="476"/>
        <v>1</v>
      </c>
      <c r="IH75" s="17">
        <f t="shared" si="477"/>
        <v>1</v>
      </c>
      <c r="II75" s="16">
        <f t="shared" si="381"/>
        <v>3.0555555555555582E-4</v>
      </c>
      <c r="IJ75" s="17">
        <f t="shared" si="478"/>
        <v>1</v>
      </c>
      <c r="IK75" s="17">
        <f t="shared" si="479"/>
        <v>1</v>
      </c>
      <c r="IL75" s="16">
        <f t="shared" si="382"/>
        <v>6.1111111111111164E-4</v>
      </c>
      <c r="IM75" s="17">
        <f t="shared" si="480"/>
        <v>1</v>
      </c>
      <c r="IN75" s="17">
        <f t="shared" si="481"/>
        <v>1</v>
      </c>
      <c r="IO75" s="16">
        <f t="shared" si="383"/>
        <v>1.2222222222222233E-3</v>
      </c>
      <c r="IP75" s="17">
        <f t="shared" si="482"/>
        <v>1</v>
      </c>
      <c r="IQ75" s="17">
        <f t="shared" si="483"/>
        <v>1</v>
      </c>
      <c r="IR75" s="16">
        <f t="shared" si="384"/>
        <v>1.8333333333333348E-3</v>
      </c>
      <c r="IS75" s="17">
        <f t="shared" si="484"/>
        <v>1</v>
      </c>
      <c r="IT75" s="17">
        <f t="shared" si="485"/>
        <v>1</v>
      </c>
      <c r="IU75" s="16">
        <f t="shared" si="385"/>
        <v>2.4444444444444466E-3</v>
      </c>
      <c r="IV75" s="17">
        <f t="shared" si="486"/>
        <v>1</v>
      </c>
      <c r="IW75" s="17">
        <f t="shared" si="487"/>
        <v>1</v>
      </c>
      <c r="IX75" s="16">
        <f t="shared" si="386"/>
        <v>3.0555555555555579E-3</v>
      </c>
      <c r="IY75" s="17">
        <f t="shared" si="488"/>
        <v>1</v>
      </c>
      <c r="IZ75" s="17">
        <f t="shared" si="489"/>
        <v>1</v>
      </c>
      <c r="JA75" s="16">
        <f t="shared" si="387"/>
        <v>6.1111111111111158E-3</v>
      </c>
      <c r="JB75" s="17">
        <f t="shared" si="490"/>
        <v>1</v>
      </c>
      <c r="JC75" s="17">
        <f t="shared" si="491"/>
        <v>1</v>
      </c>
      <c r="JD75" s="16">
        <f t="shared" si="388"/>
        <v>1.2222222222222232E-2</v>
      </c>
      <c r="JE75" s="17">
        <f t="shared" si="492"/>
        <v>1</v>
      </c>
      <c r="JF75" s="17">
        <f t="shared" si="493"/>
        <v>1</v>
      </c>
      <c r="JG75" s="16">
        <f t="shared" si="389"/>
        <v>1.8333333333333347E-2</v>
      </c>
      <c r="JH75" s="17">
        <f t="shared" si="494"/>
        <v>1</v>
      </c>
      <c r="JI75" s="17">
        <f t="shared" si="495"/>
        <v>1</v>
      </c>
      <c r="JJ75" s="16">
        <f t="shared" si="390"/>
        <v>2.4444444444444463E-2</v>
      </c>
      <c r="JK75" s="17">
        <f t="shared" si="496"/>
        <v>1</v>
      </c>
      <c r="JL75" s="17">
        <f t="shared" si="497"/>
        <v>1</v>
      </c>
      <c r="JM75" s="16">
        <f t="shared" si="391"/>
        <v>3.0555555555555579E-2</v>
      </c>
      <c r="JN75" s="17">
        <f t="shared" si="498"/>
        <v>1</v>
      </c>
      <c r="JO75" s="17">
        <f t="shared" si="499"/>
        <v>1</v>
      </c>
      <c r="JP75" s="16">
        <f t="shared" si="392"/>
        <v>6.1111111111111158E-2</v>
      </c>
      <c r="JQ75" s="17">
        <f t="shared" si="500"/>
        <v>1</v>
      </c>
      <c r="JR75" s="17">
        <f t="shared" si="501"/>
        <v>1</v>
      </c>
      <c r="JS75" s="16">
        <f t="shared" si="393"/>
        <v>0.12222222222222232</v>
      </c>
      <c r="JT75" s="17">
        <f t="shared" si="502"/>
        <v>1</v>
      </c>
      <c r="JU75" s="17">
        <f t="shared" si="503"/>
        <v>1</v>
      </c>
      <c r="JV75" s="16">
        <f t="shared" si="394"/>
        <v>0.18333333333333349</v>
      </c>
      <c r="JW75" s="17">
        <f t="shared" si="504"/>
        <v>1</v>
      </c>
      <c r="JX75" s="17">
        <f t="shared" si="505"/>
        <v>1</v>
      </c>
      <c r="JY75" s="16">
        <f t="shared" si="395"/>
        <v>0.24444444444444463</v>
      </c>
      <c r="JZ75" s="17">
        <f t="shared" si="506"/>
        <v>1</v>
      </c>
      <c r="KA75" s="17">
        <f t="shared" si="507"/>
        <v>1</v>
      </c>
      <c r="KB75" s="16">
        <f t="shared" si="396"/>
        <v>0.3055555555555558</v>
      </c>
      <c r="KG75" s="15">
        <f t="shared" ref="KG75:KP89" si="514">$AG75*KG$4/10000*$F75*KG$3/$KO$1</f>
        <v>0</v>
      </c>
      <c r="KH75" s="15">
        <f t="shared" si="514"/>
        <v>0</v>
      </c>
      <c r="KI75" s="15">
        <f t="shared" si="514"/>
        <v>0</v>
      </c>
      <c r="KJ75" s="15">
        <f t="shared" si="514"/>
        <v>0</v>
      </c>
      <c r="KK75" s="15">
        <f t="shared" si="514"/>
        <v>0</v>
      </c>
      <c r="KL75" s="15">
        <f t="shared" si="514"/>
        <v>0</v>
      </c>
      <c r="KM75" s="15">
        <f t="shared" si="514"/>
        <v>0</v>
      </c>
      <c r="KN75" s="15">
        <f t="shared" si="514"/>
        <v>0</v>
      </c>
      <c r="KO75" s="15">
        <f t="shared" si="514"/>
        <v>0</v>
      </c>
      <c r="KP75" s="15">
        <f t="shared" si="514"/>
        <v>0</v>
      </c>
      <c r="KQ75" s="15">
        <f t="shared" ref="KQ75:KZ89" si="515">$AG75*KQ$4/10000*$F75*KQ$3/$KO$1</f>
        <v>0</v>
      </c>
      <c r="KR75" s="15">
        <f t="shared" si="515"/>
        <v>0</v>
      </c>
      <c r="KS75" s="15">
        <f t="shared" si="515"/>
        <v>0</v>
      </c>
      <c r="KT75" s="15">
        <f t="shared" si="515"/>
        <v>0</v>
      </c>
      <c r="KU75" s="15">
        <f t="shared" si="515"/>
        <v>0</v>
      </c>
      <c r="KV75" s="15">
        <f t="shared" si="515"/>
        <v>0</v>
      </c>
      <c r="KW75" s="15">
        <f t="shared" si="515"/>
        <v>0</v>
      </c>
      <c r="KX75" s="15">
        <f t="shared" si="515"/>
        <v>0</v>
      </c>
      <c r="KY75" s="15">
        <f t="shared" si="515"/>
        <v>0</v>
      </c>
      <c r="KZ75" s="15">
        <f t="shared" si="515"/>
        <v>0</v>
      </c>
      <c r="LG75" s="14">
        <f t="shared" si="347"/>
        <v>0.05</v>
      </c>
      <c r="LH75" s="3">
        <v>1</v>
      </c>
      <c r="LI75" s="14">
        <f t="shared" si="508"/>
        <v>2.5000000000000001E-2</v>
      </c>
      <c r="LJ75" s="3">
        <f t="shared" si="509"/>
        <v>3</v>
      </c>
      <c r="LK75" s="14">
        <v>5.0000000000000001E-3</v>
      </c>
      <c r="LL75" s="3">
        <v>3</v>
      </c>
      <c r="LM75" s="14">
        <v>2.0000000000000001E-4</v>
      </c>
      <c r="LN75" s="3">
        <v>5</v>
      </c>
      <c r="LO75" s="13">
        <f t="shared" ref="LO75:LS89" si="516">LO$4*$LG75*$F75/$LH75/20000</f>
        <v>2.75E-2</v>
      </c>
      <c r="LP75" s="13">
        <f t="shared" si="516"/>
        <v>5.5E-2</v>
      </c>
      <c r="LQ75" s="13">
        <f t="shared" si="516"/>
        <v>8.2500000000000004E-2</v>
      </c>
      <c r="LR75" s="13">
        <f t="shared" si="516"/>
        <v>0.11</v>
      </c>
      <c r="LS75" s="13">
        <f t="shared" si="516"/>
        <v>0.13750000000000001</v>
      </c>
      <c r="LT75" s="13">
        <f t="shared" ref="LT75:LX89" si="517">LT$4*$LI75*$F75/$LJ75/20000</f>
        <v>4.583333333333333E-2</v>
      </c>
      <c r="LU75" s="13">
        <f t="shared" si="517"/>
        <v>9.166666666666666E-2</v>
      </c>
      <c r="LV75" s="13">
        <f t="shared" si="517"/>
        <v>0.13750000000000001</v>
      </c>
      <c r="LW75" s="13">
        <f t="shared" si="517"/>
        <v>0.18333333333333332</v>
      </c>
      <c r="LX75" s="13">
        <f t="shared" si="517"/>
        <v>0.22916666666666666</v>
      </c>
      <c r="LY75" s="13">
        <f t="shared" ref="LY75:MC89" si="518">LY$4*$LK75*$F75/$LL75/20000</f>
        <v>9.166666666666666E-2</v>
      </c>
      <c r="LZ75" s="13">
        <f t="shared" si="518"/>
        <v>0.18333333333333332</v>
      </c>
      <c r="MA75" s="13">
        <f t="shared" si="518"/>
        <v>0.27500000000000002</v>
      </c>
      <c r="MB75" s="13">
        <f t="shared" si="518"/>
        <v>0.36666666666666664</v>
      </c>
      <c r="MC75" s="13">
        <f t="shared" si="518"/>
        <v>0.45833333333333331</v>
      </c>
      <c r="MD75" s="13">
        <f t="shared" ref="MD75:MP89" si="519">MD$4*$LM75*$F75/$LN75/20000</f>
        <v>2.1999999999999999E-2</v>
      </c>
      <c r="ME75" s="13">
        <f t="shared" si="519"/>
        <v>4.3999999999999997E-2</v>
      </c>
      <c r="MF75" s="13">
        <f t="shared" si="519"/>
        <v>6.6000000000000003E-2</v>
      </c>
      <c r="MG75" s="13">
        <f t="shared" si="519"/>
        <v>8.7999999999999995E-2</v>
      </c>
      <c r="MH75" s="13">
        <f t="shared" si="519"/>
        <v>0.11</v>
      </c>
      <c r="MI75" s="13">
        <f t="shared" si="519"/>
        <v>0.16500000000000001</v>
      </c>
      <c r="MJ75" s="13">
        <f t="shared" si="519"/>
        <v>0.22</v>
      </c>
      <c r="MK75" s="13">
        <f t="shared" si="519"/>
        <v>0.27500000000000002</v>
      </c>
      <c r="ML75" s="13">
        <f t="shared" si="519"/>
        <v>0.33</v>
      </c>
      <c r="MM75" s="13">
        <f t="shared" si="519"/>
        <v>0.38500000000000001</v>
      </c>
      <c r="MN75" s="13">
        <f t="shared" si="519"/>
        <v>0.44</v>
      </c>
      <c r="MO75" s="13">
        <f t="shared" si="519"/>
        <v>0.495</v>
      </c>
      <c r="MP75" s="13">
        <f t="shared" si="519"/>
        <v>0.55000000000000004</v>
      </c>
      <c r="MQ75" s="13"/>
      <c r="MW75" s="3">
        <v>0.11</v>
      </c>
      <c r="MX75" s="3">
        <v>0.44</v>
      </c>
      <c r="MY75" s="3">
        <v>0.55000000000000004</v>
      </c>
    </row>
    <row r="76" spans="1:363" s="3" customFormat="1" ht="16.2">
      <c r="A76" s="37">
        <v>72</v>
      </c>
      <c r="B76" s="3" t="s">
        <v>102</v>
      </c>
      <c r="C76" s="37">
        <v>5</v>
      </c>
      <c r="D76" s="37">
        <v>20</v>
      </c>
      <c r="E76" s="37"/>
      <c r="F76" s="37">
        <v>350</v>
      </c>
      <c r="G76" s="40"/>
      <c r="H76" s="37">
        <f t="shared" si="416"/>
        <v>350</v>
      </c>
      <c r="I76" s="77"/>
      <c r="J76" s="37">
        <f t="shared" si="513"/>
        <v>350</v>
      </c>
      <c r="K76" s="11" t="s">
        <v>101</v>
      </c>
      <c r="L76" s="37">
        <f t="shared" si="510"/>
        <v>0</v>
      </c>
      <c r="M76" s="37">
        <f t="shared" si="511"/>
        <v>0</v>
      </c>
      <c r="N76" s="37">
        <v>0</v>
      </c>
      <c r="O76" s="57">
        <v>0.24305539999999998</v>
      </c>
      <c r="P76" s="3">
        <v>5</v>
      </c>
      <c r="Q76" s="51">
        <v>0</v>
      </c>
      <c r="R76" s="17">
        <f t="shared" si="417"/>
        <v>5.8333000000000003E-2</v>
      </c>
      <c r="S76" s="49">
        <v>0</v>
      </c>
      <c r="T76" s="47" t="s">
        <v>27</v>
      </c>
      <c r="U76" s="50">
        <v>0</v>
      </c>
      <c r="V76" s="47">
        <v>12</v>
      </c>
      <c r="W76" s="48">
        <v>1</v>
      </c>
      <c r="X76" s="47" t="str">
        <f t="shared" si="397"/>
        <v>[[0,1],[0,1],[0,1],[0,1],[0,1],[0,1],[0,1],[0,1],[0,1],[0,1],[0,2],[0,4],[0,6],[0,8],[0,10],[0,20],[0,40],[0,60],[0,80],[0,100]]</v>
      </c>
      <c r="Y76" s="47">
        <v>1</v>
      </c>
      <c r="Z76" s="47">
        <v>1</v>
      </c>
      <c r="AA76" s="47" t="str">
        <f t="shared" si="418"/>
        <v>[[0,1],[0,1],[0,1],[0,1],[0,1],[0,1],[0,1],[0,1],[0,1],[0,1],[0,1],[0,1],[0,1],[0,1],[0,1],[0,1],[0,1],[0,1],[0,1],[0,1]]</v>
      </c>
      <c r="AB76" s="37">
        <v>0</v>
      </c>
      <c r="AC76" s="46">
        <v>0</v>
      </c>
      <c r="AD76" s="76">
        <f t="shared" si="400"/>
        <v>0</v>
      </c>
      <c r="AE76" s="76">
        <v>0.05</v>
      </c>
      <c r="AF76" s="43">
        <v>0</v>
      </c>
      <c r="AG76" s="44">
        <v>0</v>
      </c>
      <c r="AH76" s="43">
        <v>0</v>
      </c>
      <c r="AI76" s="43">
        <v>0</v>
      </c>
      <c r="AJ76" s="42">
        <v>0</v>
      </c>
      <c r="AK76" s="14" t="str">
        <f t="shared" si="419"/>
        <v>[[0.05,1],[0.025,3],[0.005,3],[0.0002,5],[0,0],[0.0002,5],[0.0002,5]]</v>
      </c>
      <c r="AL76" s="37" t="str">
        <f t="shared" si="398"/>
        <v>[[8,5],[9,2],[10,2]]</v>
      </c>
      <c r="AM76" s="40" t="str">
        <f t="shared" si="350"/>
        <v>[0,0,0]</v>
      </c>
      <c r="AN76" s="40">
        <v>0</v>
      </c>
      <c r="AO76" s="40">
        <v>1</v>
      </c>
      <c r="AP76" s="40">
        <f t="shared" si="420"/>
        <v>1</v>
      </c>
      <c r="AQ76" s="40">
        <v>1</v>
      </c>
      <c r="AR76" s="40">
        <v>1</v>
      </c>
      <c r="AS76" s="41" t="s">
        <v>100</v>
      </c>
      <c r="AT76" s="40">
        <v>3</v>
      </c>
      <c r="AU76" s="39">
        <v>12</v>
      </c>
      <c r="AV76" s="37">
        <v>1</v>
      </c>
      <c r="AW76" s="37">
        <v>1</v>
      </c>
      <c r="AX76" s="37">
        <v>2</v>
      </c>
      <c r="AY76" s="37"/>
      <c r="AZ76" s="8" t="s">
        <v>6</v>
      </c>
      <c r="BA76" s="37">
        <v>1</v>
      </c>
      <c r="BB76" s="38">
        <v>1</v>
      </c>
      <c r="BC76" s="37"/>
      <c r="BD76" s="37"/>
      <c r="BE76" s="37">
        <v>1</v>
      </c>
      <c r="BF76" s="37">
        <v>1</v>
      </c>
      <c r="BG76" s="75" t="s">
        <v>99</v>
      </c>
      <c r="BH76" s="67">
        <v>1</v>
      </c>
      <c r="BI76" s="36">
        <v>0.8</v>
      </c>
      <c r="BJ76" s="37">
        <f>F76</f>
        <v>350</v>
      </c>
      <c r="BK76" s="8" t="s">
        <v>5</v>
      </c>
      <c r="BL76" s="37">
        <v>1</v>
      </c>
      <c r="BM76" s="37" t="s">
        <v>4</v>
      </c>
      <c r="BN76" s="37" t="s">
        <v>3</v>
      </c>
      <c r="BO76" s="74" t="s">
        <v>98</v>
      </c>
      <c r="BP76" s="74" t="s">
        <v>98</v>
      </c>
      <c r="BQ76" s="27">
        <v>56500</v>
      </c>
      <c r="BR76" s="27">
        <v>2</v>
      </c>
      <c r="BS76" s="27"/>
      <c r="BT76" s="27">
        <v>10</v>
      </c>
      <c r="BU76" s="11" t="s">
        <v>1</v>
      </c>
      <c r="BV76" s="35">
        <v>3</v>
      </c>
      <c r="BW76" s="27">
        <f t="shared" si="421"/>
        <v>5</v>
      </c>
      <c r="BX76" s="34" t="str">
        <f t="shared" si="422"/>
        <v>[5,5,0,5]</v>
      </c>
      <c r="BY76" s="31">
        <v>1</v>
      </c>
      <c r="BZ76" s="31">
        <v>0</v>
      </c>
      <c r="CA76" s="31">
        <v>0</v>
      </c>
      <c r="CB76" s="31">
        <v>0</v>
      </c>
      <c r="CC76" s="31">
        <v>0</v>
      </c>
      <c r="CD76" s="31">
        <v>0</v>
      </c>
      <c r="CE76" s="31">
        <v>0</v>
      </c>
      <c r="CF76" s="31" t="str">
        <f t="shared" si="415"/>
        <v>0,0,0,0,0,0,0</v>
      </c>
      <c r="CG76" s="31" t="str">
        <f t="shared" si="512"/>
        <v>"1|2|0|0|350",</v>
      </c>
      <c r="CH76" s="31"/>
      <c r="CI76" s="31"/>
      <c r="CJ76" s="31"/>
      <c r="CK76" s="31"/>
      <c r="CL76" s="31"/>
      <c r="CM76" s="31"/>
      <c r="CN76" s="31"/>
      <c r="CO76" s="31"/>
      <c r="CP76" s="31"/>
      <c r="CQ76" s="32" t="s">
        <v>22</v>
      </c>
      <c r="CR76" s="32">
        <v>1</v>
      </c>
      <c r="CS76" s="31"/>
      <c r="CT76" s="31">
        <f t="shared" si="408"/>
        <v>1</v>
      </c>
      <c r="CU76" s="31">
        <v>2</v>
      </c>
      <c r="CV76" s="31">
        <v>0</v>
      </c>
      <c r="CW76" s="31">
        <v>0</v>
      </c>
      <c r="CX76" s="31">
        <f>F76</f>
        <v>350</v>
      </c>
      <c r="CY76" s="31" t="str">
        <f t="shared" si="409"/>
        <v/>
      </c>
      <c r="CZ76" s="31">
        <v>2</v>
      </c>
      <c r="DA76" s="31">
        <v>0</v>
      </c>
      <c r="DB76" s="31">
        <v>0</v>
      </c>
      <c r="DC76" s="31">
        <f>F76</f>
        <v>350</v>
      </c>
      <c r="DD76" s="31" t="str">
        <f t="shared" si="410"/>
        <v/>
      </c>
      <c r="DE76" s="31">
        <v>2</v>
      </c>
      <c r="DF76" s="31">
        <v>0</v>
      </c>
      <c r="DG76" s="31">
        <v>0</v>
      </c>
      <c r="DH76" s="31">
        <f>F76</f>
        <v>350</v>
      </c>
      <c r="DI76" s="31" t="str">
        <f t="shared" si="411"/>
        <v/>
      </c>
      <c r="DJ76" s="31">
        <v>2</v>
      </c>
      <c r="DK76" s="31">
        <v>0</v>
      </c>
      <c r="DL76" s="31">
        <v>0</v>
      </c>
      <c r="DM76" s="31">
        <f>F76</f>
        <v>350</v>
      </c>
      <c r="DN76" s="31" t="str">
        <f t="shared" si="412"/>
        <v/>
      </c>
      <c r="DO76" s="31">
        <v>2</v>
      </c>
      <c r="DP76" s="31">
        <v>0</v>
      </c>
      <c r="DQ76" s="31">
        <v>0</v>
      </c>
      <c r="DR76" s="31">
        <f>F76</f>
        <v>350</v>
      </c>
      <c r="DS76" s="31" t="s">
        <v>97</v>
      </c>
      <c r="DT76" s="58">
        <f t="shared" si="413"/>
        <v>5</v>
      </c>
      <c r="DU76" s="58">
        <f t="shared" si="414"/>
        <v>5</v>
      </c>
      <c r="DV76" s="58">
        <v>0</v>
      </c>
      <c r="DW76" s="27">
        <f t="shared" si="423"/>
        <v>5</v>
      </c>
      <c r="DX76" s="27"/>
      <c r="EI76" s="26">
        <f t="shared" si="424"/>
        <v>385.00000000000006</v>
      </c>
      <c r="EJ76" s="25">
        <v>0</v>
      </c>
      <c r="EK76" s="21">
        <v>8</v>
      </c>
      <c r="EL76" s="21">
        <v>5</v>
      </c>
      <c r="EM76" s="21">
        <v>9</v>
      </c>
      <c r="EN76" s="21">
        <v>2</v>
      </c>
      <c r="EO76" s="21">
        <v>10</v>
      </c>
      <c r="EP76" s="21">
        <v>2</v>
      </c>
      <c r="EQ76" s="21">
        <f t="shared" si="425"/>
        <v>8.6666666666666661</v>
      </c>
      <c r="ER76" s="21">
        <f t="shared" si="426"/>
        <v>7.5</v>
      </c>
      <c r="ES76" s="23">
        <f t="shared" si="427"/>
        <v>0</v>
      </c>
      <c r="ET76" s="21">
        <f t="shared" si="428"/>
        <v>15</v>
      </c>
      <c r="EU76" s="22">
        <f t="shared" si="429"/>
        <v>0</v>
      </c>
      <c r="EV76" s="21">
        <f t="shared" si="430"/>
        <v>22.5</v>
      </c>
      <c r="EW76" s="20">
        <f t="shared" si="431"/>
        <v>0</v>
      </c>
      <c r="EZ76" s="66"/>
      <c r="FE76" s="16"/>
      <c r="FF76" s="17">
        <v>0</v>
      </c>
      <c r="FG76" s="17">
        <v>1</v>
      </c>
      <c r="FH76" s="16">
        <f t="shared" si="357"/>
        <v>0</v>
      </c>
      <c r="FI76" s="17">
        <f t="shared" si="432"/>
        <v>0</v>
      </c>
      <c r="FJ76" s="17">
        <f t="shared" si="433"/>
        <v>1</v>
      </c>
      <c r="FK76" s="16">
        <f t="shared" si="358"/>
        <v>0</v>
      </c>
      <c r="FL76" s="17">
        <f t="shared" si="434"/>
        <v>0</v>
      </c>
      <c r="FM76" s="17">
        <f t="shared" si="435"/>
        <v>1</v>
      </c>
      <c r="FN76" s="16">
        <f t="shared" si="359"/>
        <v>0</v>
      </c>
      <c r="FO76" s="17">
        <f t="shared" si="436"/>
        <v>0</v>
      </c>
      <c r="FP76" s="17">
        <f t="shared" si="437"/>
        <v>1</v>
      </c>
      <c r="FQ76" s="16">
        <f t="shared" si="360"/>
        <v>0</v>
      </c>
      <c r="FR76" s="17">
        <f t="shared" si="438"/>
        <v>0</v>
      </c>
      <c r="FS76" s="17">
        <f t="shared" si="439"/>
        <v>1</v>
      </c>
      <c r="FT76" s="16">
        <f t="shared" si="361"/>
        <v>0</v>
      </c>
      <c r="FU76" s="17">
        <f t="shared" si="440"/>
        <v>0</v>
      </c>
      <c r="FV76" s="17">
        <f t="shared" si="441"/>
        <v>1</v>
      </c>
      <c r="FW76" s="16">
        <f t="shared" si="362"/>
        <v>0</v>
      </c>
      <c r="FX76" s="17">
        <f t="shared" si="442"/>
        <v>0</v>
      </c>
      <c r="FY76" s="17">
        <f t="shared" si="443"/>
        <v>1</v>
      </c>
      <c r="FZ76" s="16">
        <f t="shared" si="363"/>
        <v>0</v>
      </c>
      <c r="GA76" s="17">
        <f t="shared" si="444"/>
        <v>0</v>
      </c>
      <c r="GB76" s="17">
        <f t="shared" si="445"/>
        <v>1</v>
      </c>
      <c r="GC76" s="16">
        <f t="shared" si="364"/>
        <v>0</v>
      </c>
      <c r="GD76" s="17">
        <f t="shared" si="446"/>
        <v>0</v>
      </c>
      <c r="GE76" s="17">
        <f t="shared" si="447"/>
        <v>1</v>
      </c>
      <c r="GF76" s="16">
        <f t="shared" si="365"/>
        <v>0</v>
      </c>
      <c r="GG76" s="17">
        <f t="shared" si="448"/>
        <v>0</v>
      </c>
      <c r="GH76" s="17">
        <f t="shared" si="449"/>
        <v>1</v>
      </c>
      <c r="GI76" s="16">
        <f t="shared" si="366"/>
        <v>0</v>
      </c>
      <c r="GJ76" s="17">
        <f t="shared" si="450"/>
        <v>0</v>
      </c>
      <c r="GK76" s="17">
        <f t="shared" si="451"/>
        <v>2</v>
      </c>
      <c r="GL76" s="16">
        <f t="shared" si="367"/>
        <v>0</v>
      </c>
      <c r="GM76" s="17">
        <f t="shared" si="452"/>
        <v>0</v>
      </c>
      <c r="GN76" s="17">
        <f t="shared" si="453"/>
        <v>4</v>
      </c>
      <c r="GO76" s="16">
        <f t="shared" si="368"/>
        <v>0</v>
      </c>
      <c r="GP76" s="17">
        <f t="shared" si="454"/>
        <v>0</v>
      </c>
      <c r="GQ76" s="17">
        <f t="shared" si="455"/>
        <v>6</v>
      </c>
      <c r="GR76" s="16">
        <f t="shared" si="369"/>
        <v>0</v>
      </c>
      <c r="GS76" s="17">
        <f t="shared" si="456"/>
        <v>0</v>
      </c>
      <c r="GT76" s="17">
        <f t="shared" si="457"/>
        <v>8</v>
      </c>
      <c r="GU76" s="16">
        <f t="shared" si="370"/>
        <v>0</v>
      </c>
      <c r="GV76" s="17">
        <f t="shared" si="458"/>
        <v>0</v>
      </c>
      <c r="GW76" s="17">
        <f t="shared" si="459"/>
        <v>10</v>
      </c>
      <c r="GX76" s="16">
        <f t="shared" si="371"/>
        <v>0</v>
      </c>
      <c r="GY76" s="17">
        <f t="shared" si="460"/>
        <v>0</v>
      </c>
      <c r="GZ76" s="17">
        <f t="shared" si="461"/>
        <v>20</v>
      </c>
      <c r="HA76" s="16">
        <f t="shared" si="372"/>
        <v>0</v>
      </c>
      <c r="HB76" s="17">
        <f t="shared" si="462"/>
        <v>0</v>
      </c>
      <c r="HC76" s="17">
        <f t="shared" si="463"/>
        <v>40</v>
      </c>
      <c r="HD76" s="16">
        <f t="shared" si="373"/>
        <v>0</v>
      </c>
      <c r="HE76" s="17">
        <f t="shared" si="464"/>
        <v>0</v>
      </c>
      <c r="HF76" s="17">
        <f t="shared" si="465"/>
        <v>60</v>
      </c>
      <c r="HG76" s="16">
        <f t="shared" si="374"/>
        <v>0</v>
      </c>
      <c r="HH76" s="17">
        <f t="shared" si="466"/>
        <v>0</v>
      </c>
      <c r="HI76" s="17">
        <f t="shared" si="467"/>
        <v>80</v>
      </c>
      <c r="HJ76" s="16">
        <f t="shared" si="375"/>
        <v>0</v>
      </c>
      <c r="HK76" s="17">
        <f t="shared" si="468"/>
        <v>0</v>
      </c>
      <c r="HL76" s="17">
        <f t="shared" si="469"/>
        <v>100</v>
      </c>
      <c r="HM76" s="16">
        <f t="shared" si="376"/>
        <v>0</v>
      </c>
      <c r="HO76" s="66"/>
      <c r="HT76" s="16"/>
      <c r="HU76" s="17">
        <v>0</v>
      </c>
      <c r="HV76" s="17">
        <v>1</v>
      </c>
      <c r="HW76" s="16">
        <f t="shared" si="377"/>
        <v>0</v>
      </c>
      <c r="HX76" s="17">
        <f t="shared" si="470"/>
        <v>0</v>
      </c>
      <c r="HY76" s="17">
        <f t="shared" si="471"/>
        <v>1</v>
      </c>
      <c r="HZ76" s="16">
        <f t="shared" si="378"/>
        <v>0</v>
      </c>
      <c r="IA76" s="17">
        <f t="shared" si="472"/>
        <v>0</v>
      </c>
      <c r="IB76" s="17">
        <f t="shared" si="473"/>
        <v>1</v>
      </c>
      <c r="IC76" s="16">
        <f t="shared" si="379"/>
        <v>0</v>
      </c>
      <c r="ID76" s="17">
        <f t="shared" si="474"/>
        <v>0</v>
      </c>
      <c r="IE76" s="17">
        <f t="shared" si="475"/>
        <v>1</v>
      </c>
      <c r="IF76" s="16">
        <f t="shared" si="380"/>
        <v>0</v>
      </c>
      <c r="IG76" s="17">
        <f t="shared" si="476"/>
        <v>0</v>
      </c>
      <c r="IH76" s="17">
        <f t="shared" si="477"/>
        <v>1</v>
      </c>
      <c r="II76" s="16">
        <f t="shared" si="381"/>
        <v>0</v>
      </c>
      <c r="IJ76" s="17">
        <f t="shared" si="478"/>
        <v>0</v>
      </c>
      <c r="IK76" s="17">
        <f t="shared" si="479"/>
        <v>1</v>
      </c>
      <c r="IL76" s="16">
        <f t="shared" si="382"/>
        <v>0</v>
      </c>
      <c r="IM76" s="17">
        <f t="shared" si="480"/>
        <v>0</v>
      </c>
      <c r="IN76" s="17">
        <f t="shared" si="481"/>
        <v>1</v>
      </c>
      <c r="IO76" s="16">
        <f t="shared" si="383"/>
        <v>0</v>
      </c>
      <c r="IP76" s="17">
        <f t="shared" si="482"/>
        <v>0</v>
      </c>
      <c r="IQ76" s="17">
        <f t="shared" si="483"/>
        <v>1</v>
      </c>
      <c r="IR76" s="16">
        <f t="shared" si="384"/>
        <v>0</v>
      </c>
      <c r="IS76" s="17">
        <f t="shared" si="484"/>
        <v>0</v>
      </c>
      <c r="IT76" s="17">
        <f t="shared" si="485"/>
        <v>1</v>
      </c>
      <c r="IU76" s="16">
        <f t="shared" si="385"/>
        <v>0</v>
      </c>
      <c r="IV76" s="17">
        <f t="shared" si="486"/>
        <v>0</v>
      </c>
      <c r="IW76" s="17">
        <f t="shared" si="487"/>
        <v>1</v>
      </c>
      <c r="IX76" s="16">
        <f t="shared" si="386"/>
        <v>0</v>
      </c>
      <c r="IY76" s="17">
        <f t="shared" si="488"/>
        <v>0</v>
      </c>
      <c r="IZ76" s="17">
        <f t="shared" si="489"/>
        <v>1</v>
      </c>
      <c r="JA76" s="16">
        <f t="shared" si="387"/>
        <v>0</v>
      </c>
      <c r="JB76" s="17">
        <f t="shared" si="490"/>
        <v>0</v>
      </c>
      <c r="JC76" s="17">
        <f t="shared" si="491"/>
        <v>1</v>
      </c>
      <c r="JD76" s="16">
        <f t="shared" si="388"/>
        <v>0</v>
      </c>
      <c r="JE76" s="17">
        <f t="shared" si="492"/>
        <v>0</v>
      </c>
      <c r="JF76" s="17">
        <f t="shared" si="493"/>
        <v>1</v>
      </c>
      <c r="JG76" s="16">
        <f t="shared" si="389"/>
        <v>0</v>
      </c>
      <c r="JH76" s="17">
        <f t="shared" si="494"/>
        <v>0</v>
      </c>
      <c r="JI76" s="17">
        <f t="shared" si="495"/>
        <v>1</v>
      </c>
      <c r="JJ76" s="16">
        <f t="shared" si="390"/>
        <v>0</v>
      </c>
      <c r="JK76" s="17">
        <f t="shared" si="496"/>
        <v>0</v>
      </c>
      <c r="JL76" s="17">
        <f t="shared" si="497"/>
        <v>1</v>
      </c>
      <c r="JM76" s="16">
        <f t="shared" si="391"/>
        <v>0</v>
      </c>
      <c r="JN76" s="17">
        <f t="shared" si="498"/>
        <v>0</v>
      </c>
      <c r="JO76" s="17">
        <f t="shared" si="499"/>
        <v>1</v>
      </c>
      <c r="JP76" s="16">
        <f t="shared" si="392"/>
        <v>0</v>
      </c>
      <c r="JQ76" s="17">
        <f t="shared" si="500"/>
        <v>0</v>
      </c>
      <c r="JR76" s="17">
        <f t="shared" si="501"/>
        <v>1</v>
      </c>
      <c r="JS76" s="16">
        <f t="shared" si="393"/>
        <v>0</v>
      </c>
      <c r="JT76" s="17">
        <f t="shared" si="502"/>
        <v>0</v>
      </c>
      <c r="JU76" s="17">
        <f t="shared" si="503"/>
        <v>1</v>
      </c>
      <c r="JV76" s="16">
        <f t="shared" si="394"/>
        <v>0</v>
      </c>
      <c r="JW76" s="17">
        <f t="shared" si="504"/>
        <v>0</v>
      </c>
      <c r="JX76" s="17">
        <f t="shared" si="505"/>
        <v>1</v>
      </c>
      <c r="JY76" s="16">
        <f t="shared" si="395"/>
        <v>0</v>
      </c>
      <c r="JZ76" s="17">
        <f t="shared" si="506"/>
        <v>0</v>
      </c>
      <c r="KA76" s="17">
        <f t="shared" si="507"/>
        <v>1</v>
      </c>
      <c r="KB76" s="16">
        <f t="shared" si="396"/>
        <v>0</v>
      </c>
      <c r="KG76" s="15">
        <f t="shared" si="514"/>
        <v>0</v>
      </c>
      <c r="KH76" s="15">
        <f t="shared" si="514"/>
        <v>0</v>
      </c>
      <c r="KI76" s="15">
        <f t="shared" si="514"/>
        <v>0</v>
      </c>
      <c r="KJ76" s="15">
        <f t="shared" si="514"/>
        <v>0</v>
      </c>
      <c r="KK76" s="15">
        <f t="shared" si="514"/>
        <v>0</v>
      </c>
      <c r="KL76" s="15">
        <f t="shared" si="514"/>
        <v>0</v>
      </c>
      <c r="KM76" s="15">
        <f t="shared" si="514"/>
        <v>0</v>
      </c>
      <c r="KN76" s="15">
        <f t="shared" si="514"/>
        <v>0</v>
      </c>
      <c r="KO76" s="15">
        <f t="shared" si="514"/>
        <v>0</v>
      </c>
      <c r="KP76" s="15">
        <f t="shared" si="514"/>
        <v>0</v>
      </c>
      <c r="KQ76" s="15">
        <f t="shared" si="515"/>
        <v>0</v>
      </c>
      <c r="KR76" s="15">
        <f t="shared" si="515"/>
        <v>0</v>
      </c>
      <c r="KS76" s="15">
        <f t="shared" si="515"/>
        <v>0</v>
      </c>
      <c r="KT76" s="15">
        <f t="shared" si="515"/>
        <v>0</v>
      </c>
      <c r="KU76" s="15">
        <f t="shared" si="515"/>
        <v>0</v>
      </c>
      <c r="KV76" s="15">
        <f t="shared" si="515"/>
        <v>0</v>
      </c>
      <c r="KW76" s="15">
        <f t="shared" si="515"/>
        <v>0</v>
      </c>
      <c r="KX76" s="15">
        <f t="shared" si="515"/>
        <v>0</v>
      </c>
      <c r="KY76" s="15">
        <f t="shared" si="515"/>
        <v>0</v>
      </c>
      <c r="KZ76" s="15">
        <f t="shared" si="515"/>
        <v>0</v>
      </c>
      <c r="LG76" s="14">
        <f t="shared" si="347"/>
        <v>0.05</v>
      </c>
      <c r="LH76" s="3">
        <v>1</v>
      </c>
      <c r="LI76" s="14">
        <f t="shared" si="508"/>
        <v>2.5000000000000001E-2</v>
      </c>
      <c r="LJ76" s="3">
        <f t="shared" si="509"/>
        <v>3</v>
      </c>
      <c r="LK76" s="14">
        <v>5.0000000000000001E-3</v>
      </c>
      <c r="LL76" s="3">
        <v>3</v>
      </c>
      <c r="LM76" s="14">
        <v>2.0000000000000001E-4</v>
      </c>
      <c r="LN76" s="3">
        <v>5</v>
      </c>
      <c r="LO76" s="13">
        <f t="shared" si="516"/>
        <v>1.7500000000000002E-2</v>
      </c>
      <c r="LP76" s="13">
        <f t="shared" si="516"/>
        <v>3.5000000000000003E-2</v>
      </c>
      <c r="LQ76" s="13">
        <f t="shared" si="516"/>
        <v>5.2499999999999998E-2</v>
      </c>
      <c r="LR76" s="13">
        <f t="shared" si="516"/>
        <v>7.0000000000000007E-2</v>
      </c>
      <c r="LS76" s="13">
        <f t="shared" si="516"/>
        <v>8.7499999999999994E-2</v>
      </c>
      <c r="LT76" s="13">
        <f t="shared" si="517"/>
        <v>2.9166666666666667E-2</v>
      </c>
      <c r="LU76" s="13">
        <f t="shared" si="517"/>
        <v>5.8333333333333334E-2</v>
      </c>
      <c r="LV76" s="13">
        <f t="shared" si="517"/>
        <v>8.7499999999999994E-2</v>
      </c>
      <c r="LW76" s="13">
        <f t="shared" si="517"/>
        <v>0.11666666666666667</v>
      </c>
      <c r="LX76" s="13">
        <f t="shared" si="517"/>
        <v>0.14583333333333331</v>
      </c>
      <c r="LY76" s="13">
        <f t="shared" si="518"/>
        <v>5.8333333333333334E-2</v>
      </c>
      <c r="LZ76" s="13">
        <f t="shared" si="518"/>
        <v>0.11666666666666667</v>
      </c>
      <c r="MA76" s="13">
        <f t="shared" si="518"/>
        <v>0.17499999999999999</v>
      </c>
      <c r="MB76" s="13">
        <f t="shared" si="518"/>
        <v>0.23333333333333334</v>
      </c>
      <c r="MC76" s="13">
        <f t="shared" si="518"/>
        <v>0.29166666666666663</v>
      </c>
      <c r="MD76" s="13">
        <f t="shared" si="519"/>
        <v>1.4E-2</v>
      </c>
      <c r="ME76" s="13">
        <f t="shared" si="519"/>
        <v>2.8000000000000001E-2</v>
      </c>
      <c r="MF76" s="13">
        <f t="shared" si="519"/>
        <v>4.2000000000000003E-2</v>
      </c>
      <c r="MG76" s="13">
        <f t="shared" si="519"/>
        <v>5.6000000000000001E-2</v>
      </c>
      <c r="MH76" s="13">
        <f t="shared" si="519"/>
        <v>7.0000000000000007E-2</v>
      </c>
      <c r="MI76" s="13">
        <f t="shared" si="519"/>
        <v>0.105</v>
      </c>
      <c r="MJ76" s="13">
        <f t="shared" si="519"/>
        <v>0.14000000000000001</v>
      </c>
      <c r="MK76" s="13">
        <f t="shared" si="519"/>
        <v>0.17499999999999999</v>
      </c>
      <c r="ML76" s="13">
        <f t="shared" si="519"/>
        <v>0.21</v>
      </c>
      <c r="MM76" s="13">
        <f t="shared" si="519"/>
        <v>0.245</v>
      </c>
      <c r="MN76" s="13">
        <f t="shared" si="519"/>
        <v>0.28000000000000003</v>
      </c>
      <c r="MO76" s="13">
        <f t="shared" si="519"/>
        <v>0.315</v>
      </c>
      <c r="MP76" s="13">
        <f t="shared" si="519"/>
        <v>0.35</v>
      </c>
      <c r="MQ76" s="13"/>
      <c r="MW76" s="3">
        <v>0</v>
      </c>
      <c r="MX76" s="3">
        <v>0</v>
      </c>
      <c r="MY76" s="3">
        <v>0</v>
      </c>
    </row>
    <row r="77" spans="1:363" s="3" customFormat="1" ht="16.2">
      <c r="A77" s="37">
        <v>73</v>
      </c>
      <c r="B77" s="37" t="s">
        <v>96</v>
      </c>
      <c r="C77" s="37">
        <v>6</v>
      </c>
      <c r="D77" s="37">
        <v>-1</v>
      </c>
      <c r="E77" s="37"/>
      <c r="F77" s="37">
        <v>450</v>
      </c>
      <c r="G77" s="40" t="s">
        <v>95</v>
      </c>
      <c r="H77" s="37">
        <f t="shared" si="416"/>
        <v>450</v>
      </c>
      <c r="I77" s="11"/>
      <c r="J77" s="37">
        <f t="shared" si="513"/>
        <v>450</v>
      </c>
      <c r="K77" s="11" t="s">
        <v>94</v>
      </c>
      <c r="L77" s="37">
        <f t="shared" si="510"/>
        <v>0</v>
      </c>
      <c r="M77" s="37">
        <f t="shared" si="511"/>
        <v>0</v>
      </c>
      <c r="N77" s="37">
        <v>0</v>
      </c>
      <c r="O77" s="57">
        <v>0.31249959999999999</v>
      </c>
      <c r="P77" s="3">
        <v>5</v>
      </c>
      <c r="Q77" s="51">
        <v>0</v>
      </c>
      <c r="R77" s="17">
        <f t="shared" si="417"/>
        <v>7.4999999999999997E-2</v>
      </c>
      <c r="S77" s="47">
        <f t="shared" ref="S77:S88" si="520">IF(F77&lt;100,1,IF(F77&lt;300,2,IF(F77&lt;500,3,IF(F77&lt;800,4,IF(F77&lt;1500,5,6)))))</f>
        <v>3</v>
      </c>
      <c r="T77" s="47" t="s">
        <v>27</v>
      </c>
      <c r="U77" s="50">
        <v>0</v>
      </c>
      <c r="V77" s="47">
        <v>15</v>
      </c>
      <c r="W77" s="48">
        <v>1</v>
      </c>
      <c r="X77" s="47" t="str">
        <f t="shared" si="397"/>
        <v>[[0,1],[0,1],[0,1],[0,1],[0,1],[0,1],[0,1],[0,1],[0,1],[0,1],[0,2],[0,4],[0,6],[0,8],[0,10],[0,20],[0,40],[0,60],[0,80],[0,100]]</v>
      </c>
      <c r="Y77" s="47">
        <v>1</v>
      </c>
      <c r="Z77" s="47">
        <v>1</v>
      </c>
      <c r="AA77" s="47" t="str">
        <f t="shared" si="418"/>
        <v>[[1,1],[1,1],[1,1],[1,1],[1,1],[1,1],[1,1],[1,1],[1,1],[1,1],[1,1],[1,1],[1,1],[1,1],[1,1],[1,1],[1,1],[1,1],[1,1],[1,1]]</v>
      </c>
      <c r="AB77" s="37">
        <v>0</v>
      </c>
      <c r="AC77" s="73">
        <v>0.25</v>
      </c>
      <c r="AD77" s="43">
        <f t="shared" si="400"/>
        <v>0</v>
      </c>
      <c r="AE77" s="43">
        <v>0.05</v>
      </c>
      <c r="AF77" s="43">
        <v>0</v>
      </c>
      <c r="AG77" s="44">
        <v>0.05</v>
      </c>
      <c r="AH77" s="43">
        <v>0.02</v>
      </c>
      <c r="AI77" s="44">
        <v>8.0000000000000002E-3</v>
      </c>
      <c r="AJ77" s="42">
        <v>2.0000000000000001E-4</v>
      </c>
      <c r="AK77" s="14" t="str">
        <f t="shared" si="419"/>
        <v>[[0.05,1],[0.025,3],[0.005,3],[0.0002,5],[0,0],[0.0002,5],[0.0002,5]]</v>
      </c>
      <c r="AL77" s="37" t="str">
        <f t="shared" si="398"/>
        <v>[[10,5],[12,2],[15,2]]</v>
      </c>
      <c r="AM77" s="40" t="str">
        <f t="shared" si="350"/>
        <v>[0.519231,0.259615,0.173077]</v>
      </c>
      <c r="AN77" s="40">
        <v>0</v>
      </c>
      <c r="AO77" s="40">
        <v>1</v>
      </c>
      <c r="AP77" s="40">
        <f t="shared" si="420"/>
        <v>1</v>
      </c>
      <c r="AQ77" s="40">
        <v>1</v>
      </c>
      <c r="AR77" s="40">
        <v>1</v>
      </c>
      <c r="AS77" s="41" t="s">
        <v>93</v>
      </c>
      <c r="AT77" s="40">
        <v>4</v>
      </c>
      <c r="AU77" s="39">
        <v>16</v>
      </c>
      <c r="AV77" s="37">
        <v>1</v>
      </c>
      <c r="AW77" s="37">
        <v>1</v>
      </c>
      <c r="AX77" s="8">
        <v>3</v>
      </c>
      <c r="AY77" s="37">
        <v>6</v>
      </c>
      <c r="AZ77" s="8" t="s">
        <v>92</v>
      </c>
      <c r="BA77" s="37">
        <v>1</v>
      </c>
      <c r="BB77" s="38">
        <v>1</v>
      </c>
      <c r="BC77" s="37"/>
      <c r="BD77" s="37"/>
      <c r="BE77" s="37">
        <v>1</v>
      </c>
      <c r="BF77" s="37">
        <v>1</v>
      </c>
      <c r="BG77" s="37" t="s">
        <v>78</v>
      </c>
      <c r="BH77" s="67">
        <v>1</v>
      </c>
      <c r="BI77" s="36">
        <v>1</v>
      </c>
      <c r="BJ77" s="37">
        <f>F77</f>
        <v>450</v>
      </c>
      <c r="BK77" s="8" t="s">
        <v>91</v>
      </c>
      <c r="BL77" s="37">
        <v>1</v>
      </c>
      <c r="BM77" s="37" t="s">
        <v>14</v>
      </c>
      <c r="BN77" s="37" t="s">
        <v>3</v>
      </c>
      <c r="BO77" s="62" t="s">
        <v>90</v>
      </c>
      <c r="BP77" s="62" t="s">
        <v>90</v>
      </c>
      <c r="BQ77" s="27">
        <v>49400</v>
      </c>
      <c r="BR77" s="27">
        <v>2</v>
      </c>
      <c r="BS77" s="27">
        <v>60</v>
      </c>
      <c r="BT77" s="27">
        <v>10</v>
      </c>
      <c r="BU77" s="11" t="s">
        <v>1</v>
      </c>
      <c r="BV77" s="35">
        <v>12</v>
      </c>
      <c r="BW77" s="27">
        <f t="shared" si="421"/>
        <v>5</v>
      </c>
      <c r="BX77" s="34" t="str">
        <f t="shared" si="422"/>
        <v>[5,5,0,5]</v>
      </c>
      <c r="BY77" s="31">
        <v>1</v>
      </c>
      <c r="BZ77" s="31">
        <v>0</v>
      </c>
      <c r="CA77" s="31">
        <v>0</v>
      </c>
      <c r="CB77" s="31">
        <v>0</v>
      </c>
      <c r="CC77" s="31">
        <v>0</v>
      </c>
      <c r="CD77" s="31">
        <v>0</v>
      </c>
      <c r="CE77" s="31">
        <v>0</v>
      </c>
      <c r="CF77" s="31" t="str">
        <f t="shared" si="415"/>
        <v>1,1,1,1,1,1,1</v>
      </c>
      <c r="CG77" s="31" t="str">
        <f t="shared" si="512"/>
        <v>"1|0,1,3|1|2|9998",</v>
      </c>
      <c r="CH77" s="31">
        <v>50</v>
      </c>
      <c r="CI77" s="31">
        <v>100</v>
      </c>
      <c r="CJ77" s="31">
        <v>2</v>
      </c>
      <c r="CK77" s="31"/>
      <c r="CL77" s="31"/>
      <c r="CM77" s="31"/>
      <c r="CN77" s="31"/>
      <c r="CO77" s="31"/>
      <c r="CP77" s="31"/>
      <c r="CQ77" s="32" t="s">
        <v>0</v>
      </c>
      <c r="CR77" s="32">
        <v>1</v>
      </c>
      <c r="CS77" s="31"/>
      <c r="CT77" s="31">
        <f t="shared" si="408"/>
        <v>1</v>
      </c>
      <c r="CU77" s="31" t="s">
        <v>11</v>
      </c>
      <c r="CV77" s="31">
        <v>1</v>
      </c>
      <c r="CW77" s="31">
        <v>2</v>
      </c>
      <c r="CX77" s="31">
        <v>9998</v>
      </c>
      <c r="CY77" s="31" t="str">
        <f t="shared" si="409"/>
        <v/>
      </c>
      <c r="CZ77" s="31"/>
      <c r="DA77" s="31"/>
      <c r="DB77" s="31"/>
      <c r="DC77" s="31"/>
      <c r="DD77" s="31" t="str">
        <f t="shared" si="410"/>
        <v/>
      </c>
      <c r="DE77" s="31"/>
      <c r="DF77" s="31"/>
      <c r="DG77" s="31"/>
      <c r="DH77" s="31"/>
      <c r="DI77" s="31" t="str">
        <f t="shared" si="411"/>
        <v/>
      </c>
      <c r="DJ77" s="31"/>
      <c r="DK77" s="31"/>
      <c r="DL77" s="31"/>
      <c r="DM77" s="31"/>
      <c r="DN77" s="31" t="str">
        <f t="shared" si="412"/>
        <v/>
      </c>
      <c r="DO77" s="31"/>
      <c r="DP77" s="31"/>
      <c r="DQ77" s="31"/>
      <c r="DR77" s="31"/>
      <c r="DS77" s="32" t="s">
        <v>89</v>
      </c>
      <c r="DT77" s="58">
        <f t="shared" si="413"/>
        <v>5</v>
      </c>
      <c r="DU77" s="58">
        <f t="shared" si="414"/>
        <v>5</v>
      </c>
      <c r="DV77" s="58">
        <v>0</v>
      </c>
      <c r="DW77" s="27">
        <f t="shared" si="423"/>
        <v>5</v>
      </c>
      <c r="DX77" s="27"/>
      <c r="EI77" s="26">
        <f t="shared" si="424"/>
        <v>495.00000000000006</v>
      </c>
      <c r="EJ77" s="25">
        <v>0.1</v>
      </c>
      <c r="EK77" s="21">
        <v>10</v>
      </c>
      <c r="EL77" s="21">
        <v>5</v>
      </c>
      <c r="EM77" s="21">
        <v>12</v>
      </c>
      <c r="EN77" s="21">
        <v>2</v>
      </c>
      <c r="EO77" s="21">
        <v>15</v>
      </c>
      <c r="EP77" s="21">
        <v>2</v>
      </c>
      <c r="EQ77" s="21">
        <f t="shared" si="425"/>
        <v>11.555555555555555</v>
      </c>
      <c r="ER77" s="21">
        <f t="shared" si="426"/>
        <v>7.5</v>
      </c>
      <c r="ES77" s="23">
        <f t="shared" si="427"/>
        <v>0.519231</v>
      </c>
      <c r="ET77" s="21">
        <f t="shared" si="428"/>
        <v>15</v>
      </c>
      <c r="EU77" s="22">
        <f t="shared" si="429"/>
        <v>0.25961499999999998</v>
      </c>
      <c r="EV77" s="21">
        <f t="shared" si="430"/>
        <v>22.5</v>
      </c>
      <c r="EW77" s="20">
        <f t="shared" si="431"/>
        <v>0.17307700000000001</v>
      </c>
      <c r="EZ77" s="66"/>
      <c r="FE77" s="16"/>
      <c r="FF77" s="17">
        <v>0</v>
      </c>
      <c r="FG77" s="17">
        <v>1</v>
      </c>
      <c r="FH77" s="16">
        <f t="shared" si="357"/>
        <v>0</v>
      </c>
      <c r="FI77" s="17">
        <f t="shared" si="432"/>
        <v>0</v>
      </c>
      <c r="FJ77" s="17">
        <f t="shared" si="433"/>
        <v>1</v>
      </c>
      <c r="FK77" s="16">
        <f t="shared" si="358"/>
        <v>0</v>
      </c>
      <c r="FL77" s="17">
        <f t="shared" si="434"/>
        <v>0</v>
      </c>
      <c r="FM77" s="17">
        <f t="shared" si="435"/>
        <v>1</v>
      </c>
      <c r="FN77" s="16">
        <f t="shared" si="359"/>
        <v>0</v>
      </c>
      <c r="FO77" s="17">
        <f t="shared" si="436"/>
        <v>0</v>
      </c>
      <c r="FP77" s="17">
        <f t="shared" si="437"/>
        <v>1</v>
      </c>
      <c r="FQ77" s="16">
        <f t="shared" si="360"/>
        <v>0</v>
      </c>
      <c r="FR77" s="17">
        <f t="shared" si="438"/>
        <v>0</v>
      </c>
      <c r="FS77" s="17">
        <f t="shared" si="439"/>
        <v>1</v>
      </c>
      <c r="FT77" s="16">
        <f t="shared" si="361"/>
        <v>0</v>
      </c>
      <c r="FU77" s="17">
        <f t="shared" si="440"/>
        <v>0</v>
      </c>
      <c r="FV77" s="17">
        <f t="shared" si="441"/>
        <v>1</v>
      </c>
      <c r="FW77" s="16">
        <f t="shared" si="362"/>
        <v>0</v>
      </c>
      <c r="FX77" s="17">
        <f t="shared" si="442"/>
        <v>0</v>
      </c>
      <c r="FY77" s="17">
        <f t="shared" si="443"/>
        <v>1</v>
      </c>
      <c r="FZ77" s="16">
        <f t="shared" si="363"/>
        <v>0</v>
      </c>
      <c r="GA77" s="17">
        <f t="shared" si="444"/>
        <v>0</v>
      </c>
      <c r="GB77" s="17">
        <f t="shared" si="445"/>
        <v>1</v>
      </c>
      <c r="GC77" s="16">
        <f t="shared" si="364"/>
        <v>0</v>
      </c>
      <c r="GD77" s="17">
        <f t="shared" si="446"/>
        <v>0</v>
      </c>
      <c r="GE77" s="17">
        <f t="shared" si="447"/>
        <v>1</v>
      </c>
      <c r="GF77" s="16">
        <f t="shared" si="365"/>
        <v>0</v>
      </c>
      <c r="GG77" s="17">
        <f t="shared" si="448"/>
        <v>0</v>
      </c>
      <c r="GH77" s="17">
        <f t="shared" si="449"/>
        <v>1</v>
      </c>
      <c r="GI77" s="16">
        <f t="shared" si="366"/>
        <v>0</v>
      </c>
      <c r="GJ77" s="17">
        <f t="shared" si="450"/>
        <v>0</v>
      </c>
      <c r="GK77" s="17">
        <f t="shared" si="451"/>
        <v>2</v>
      </c>
      <c r="GL77" s="16">
        <f t="shared" si="367"/>
        <v>0</v>
      </c>
      <c r="GM77" s="17">
        <f t="shared" si="452"/>
        <v>0</v>
      </c>
      <c r="GN77" s="17">
        <f t="shared" si="453"/>
        <v>4</v>
      </c>
      <c r="GO77" s="16">
        <f t="shared" si="368"/>
        <v>0</v>
      </c>
      <c r="GP77" s="17">
        <f t="shared" si="454"/>
        <v>0</v>
      </c>
      <c r="GQ77" s="17">
        <f t="shared" si="455"/>
        <v>6</v>
      </c>
      <c r="GR77" s="16">
        <f t="shared" si="369"/>
        <v>0</v>
      </c>
      <c r="GS77" s="17">
        <f t="shared" si="456"/>
        <v>0</v>
      </c>
      <c r="GT77" s="17">
        <f t="shared" si="457"/>
        <v>8</v>
      </c>
      <c r="GU77" s="16">
        <f t="shared" si="370"/>
        <v>0</v>
      </c>
      <c r="GV77" s="17">
        <f t="shared" si="458"/>
        <v>0</v>
      </c>
      <c r="GW77" s="17">
        <f t="shared" si="459"/>
        <v>10</v>
      </c>
      <c r="GX77" s="16">
        <f t="shared" si="371"/>
        <v>0</v>
      </c>
      <c r="GY77" s="17">
        <f t="shared" si="460"/>
        <v>0</v>
      </c>
      <c r="GZ77" s="17">
        <f t="shared" si="461"/>
        <v>20</v>
      </c>
      <c r="HA77" s="16">
        <f t="shared" si="372"/>
        <v>0</v>
      </c>
      <c r="HB77" s="17">
        <f t="shared" si="462"/>
        <v>0</v>
      </c>
      <c r="HC77" s="17">
        <f t="shared" si="463"/>
        <v>40</v>
      </c>
      <c r="HD77" s="16">
        <f t="shared" si="373"/>
        <v>0</v>
      </c>
      <c r="HE77" s="17">
        <f t="shared" si="464"/>
        <v>0</v>
      </c>
      <c r="HF77" s="17">
        <f t="shared" si="465"/>
        <v>60</v>
      </c>
      <c r="HG77" s="16">
        <f t="shared" si="374"/>
        <v>0</v>
      </c>
      <c r="HH77" s="17">
        <f t="shared" si="466"/>
        <v>0</v>
      </c>
      <c r="HI77" s="17">
        <f t="shared" si="467"/>
        <v>80</v>
      </c>
      <c r="HJ77" s="16">
        <f t="shared" si="375"/>
        <v>0</v>
      </c>
      <c r="HK77" s="17">
        <f t="shared" si="468"/>
        <v>0</v>
      </c>
      <c r="HL77" s="17">
        <f t="shared" si="469"/>
        <v>100</v>
      </c>
      <c r="HM77" s="16">
        <f t="shared" si="376"/>
        <v>0</v>
      </c>
      <c r="HO77" s="66"/>
      <c r="HT77" s="16"/>
      <c r="HU77" s="72">
        <v>1</v>
      </c>
      <c r="HV77" s="17">
        <v>1</v>
      </c>
      <c r="HW77" s="16">
        <f t="shared" si="377"/>
        <v>5.0000000000000043E-5</v>
      </c>
      <c r="HX77" s="17">
        <f t="shared" si="470"/>
        <v>1</v>
      </c>
      <c r="HY77" s="17">
        <f t="shared" si="471"/>
        <v>1</v>
      </c>
      <c r="HZ77" s="16">
        <f t="shared" si="378"/>
        <v>1.0000000000000009E-4</v>
      </c>
      <c r="IA77" s="17">
        <f t="shared" si="472"/>
        <v>1</v>
      </c>
      <c r="IB77" s="17">
        <f t="shared" si="473"/>
        <v>1</v>
      </c>
      <c r="IC77" s="16">
        <f t="shared" si="379"/>
        <v>1.5000000000000012E-4</v>
      </c>
      <c r="ID77" s="17">
        <f t="shared" si="474"/>
        <v>1</v>
      </c>
      <c r="IE77" s="17">
        <f t="shared" si="475"/>
        <v>1</v>
      </c>
      <c r="IF77" s="16">
        <f t="shared" si="380"/>
        <v>2.0000000000000017E-4</v>
      </c>
      <c r="IG77" s="17">
        <f t="shared" si="476"/>
        <v>1</v>
      </c>
      <c r="IH77" s="17">
        <f t="shared" si="477"/>
        <v>1</v>
      </c>
      <c r="II77" s="16">
        <f t="shared" si="381"/>
        <v>2.5000000000000022E-4</v>
      </c>
      <c r="IJ77" s="17">
        <f t="shared" si="478"/>
        <v>1</v>
      </c>
      <c r="IK77" s="17">
        <f t="shared" si="479"/>
        <v>1</v>
      </c>
      <c r="IL77" s="16">
        <f t="shared" si="382"/>
        <v>5.0000000000000044E-4</v>
      </c>
      <c r="IM77" s="17">
        <f t="shared" si="480"/>
        <v>1</v>
      </c>
      <c r="IN77" s="17">
        <f t="shared" si="481"/>
        <v>1</v>
      </c>
      <c r="IO77" s="16">
        <f t="shared" si="383"/>
        <v>1.0000000000000009E-3</v>
      </c>
      <c r="IP77" s="17">
        <f t="shared" si="482"/>
        <v>1</v>
      </c>
      <c r="IQ77" s="17">
        <f t="shared" si="483"/>
        <v>1</v>
      </c>
      <c r="IR77" s="16">
        <f t="shared" si="384"/>
        <v>1.5000000000000011E-3</v>
      </c>
      <c r="IS77" s="17">
        <f t="shared" si="484"/>
        <v>1</v>
      </c>
      <c r="IT77" s="17">
        <f t="shared" si="485"/>
        <v>1</v>
      </c>
      <c r="IU77" s="16">
        <f t="shared" si="385"/>
        <v>2.0000000000000018E-3</v>
      </c>
      <c r="IV77" s="17">
        <f t="shared" si="486"/>
        <v>1</v>
      </c>
      <c r="IW77" s="17">
        <f t="shared" si="487"/>
        <v>1</v>
      </c>
      <c r="IX77" s="16">
        <f t="shared" si="386"/>
        <v>2.5000000000000022E-3</v>
      </c>
      <c r="IY77" s="17">
        <f t="shared" si="488"/>
        <v>1</v>
      </c>
      <c r="IZ77" s="17">
        <f t="shared" si="489"/>
        <v>1</v>
      </c>
      <c r="JA77" s="16">
        <f t="shared" si="387"/>
        <v>5.0000000000000044E-3</v>
      </c>
      <c r="JB77" s="17">
        <f t="shared" si="490"/>
        <v>1</v>
      </c>
      <c r="JC77" s="17">
        <f t="shared" si="491"/>
        <v>1</v>
      </c>
      <c r="JD77" s="16">
        <f t="shared" si="388"/>
        <v>1.0000000000000009E-2</v>
      </c>
      <c r="JE77" s="17">
        <f t="shared" si="492"/>
        <v>1</v>
      </c>
      <c r="JF77" s="17">
        <f t="shared" si="493"/>
        <v>1</v>
      </c>
      <c r="JG77" s="16">
        <f t="shared" si="389"/>
        <v>1.5000000000000012E-2</v>
      </c>
      <c r="JH77" s="17">
        <f t="shared" si="494"/>
        <v>1</v>
      </c>
      <c r="JI77" s="17">
        <f t="shared" si="495"/>
        <v>1</v>
      </c>
      <c r="JJ77" s="16">
        <f t="shared" si="390"/>
        <v>2.0000000000000018E-2</v>
      </c>
      <c r="JK77" s="17">
        <f t="shared" si="496"/>
        <v>1</v>
      </c>
      <c r="JL77" s="17">
        <f t="shared" si="497"/>
        <v>1</v>
      </c>
      <c r="JM77" s="16">
        <f t="shared" si="391"/>
        <v>2.5000000000000019E-2</v>
      </c>
      <c r="JN77" s="17">
        <f t="shared" si="498"/>
        <v>1</v>
      </c>
      <c r="JO77" s="17">
        <f t="shared" si="499"/>
        <v>1</v>
      </c>
      <c r="JP77" s="16">
        <f t="shared" si="392"/>
        <v>5.0000000000000037E-2</v>
      </c>
      <c r="JQ77" s="17">
        <f t="shared" si="500"/>
        <v>1</v>
      </c>
      <c r="JR77" s="17">
        <f t="shared" si="501"/>
        <v>1</v>
      </c>
      <c r="JS77" s="16">
        <f t="shared" si="393"/>
        <v>0.10000000000000007</v>
      </c>
      <c r="JT77" s="17">
        <f t="shared" si="502"/>
        <v>1</v>
      </c>
      <c r="JU77" s="17">
        <f t="shared" si="503"/>
        <v>1</v>
      </c>
      <c r="JV77" s="16">
        <f t="shared" si="394"/>
        <v>0.15000000000000013</v>
      </c>
      <c r="JW77" s="17">
        <f t="shared" si="504"/>
        <v>1</v>
      </c>
      <c r="JX77" s="17">
        <f t="shared" si="505"/>
        <v>1</v>
      </c>
      <c r="JY77" s="16">
        <f t="shared" si="395"/>
        <v>0.20000000000000015</v>
      </c>
      <c r="JZ77" s="17">
        <f t="shared" si="506"/>
        <v>1</v>
      </c>
      <c r="KA77" s="17">
        <f t="shared" si="507"/>
        <v>1</v>
      </c>
      <c r="KB77" s="16">
        <f t="shared" si="396"/>
        <v>0.25000000000000022</v>
      </c>
      <c r="KG77" s="15">
        <f t="shared" si="514"/>
        <v>0</v>
      </c>
      <c r="KH77" s="15">
        <f t="shared" si="514"/>
        <v>0</v>
      </c>
      <c r="KI77" s="15">
        <f t="shared" si="514"/>
        <v>0</v>
      </c>
      <c r="KJ77" s="15">
        <f t="shared" si="514"/>
        <v>1.7999999999999999E-2</v>
      </c>
      <c r="KK77" s="15">
        <f t="shared" si="514"/>
        <v>2.2499999999999999E-2</v>
      </c>
      <c r="KL77" s="15">
        <f t="shared" si="514"/>
        <v>4.4999999999999998E-2</v>
      </c>
      <c r="KM77" s="15">
        <f t="shared" si="514"/>
        <v>0.09</v>
      </c>
      <c r="KN77" s="15">
        <f t="shared" si="514"/>
        <v>0.13500000000000001</v>
      </c>
      <c r="KO77" s="15">
        <f t="shared" si="514"/>
        <v>0.18</v>
      </c>
      <c r="KP77" s="15">
        <f t="shared" si="514"/>
        <v>0.22500000000000001</v>
      </c>
      <c r="KQ77" s="15">
        <f t="shared" si="515"/>
        <v>0.45</v>
      </c>
      <c r="KR77" s="15">
        <f t="shared" si="515"/>
        <v>0.5625</v>
      </c>
      <c r="KS77" s="15">
        <f t="shared" si="515"/>
        <v>0.56240999999999997</v>
      </c>
      <c r="KT77" s="15">
        <f t="shared" si="515"/>
        <v>0.56232000000000004</v>
      </c>
      <c r="KU77" s="15">
        <f t="shared" si="515"/>
        <v>0.56227500000000008</v>
      </c>
      <c r="KV77" s="15">
        <f t="shared" si="515"/>
        <v>0.56205000000000005</v>
      </c>
      <c r="KW77" s="15">
        <f t="shared" si="515"/>
        <v>0.5616000000000001</v>
      </c>
      <c r="KX77" s="15">
        <f t="shared" si="515"/>
        <v>0.5616000000000001</v>
      </c>
      <c r="KY77" s="15">
        <f t="shared" si="515"/>
        <v>0.5616000000000001</v>
      </c>
      <c r="KZ77" s="15">
        <f t="shared" si="515"/>
        <v>0.56025000000000003</v>
      </c>
      <c r="LG77" s="14">
        <f t="shared" si="347"/>
        <v>0.05</v>
      </c>
      <c r="LH77" s="3">
        <v>1</v>
      </c>
      <c r="LI77" s="14">
        <f t="shared" si="508"/>
        <v>2.5000000000000001E-2</v>
      </c>
      <c r="LJ77" s="3">
        <f t="shared" si="509"/>
        <v>3</v>
      </c>
      <c r="LK77" s="14">
        <v>5.0000000000000001E-3</v>
      </c>
      <c r="LL77" s="3">
        <v>3</v>
      </c>
      <c r="LM77" s="14">
        <v>2.0000000000000001E-4</v>
      </c>
      <c r="LN77" s="3">
        <v>5</v>
      </c>
      <c r="LO77" s="13">
        <f t="shared" si="516"/>
        <v>2.2499999999999999E-2</v>
      </c>
      <c r="LP77" s="13">
        <f t="shared" si="516"/>
        <v>4.4999999999999998E-2</v>
      </c>
      <c r="LQ77" s="13">
        <f t="shared" si="516"/>
        <v>6.7500000000000004E-2</v>
      </c>
      <c r="LR77" s="13">
        <f t="shared" si="516"/>
        <v>0.09</v>
      </c>
      <c r="LS77" s="13">
        <f t="shared" si="516"/>
        <v>0.1125</v>
      </c>
      <c r="LT77" s="13">
        <f t="shared" si="517"/>
        <v>3.7499999999999999E-2</v>
      </c>
      <c r="LU77" s="13">
        <f t="shared" si="517"/>
        <v>7.4999999999999997E-2</v>
      </c>
      <c r="LV77" s="13">
        <f t="shared" si="517"/>
        <v>0.1125</v>
      </c>
      <c r="LW77" s="13">
        <f t="shared" si="517"/>
        <v>0.15</v>
      </c>
      <c r="LX77" s="13">
        <f t="shared" si="517"/>
        <v>0.1875</v>
      </c>
      <c r="LY77" s="13">
        <f t="shared" si="518"/>
        <v>7.4999999999999997E-2</v>
      </c>
      <c r="LZ77" s="13">
        <f t="shared" si="518"/>
        <v>0.15</v>
      </c>
      <c r="MA77" s="13">
        <f t="shared" si="518"/>
        <v>0.22500000000000001</v>
      </c>
      <c r="MB77" s="13">
        <f t="shared" si="518"/>
        <v>0.3</v>
      </c>
      <c r="MC77" s="13">
        <f t="shared" si="518"/>
        <v>0.375</v>
      </c>
      <c r="MD77" s="13">
        <f t="shared" si="519"/>
        <v>1.7999999999999999E-2</v>
      </c>
      <c r="ME77" s="13">
        <f t="shared" si="519"/>
        <v>3.5999999999999997E-2</v>
      </c>
      <c r="MF77" s="13">
        <f t="shared" si="519"/>
        <v>5.3999999999999999E-2</v>
      </c>
      <c r="MG77" s="13">
        <f t="shared" si="519"/>
        <v>7.1999999999999995E-2</v>
      </c>
      <c r="MH77" s="13">
        <f t="shared" si="519"/>
        <v>0.09</v>
      </c>
      <c r="MI77" s="13">
        <f t="shared" si="519"/>
        <v>0.13500000000000001</v>
      </c>
      <c r="MJ77" s="13">
        <f t="shared" si="519"/>
        <v>0.18</v>
      </c>
      <c r="MK77" s="13">
        <f t="shared" si="519"/>
        <v>0.22500000000000001</v>
      </c>
      <c r="ML77" s="13">
        <f t="shared" si="519"/>
        <v>0.27</v>
      </c>
      <c r="MM77" s="13">
        <f t="shared" si="519"/>
        <v>0.315</v>
      </c>
      <c r="MN77" s="13">
        <f t="shared" si="519"/>
        <v>0.36</v>
      </c>
      <c r="MO77" s="13">
        <f t="shared" si="519"/>
        <v>0.40500000000000003</v>
      </c>
      <c r="MP77" s="13">
        <f t="shared" si="519"/>
        <v>0.45</v>
      </c>
      <c r="MQ77" s="13"/>
      <c r="MW77" s="3">
        <v>0.09</v>
      </c>
      <c r="MX77" s="3">
        <v>0.36</v>
      </c>
      <c r="MY77" s="3">
        <v>0.45</v>
      </c>
    </row>
    <row r="78" spans="1:363" s="3" customFormat="1" ht="16.2">
      <c r="A78" s="37">
        <v>74</v>
      </c>
      <c r="B78" s="3" t="s">
        <v>88</v>
      </c>
      <c r="C78" s="37">
        <v>6</v>
      </c>
      <c r="D78" s="37">
        <v>-1</v>
      </c>
      <c r="E78" s="37"/>
      <c r="F78" s="37">
        <v>300</v>
      </c>
      <c r="G78" s="40" t="s">
        <v>87</v>
      </c>
      <c r="H78" s="37">
        <f t="shared" si="416"/>
        <v>300</v>
      </c>
      <c r="I78" s="11"/>
      <c r="J78" s="37">
        <f t="shared" si="513"/>
        <v>300</v>
      </c>
      <c r="K78" s="11" t="s">
        <v>86</v>
      </c>
      <c r="L78" s="37">
        <f t="shared" si="510"/>
        <v>0</v>
      </c>
      <c r="M78" s="37">
        <f t="shared" si="511"/>
        <v>0</v>
      </c>
      <c r="N78" s="37">
        <v>0</v>
      </c>
      <c r="O78" s="57">
        <v>0.20833399999999999</v>
      </c>
      <c r="P78" s="3">
        <v>5</v>
      </c>
      <c r="Q78" s="51">
        <v>0</v>
      </c>
      <c r="R78" s="17">
        <f t="shared" si="417"/>
        <v>0.05</v>
      </c>
      <c r="S78" s="47">
        <f t="shared" si="520"/>
        <v>3</v>
      </c>
      <c r="T78" s="47" t="s">
        <v>27</v>
      </c>
      <c r="U78" s="50">
        <v>0</v>
      </c>
      <c r="V78" s="47">
        <v>15</v>
      </c>
      <c r="W78" s="48">
        <v>1</v>
      </c>
      <c r="X78" s="47" t="str">
        <f t="shared" si="397"/>
        <v>[[0,1],[0,1],[0,1],[0,1],[0,1],[0,1],[0,1],[0,1],[0,1],[0,1],[0,2],[0,4],[0,6],[0,8],[0,10],[0,20],[0,40],[0,60],[0,80],[0,100]]</v>
      </c>
      <c r="Y78" s="47">
        <v>1</v>
      </c>
      <c r="Z78" s="47">
        <v>1</v>
      </c>
      <c r="AA78" s="47" t="str">
        <f t="shared" si="418"/>
        <v>[[1,1],[1,1],[1,1],[1,1],[1,1],[1,1],[1,1],[1,1],[1,1],[1,1],[1,1],[1,1],[1,1],[1,1],[1,1],[1,1],[1,1],[1,1],[1,1],[1,1]]</v>
      </c>
      <c r="AB78" s="37">
        <v>0</v>
      </c>
      <c r="AC78" s="73">
        <v>0.25</v>
      </c>
      <c r="AD78" s="43">
        <f t="shared" si="400"/>
        <v>0</v>
      </c>
      <c r="AE78" s="43">
        <v>0.05</v>
      </c>
      <c r="AF78" s="43">
        <v>0</v>
      </c>
      <c r="AG78" s="44">
        <v>0</v>
      </c>
      <c r="AH78" s="43">
        <v>0.02</v>
      </c>
      <c r="AI78" s="44">
        <v>8.0000000000000002E-3</v>
      </c>
      <c r="AJ78" s="42">
        <v>2.0000000000000001E-4</v>
      </c>
      <c r="AK78" s="14" t="str">
        <f t="shared" si="419"/>
        <v>[[0.05,1],[0.025,3],[0.005,3],[0.0002,5],[0,0],[0.0002,5],[0.0002,5]]</v>
      </c>
      <c r="AL78" s="37" t="str">
        <f t="shared" si="398"/>
        <v>[[10,5],[12,2],[15,2]]</v>
      </c>
      <c r="AM78" s="40" t="str">
        <f t="shared" si="350"/>
        <v>[0.346154,0.173077,0.115385]</v>
      </c>
      <c r="AN78" s="40">
        <v>0</v>
      </c>
      <c r="AO78" s="40">
        <v>1</v>
      </c>
      <c r="AP78" s="40">
        <f t="shared" si="420"/>
        <v>1</v>
      </c>
      <c r="AQ78" s="40">
        <v>1</v>
      </c>
      <c r="AR78" s="40">
        <v>1</v>
      </c>
      <c r="AS78" s="41" t="s">
        <v>79</v>
      </c>
      <c r="AT78" s="40">
        <v>4</v>
      </c>
      <c r="AU78" s="39">
        <v>16</v>
      </c>
      <c r="AV78" s="37">
        <v>1</v>
      </c>
      <c r="AW78" s="37">
        <v>0</v>
      </c>
      <c r="AX78" s="8">
        <v>3</v>
      </c>
      <c r="AY78" s="37">
        <v>6</v>
      </c>
      <c r="AZ78" s="8" t="s">
        <v>6</v>
      </c>
      <c r="BA78" s="37">
        <v>1</v>
      </c>
      <c r="BB78" s="38">
        <v>1.5</v>
      </c>
      <c r="BC78" s="37"/>
      <c r="BD78" s="37"/>
      <c r="BE78" s="37">
        <v>1</v>
      </c>
      <c r="BF78" s="37">
        <v>1</v>
      </c>
      <c r="BG78" s="37" t="s">
        <v>85</v>
      </c>
      <c r="BH78" s="67">
        <v>1</v>
      </c>
      <c r="BI78" s="36">
        <v>1</v>
      </c>
      <c r="BJ78" s="37">
        <f>F78</f>
        <v>300</v>
      </c>
      <c r="BK78" s="8" t="s">
        <v>5</v>
      </c>
      <c r="BL78" s="37">
        <v>1</v>
      </c>
      <c r="BM78" s="37" t="s">
        <v>14</v>
      </c>
      <c r="BN78" s="37" t="s">
        <v>3</v>
      </c>
      <c r="BO78" s="69" t="s">
        <v>84</v>
      </c>
      <c r="BP78" s="69" t="s">
        <v>84</v>
      </c>
      <c r="BQ78" s="27">
        <v>49600</v>
      </c>
      <c r="BR78" s="27">
        <v>2</v>
      </c>
      <c r="BS78" s="27">
        <v>60</v>
      </c>
      <c r="BT78" s="27">
        <v>10</v>
      </c>
      <c r="BU78" s="11" t="s">
        <v>1</v>
      </c>
      <c r="BV78" s="35">
        <v>12</v>
      </c>
      <c r="BW78" s="27">
        <f t="shared" si="421"/>
        <v>5</v>
      </c>
      <c r="BX78" s="34" t="str">
        <f t="shared" si="422"/>
        <v>[5,5,0,5]</v>
      </c>
      <c r="BY78" s="31">
        <v>1</v>
      </c>
      <c r="BZ78" s="31">
        <v>0</v>
      </c>
      <c r="CA78" s="31">
        <v>0</v>
      </c>
      <c r="CB78" s="31">
        <v>0</v>
      </c>
      <c r="CC78" s="31">
        <v>0</v>
      </c>
      <c r="CD78" s="31">
        <v>0</v>
      </c>
      <c r="CE78" s="31">
        <v>0</v>
      </c>
      <c r="CF78" s="31" t="str">
        <f t="shared" si="415"/>
        <v>1,1,1,1,1,1,1</v>
      </c>
      <c r="CG78" s="31" t="str">
        <f t="shared" si="512"/>
        <v>"1|0,1,3|0|0|300",</v>
      </c>
      <c r="CH78" s="31">
        <v>50</v>
      </c>
      <c r="CI78" s="31">
        <v>100</v>
      </c>
      <c r="CJ78" s="31">
        <v>2</v>
      </c>
      <c r="CK78" s="31"/>
      <c r="CL78" s="31"/>
      <c r="CM78" s="31"/>
      <c r="CN78" s="31"/>
      <c r="CO78" s="31"/>
      <c r="CP78" s="31"/>
      <c r="CQ78" s="32" t="s">
        <v>0</v>
      </c>
      <c r="CR78" s="32">
        <v>1</v>
      </c>
      <c r="CS78" s="31"/>
      <c r="CT78" s="31">
        <f t="shared" si="408"/>
        <v>1</v>
      </c>
      <c r="CU78" s="31" t="s">
        <v>11</v>
      </c>
      <c r="CV78" s="31">
        <v>0</v>
      </c>
      <c r="CW78" s="31">
        <v>0</v>
      </c>
      <c r="CX78" s="31">
        <f>F78</f>
        <v>300</v>
      </c>
      <c r="CY78" s="31" t="str">
        <f t="shared" si="409"/>
        <v/>
      </c>
      <c r="CZ78" s="31">
        <v>2</v>
      </c>
      <c r="DA78" s="31">
        <v>0</v>
      </c>
      <c r="DB78" s="31">
        <v>0</v>
      </c>
      <c r="DC78" s="31">
        <f>F78</f>
        <v>300</v>
      </c>
      <c r="DD78" s="31" t="str">
        <f t="shared" si="410"/>
        <v/>
      </c>
      <c r="DE78" s="31"/>
      <c r="DF78" s="31"/>
      <c r="DG78" s="31"/>
      <c r="DH78" s="31"/>
      <c r="DI78" s="31" t="str">
        <f t="shared" si="411"/>
        <v/>
      </c>
      <c r="DJ78" s="31"/>
      <c r="DK78" s="31"/>
      <c r="DL78" s="31"/>
      <c r="DM78" s="31"/>
      <c r="DN78" s="31" t="str">
        <f t="shared" si="412"/>
        <v/>
      </c>
      <c r="DO78" s="31"/>
      <c r="DP78" s="31"/>
      <c r="DQ78" s="31"/>
      <c r="DR78" s="31"/>
      <c r="DS78" s="32" t="s">
        <v>83</v>
      </c>
      <c r="DT78" s="58">
        <f t="shared" si="413"/>
        <v>5</v>
      </c>
      <c r="DU78" s="58">
        <f t="shared" si="414"/>
        <v>5</v>
      </c>
      <c r="DV78" s="58">
        <v>0</v>
      </c>
      <c r="DW78" s="27">
        <f t="shared" si="423"/>
        <v>5</v>
      </c>
      <c r="DX78" s="27"/>
      <c r="EI78" s="26">
        <f t="shared" si="424"/>
        <v>330</v>
      </c>
      <c r="EJ78" s="25">
        <v>0.1</v>
      </c>
      <c r="EK78" s="21">
        <v>10</v>
      </c>
      <c r="EL78" s="21">
        <v>5</v>
      </c>
      <c r="EM78" s="21">
        <v>12</v>
      </c>
      <c r="EN78" s="21">
        <v>2</v>
      </c>
      <c r="EO78" s="21">
        <v>15</v>
      </c>
      <c r="EP78" s="21">
        <v>2</v>
      </c>
      <c r="EQ78" s="21">
        <f t="shared" si="425"/>
        <v>11.555555555555555</v>
      </c>
      <c r="ER78" s="21">
        <f t="shared" si="426"/>
        <v>7.5</v>
      </c>
      <c r="ES78" s="23">
        <f t="shared" si="427"/>
        <v>0.34615400000000002</v>
      </c>
      <c r="ET78" s="21">
        <f t="shared" si="428"/>
        <v>15</v>
      </c>
      <c r="EU78" s="22">
        <f t="shared" si="429"/>
        <v>0.17307700000000001</v>
      </c>
      <c r="EV78" s="21">
        <f t="shared" si="430"/>
        <v>22.5</v>
      </c>
      <c r="EW78" s="20">
        <f t="shared" si="431"/>
        <v>0.115385</v>
      </c>
      <c r="EZ78" s="66"/>
      <c r="FE78" s="16"/>
      <c r="FF78" s="17">
        <v>0</v>
      </c>
      <c r="FG78" s="17">
        <v>1</v>
      </c>
      <c r="FH78" s="16">
        <f t="shared" si="357"/>
        <v>0</v>
      </c>
      <c r="FI78" s="17">
        <f t="shared" si="432"/>
        <v>0</v>
      </c>
      <c r="FJ78" s="17">
        <f t="shared" si="433"/>
        <v>1</v>
      </c>
      <c r="FK78" s="16">
        <f t="shared" si="358"/>
        <v>0</v>
      </c>
      <c r="FL78" s="17">
        <f t="shared" si="434"/>
        <v>0</v>
      </c>
      <c r="FM78" s="17">
        <f t="shared" si="435"/>
        <v>1</v>
      </c>
      <c r="FN78" s="16">
        <f t="shared" si="359"/>
        <v>0</v>
      </c>
      <c r="FO78" s="17">
        <f t="shared" si="436"/>
        <v>0</v>
      </c>
      <c r="FP78" s="17">
        <f t="shared" si="437"/>
        <v>1</v>
      </c>
      <c r="FQ78" s="16">
        <f t="shared" si="360"/>
        <v>0</v>
      </c>
      <c r="FR78" s="17">
        <f t="shared" si="438"/>
        <v>0</v>
      </c>
      <c r="FS78" s="17">
        <f t="shared" si="439"/>
        <v>1</v>
      </c>
      <c r="FT78" s="16">
        <f t="shared" si="361"/>
        <v>0</v>
      </c>
      <c r="FU78" s="17">
        <f t="shared" si="440"/>
        <v>0</v>
      </c>
      <c r="FV78" s="17">
        <f t="shared" si="441"/>
        <v>1</v>
      </c>
      <c r="FW78" s="16">
        <f t="shared" si="362"/>
        <v>0</v>
      </c>
      <c r="FX78" s="17">
        <f t="shared" si="442"/>
        <v>0</v>
      </c>
      <c r="FY78" s="17">
        <f t="shared" si="443"/>
        <v>1</v>
      </c>
      <c r="FZ78" s="16">
        <f t="shared" si="363"/>
        <v>0</v>
      </c>
      <c r="GA78" s="17">
        <f t="shared" si="444"/>
        <v>0</v>
      </c>
      <c r="GB78" s="17">
        <f t="shared" si="445"/>
        <v>1</v>
      </c>
      <c r="GC78" s="16">
        <f t="shared" si="364"/>
        <v>0</v>
      </c>
      <c r="GD78" s="17">
        <f t="shared" si="446"/>
        <v>0</v>
      </c>
      <c r="GE78" s="17">
        <f t="shared" si="447"/>
        <v>1</v>
      </c>
      <c r="GF78" s="16">
        <f t="shared" si="365"/>
        <v>0</v>
      </c>
      <c r="GG78" s="17">
        <f t="shared" si="448"/>
        <v>0</v>
      </c>
      <c r="GH78" s="17">
        <f t="shared" si="449"/>
        <v>1</v>
      </c>
      <c r="GI78" s="16">
        <f t="shared" si="366"/>
        <v>0</v>
      </c>
      <c r="GJ78" s="17">
        <f t="shared" si="450"/>
        <v>0</v>
      </c>
      <c r="GK78" s="17">
        <f t="shared" si="451"/>
        <v>2</v>
      </c>
      <c r="GL78" s="16">
        <f t="shared" si="367"/>
        <v>0</v>
      </c>
      <c r="GM78" s="17">
        <f t="shared" si="452"/>
        <v>0</v>
      </c>
      <c r="GN78" s="17">
        <f t="shared" si="453"/>
        <v>4</v>
      </c>
      <c r="GO78" s="16">
        <f t="shared" si="368"/>
        <v>0</v>
      </c>
      <c r="GP78" s="17">
        <f t="shared" si="454"/>
        <v>0</v>
      </c>
      <c r="GQ78" s="17">
        <f t="shared" si="455"/>
        <v>6</v>
      </c>
      <c r="GR78" s="16">
        <f t="shared" si="369"/>
        <v>0</v>
      </c>
      <c r="GS78" s="17">
        <f t="shared" si="456"/>
        <v>0</v>
      </c>
      <c r="GT78" s="17">
        <f t="shared" si="457"/>
        <v>8</v>
      </c>
      <c r="GU78" s="16">
        <f t="shared" si="370"/>
        <v>0</v>
      </c>
      <c r="GV78" s="17">
        <f t="shared" si="458"/>
        <v>0</v>
      </c>
      <c r="GW78" s="17">
        <f t="shared" si="459"/>
        <v>10</v>
      </c>
      <c r="GX78" s="16">
        <f t="shared" si="371"/>
        <v>0</v>
      </c>
      <c r="GY78" s="17">
        <f t="shared" si="460"/>
        <v>0</v>
      </c>
      <c r="GZ78" s="17">
        <f t="shared" si="461"/>
        <v>20</v>
      </c>
      <c r="HA78" s="16">
        <f t="shared" si="372"/>
        <v>0</v>
      </c>
      <c r="HB78" s="17">
        <f t="shared" si="462"/>
        <v>0</v>
      </c>
      <c r="HC78" s="17">
        <f t="shared" si="463"/>
        <v>40</v>
      </c>
      <c r="HD78" s="16">
        <f t="shared" si="373"/>
        <v>0</v>
      </c>
      <c r="HE78" s="17">
        <f t="shared" si="464"/>
        <v>0</v>
      </c>
      <c r="HF78" s="17">
        <f t="shared" si="465"/>
        <v>60</v>
      </c>
      <c r="HG78" s="16">
        <f t="shared" si="374"/>
        <v>0</v>
      </c>
      <c r="HH78" s="17">
        <f t="shared" si="466"/>
        <v>0</v>
      </c>
      <c r="HI78" s="17">
        <f t="shared" si="467"/>
        <v>80</v>
      </c>
      <c r="HJ78" s="16">
        <f t="shared" si="375"/>
        <v>0</v>
      </c>
      <c r="HK78" s="17">
        <f t="shared" si="468"/>
        <v>0</v>
      </c>
      <c r="HL78" s="17">
        <f t="shared" si="469"/>
        <v>100</v>
      </c>
      <c r="HM78" s="16">
        <f t="shared" si="376"/>
        <v>0</v>
      </c>
      <c r="HO78" s="66"/>
      <c r="HT78" s="16"/>
      <c r="HU78" s="72">
        <v>1</v>
      </c>
      <c r="HV78" s="17">
        <v>1</v>
      </c>
      <c r="HW78" s="16">
        <f t="shared" si="377"/>
        <v>3.3333333333333362E-5</v>
      </c>
      <c r="HX78" s="17">
        <f t="shared" si="470"/>
        <v>1</v>
      </c>
      <c r="HY78" s="17">
        <f t="shared" si="471"/>
        <v>1</v>
      </c>
      <c r="HZ78" s="16">
        <f t="shared" si="378"/>
        <v>6.6666666666666724E-5</v>
      </c>
      <c r="IA78" s="17">
        <f t="shared" si="472"/>
        <v>1</v>
      </c>
      <c r="IB78" s="17">
        <f t="shared" si="473"/>
        <v>1</v>
      </c>
      <c r="IC78" s="16">
        <f t="shared" si="379"/>
        <v>1.0000000000000009E-4</v>
      </c>
      <c r="ID78" s="17">
        <f t="shared" si="474"/>
        <v>1</v>
      </c>
      <c r="IE78" s="17">
        <f t="shared" si="475"/>
        <v>1</v>
      </c>
      <c r="IF78" s="16">
        <f t="shared" si="380"/>
        <v>1.3333333333333345E-4</v>
      </c>
      <c r="IG78" s="17">
        <f t="shared" si="476"/>
        <v>1</v>
      </c>
      <c r="IH78" s="17">
        <f t="shared" si="477"/>
        <v>1</v>
      </c>
      <c r="II78" s="16">
        <f t="shared" si="381"/>
        <v>1.666666666666668E-4</v>
      </c>
      <c r="IJ78" s="17">
        <f t="shared" si="478"/>
        <v>1</v>
      </c>
      <c r="IK78" s="17">
        <f t="shared" si="479"/>
        <v>1</v>
      </c>
      <c r="IL78" s="16">
        <f t="shared" si="382"/>
        <v>3.3333333333333359E-4</v>
      </c>
      <c r="IM78" s="17">
        <f t="shared" si="480"/>
        <v>1</v>
      </c>
      <c r="IN78" s="17">
        <f t="shared" si="481"/>
        <v>1</v>
      </c>
      <c r="IO78" s="16">
        <f t="shared" si="383"/>
        <v>6.6666666666666719E-4</v>
      </c>
      <c r="IP78" s="17">
        <f t="shared" si="482"/>
        <v>1</v>
      </c>
      <c r="IQ78" s="17">
        <f t="shared" si="483"/>
        <v>1</v>
      </c>
      <c r="IR78" s="16">
        <f t="shared" si="384"/>
        <v>1.0000000000000009E-3</v>
      </c>
      <c r="IS78" s="17">
        <f t="shared" si="484"/>
        <v>1</v>
      </c>
      <c r="IT78" s="17">
        <f t="shared" si="485"/>
        <v>1</v>
      </c>
      <c r="IU78" s="16">
        <f t="shared" si="385"/>
        <v>1.3333333333333344E-3</v>
      </c>
      <c r="IV78" s="17">
        <f t="shared" si="486"/>
        <v>1</v>
      </c>
      <c r="IW78" s="17">
        <f t="shared" si="487"/>
        <v>1</v>
      </c>
      <c r="IX78" s="16">
        <f t="shared" si="386"/>
        <v>1.6666666666666681E-3</v>
      </c>
      <c r="IY78" s="17">
        <f t="shared" si="488"/>
        <v>1</v>
      </c>
      <c r="IZ78" s="17">
        <f t="shared" si="489"/>
        <v>1</v>
      </c>
      <c r="JA78" s="16">
        <f t="shared" si="387"/>
        <v>3.3333333333333361E-3</v>
      </c>
      <c r="JB78" s="17">
        <f t="shared" si="490"/>
        <v>1</v>
      </c>
      <c r="JC78" s="17">
        <f t="shared" si="491"/>
        <v>1</v>
      </c>
      <c r="JD78" s="16">
        <f t="shared" si="388"/>
        <v>6.6666666666666723E-3</v>
      </c>
      <c r="JE78" s="17">
        <f t="shared" si="492"/>
        <v>1</v>
      </c>
      <c r="JF78" s="17">
        <f t="shared" si="493"/>
        <v>1</v>
      </c>
      <c r="JG78" s="16">
        <f t="shared" si="389"/>
        <v>1.0000000000000009E-2</v>
      </c>
      <c r="JH78" s="17">
        <f t="shared" si="494"/>
        <v>1</v>
      </c>
      <c r="JI78" s="17">
        <f t="shared" si="495"/>
        <v>1</v>
      </c>
      <c r="JJ78" s="16">
        <f t="shared" si="390"/>
        <v>1.3333333333333345E-2</v>
      </c>
      <c r="JK78" s="17">
        <f t="shared" si="496"/>
        <v>1</v>
      </c>
      <c r="JL78" s="17">
        <f t="shared" si="497"/>
        <v>1</v>
      </c>
      <c r="JM78" s="16">
        <f t="shared" si="391"/>
        <v>1.666666666666668E-2</v>
      </c>
      <c r="JN78" s="17">
        <f t="shared" si="498"/>
        <v>1</v>
      </c>
      <c r="JO78" s="17">
        <f t="shared" si="499"/>
        <v>1</v>
      </c>
      <c r="JP78" s="16">
        <f t="shared" si="392"/>
        <v>3.3333333333333361E-2</v>
      </c>
      <c r="JQ78" s="17">
        <f t="shared" si="500"/>
        <v>1</v>
      </c>
      <c r="JR78" s="17">
        <f t="shared" si="501"/>
        <v>1</v>
      </c>
      <c r="JS78" s="16">
        <f t="shared" si="393"/>
        <v>6.6666666666666721E-2</v>
      </c>
      <c r="JT78" s="17">
        <f t="shared" si="502"/>
        <v>1</v>
      </c>
      <c r="JU78" s="17">
        <f t="shared" si="503"/>
        <v>1</v>
      </c>
      <c r="JV78" s="16">
        <f t="shared" si="394"/>
        <v>0.10000000000000007</v>
      </c>
      <c r="JW78" s="17">
        <f t="shared" si="504"/>
        <v>1</v>
      </c>
      <c r="JX78" s="17">
        <f t="shared" si="505"/>
        <v>1</v>
      </c>
      <c r="JY78" s="16">
        <f t="shared" si="395"/>
        <v>0.13333333333333344</v>
      </c>
      <c r="JZ78" s="17">
        <f t="shared" si="506"/>
        <v>1</v>
      </c>
      <c r="KA78" s="17">
        <f t="shared" si="507"/>
        <v>1</v>
      </c>
      <c r="KB78" s="16">
        <f t="shared" si="396"/>
        <v>0.1666666666666668</v>
      </c>
      <c r="KG78" s="15">
        <f t="shared" si="514"/>
        <v>0</v>
      </c>
      <c r="KH78" s="15">
        <f t="shared" si="514"/>
        <v>0</v>
      </c>
      <c r="KI78" s="15">
        <f t="shared" si="514"/>
        <v>0</v>
      </c>
      <c r="KJ78" s="15">
        <f t="shared" si="514"/>
        <v>0</v>
      </c>
      <c r="KK78" s="15">
        <f t="shared" si="514"/>
        <v>0</v>
      </c>
      <c r="KL78" s="15">
        <f t="shared" si="514"/>
        <v>0</v>
      </c>
      <c r="KM78" s="15">
        <f t="shared" si="514"/>
        <v>0</v>
      </c>
      <c r="KN78" s="15">
        <f t="shared" si="514"/>
        <v>0</v>
      </c>
      <c r="KO78" s="15">
        <f t="shared" si="514"/>
        <v>0</v>
      </c>
      <c r="KP78" s="15">
        <f t="shared" si="514"/>
        <v>0</v>
      </c>
      <c r="KQ78" s="15">
        <f t="shared" si="515"/>
        <v>0</v>
      </c>
      <c r="KR78" s="15">
        <f t="shared" si="515"/>
        <v>0</v>
      </c>
      <c r="KS78" s="15">
        <f t="shared" si="515"/>
        <v>0</v>
      </c>
      <c r="KT78" s="15">
        <f t="shared" si="515"/>
        <v>0</v>
      </c>
      <c r="KU78" s="15">
        <f t="shared" si="515"/>
        <v>0</v>
      </c>
      <c r="KV78" s="15">
        <f t="shared" si="515"/>
        <v>0</v>
      </c>
      <c r="KW78" s="15">
        <f t="shared" si="515"/>
        <v>0</v>
      </c>
      <c r="KX78" s="15">
        <f t="shared" si="515"/>
        <v>0</v>
      </c>
      <c r="KY78" s="15">
        <f t="shared" si="515"/>
        <v>0</v>
      </c>
      <c r="KZ78" s="15">
        <f t="shared" si="515"/>
        <v>0</v>
      </c>
      <c r="LG78" s="14">
        <f t="shared" si="347"/>
        <v>0.05</v>
      </c>
      <c r="LH78" s="3">
        <v>1</v>
      </c>
      <c r="LI78" s="14">
        <f t="shared" si="508"/>
        <v>2.5000000000000001E-2</v>
      </c>
      <c r="LJ78" s="3">
        <f t="shared" si="509"/>
        <v>3</v>
      </c>
      <c r="LK78" s="14">
        <v>5.0000000000000001E-3</v>
      </c>
      <c r="LL78" s="3">
        <v>3</v>
      </c>
      <c r="LM78" s="14">
        <v>2.0000000000000001E-4</v>
      </c>
      <c r="LN78" s="3">
        <v>5</v>
      </c>
      <c r="LO78" s="13">
        <f t="shared" si="516"/>
        <v>1.4999999999999999E-2</v>
      </c>
      <c r="LP78" s="13">
        <f t="shared" si="516"/>
        <v>0.03</v>
      </c>
      <c r="LQ78" s="13">
        <f t="shared" si="516"/>
        <v>4.4999999999999998E-2</v>
      </c>
      <c r="LR78" s="13">
        <f t="shared" si="516"/>
        <v>0.06</v>
      </c>
      <c r="LS78" s="13">
        <f t="shared" si="516"/>
        <v>7.4999999999999997E-2</v>
      </c>
      <c r="LT78" s="13">
        <f t="shared" si="517"/>
        <v>2.5000000000000001E-2</v>
      </c>
      <c r="LU78" s="13">
        <f t="shared" si="517"/>
        <v>0.05</v>
      </c>
      <c r="LV78" s="13">
        <f t="shared" si="517"/>
        <v>7.4999999999999997E-2</v>
      </c>
      <c r="LW78" s="13">
        <f t="shared" si="517"/>
        <v>0.1</v>
      </c>
      <c r="LX78" s="13">
        <f t="shared" si="517"/>
        <v>0.125</v>
      </c>
      <c r="LY78" s="13">
        <f t="shared" si="518"/>
        <v>0.05</v>
      </c>
      <c r="LZ78" s="13">
        <f t="shared" si="518"/>
        <v>0.1</v>
      </c>
      <c r="MA78" s="13">
        <f t="shared" si="518"/>
        <v>0.15</v>
      </c>
      <c r="MB78" s="13">
        <f t="shared" si="518"/>
        <v>0.2</v>
      </c>
      <c r="MC78" s="13">
        <f t="shared" si="518"/>
        <v>0.25</v>
      </c>
      <c r="MD78" s="13">
        <f t="shared" si="519"/>
        <v>1.2E-2</v>
      </c>
      <c r="ME78" s="13">
        <f t="shared" si="519"/>
        <v>2.4E-2</v>
      </c>
      <c r="MF78" s="13">
        <f t="shared" si="519"/>
        <v>3.5999999999999997E-2</v>
      </c>
      <c r="MG78" s="13">
        <f t="shared" si="519"/>
        <v>4.8000000000000001E-2</v>
      </c>
      <c r="MH78" s="13">
        <f t="shared" si="519"/>
        <v>0.06</v>
      </c>
      <c r="MI78" s="13">
        <f t="shared" si="519"/>
        <v>0.09</v>
      </c>
      <c r="MJ78" s="13">
        <f t="shared" si="519"/>
        <v>0.12</v>
      </c>
      <c r="MK78" s="13">
        <f t="shared" si="519"/>
        <v>0.15</v>
      </c>
      <c r="ML78" s="13">
        <f t="shared" si="519"/>
        <v>0.18</v>
      </c>
      <c r="MM78" s="13">
        <f t="shared" si="519"/>
        <v>0.21</v>
      </c>
      <c r="MN78" s="13">
        <f t="shared" si="519"/>
        <v>0.24</v>
      </c>
      <c r="MO78" s="13">
        <f t="shared" si="519"/>
        <v>0.27</v>
      </c>
      <c r="MP78" s="13">
        <f t="shared" si="519"/>
        <v>0.3</v>
      </c>
      <c r="MQ78" s="13"/>
      <c r="MW78" s="3">
        <v>0.06</v>
      </c>
      <c r="MX78" s="3">
        <v>0.24</v>
      </c>
      <c r="MY78" s="3">
        <v>0.3</v>
      </c>
    </row>
    <row r="79" spans="1:363" s="3" customFormat="1" ht="16.2">
      <c r="A79" s="37">
        <v>75</v>
      </c>
      <c r="B79" s="3" t="s">
        <v>82</v>
      </c>
      <c r="C79" s="37">
        <v>6</v>
      </c>
      <c r="D79" s="37">
        <v>-1</v>
      </c>
      <c r="E79" s="37"/>
      <c r="F79" s="37">
        <v>375</v>
      </c>
      <c r="G79" s="40" t="s">
        <v>81</v>
      </c>
      <c r="H79" s="37">
        <f t="shared" si="416"/>
        <v>375</v>
      </c>
      <c r="I79" s="11"/>
      <c r="J79" s="37">
        <f t="shared" si="513"/>
        <v>375</v>
      </c>
      <c r="K79" s="11" t="s">
        <v>80</v>
      </c>
      <c r="L79" s="37">
        <f t="shared" si="510"/>
        <v>0</v>
      </c>
      <c r="M79" s="37">
        <f t="shared" si="511"/>
        <v>0</v>
      </c>
      <c r="N79" s="37">
        <v>0</v>
      </c>
      <c r="O79" s="57">
        <v>0.2604168</v>
      </c>
      <c r="P79" s="3">
        <v>5</v>
      </c>
      <c r="Q79" s="51">
        <v>0</v>
      </c>
      <c r="R79" s="17">
        <f t="shared" si="417"/>
        <v>6.25E-2</v>
      </c>
      <c r="S79" s="47">
        <f t="shared" si="520"/>
        <v>3</v>
      </c>
      <c r="T79" s="47" t="s">
        <v>27</v>
      </c>
      <c r="U79" s="50">
        <v>0</v>
      </c>
      <c r="V79" s="47">
        <v>15</v>
      </c>
      <c r="W79" s="48">
        <v>1</v>
      </c>
      <c r="X79" s="47" t="str">
        <f t="shared" si="397"/>
        <v>[[0,1],[0,1],[0,1],[0,1],[0,1],[0,1],[0,1],[0,1],[0,1],[0,1],[0,2],[0,4],[0,6],[0,8],[0,10],[0,20],[0,40],[0,60],[0,80],[0,100]]</v>
      </c>
      <c r="Y79" s="47">
        <v>1</v>
      </c>
      <c r="Z79" s="47">
        <v>1</v>
      </c>
      <c r="AA79" s="47" t="str">
        <f t="shared" si="418"/>
        <v>[[1,1],[1,1],[1,1],[1,1],[1,1],[1,1],[1,1],[1,1],[1,1],[1,1],[1,1],[1,1],[1,1],[1,1],[1,1],[1,1],[1,1],[1,1],[1,1],[1,1]]</v>
      </c>
      <c r="AB79" s="37">
        <v>0</v>
      </c>
      <c r="AC79" s="73">
        <v>0.25</v>
      </c>
      <c r="AD79" s="43">
        <f t="shared" si="400"/>
        <v>0</v>
      </c>
      <c r="AE79" s="43">
        <v>0.05</v>
      </c>
      <c r="AF79" s="43">
        <v>0</v>
      </c>
      <c r="AG79" s="44">
        <v>0</v>
      </c>
      <c r="AH79" s="43">
        <v>0.02</v>
      </c>
      <c r="AI79" s="44">
        <v>8.0000000000000002E-3</v>
      </c>
      <c r="AJ79" s="42">
        <v>2.0000000000000001E-4</v>
      </c>
      <c r="AK79" s="14" t="str">
        <f t="shared" si="419"/>
        <v>[[0.05,1],[0.025,3],[0.005,3],[0.0002,5],[0,0],[0.0002,5],[0.0002,5]]</v>
      </c>
      <c r="AL79" s="37" t="str">
        <f t="shared" si="398"/>
        <v>[[10,5],[12,2],[15,2]]</v>
      </c>
      <c r="AM79" s="40" t="str">
        <f t="shared" si="350"/>
        <v>[0.432692,0.216346,0.144231]</v>
      </c>
      <c r="AN79" s="40">
        <v>0</v>
      </c>
      <c r="AO79" s="40">
        <v>1</v>
      </c>
      <c r="AP79" s="40">
        <f t="shared" si="420"/>
        <v>1</v>
      </c>
      <c r="AQ79" s="40">
        <v>1</v>
      </c>
      <c r="AR79" s="40">
        <v>1</v>
      </c>
      <c r="AS79" s="41" t="s">
        <v>79</v>
      </c>
      <c r="AT79" s="40">
        <v>4</v>
      </c>
      <c r="AU79" s="39">
        <v>16</v>
      </c>
      <c r="AV79" s="37">
        <v>1</v>
      </c>
      <c r="AW79" s="37">
        <v>0</v>
      </c>
      <c r="AX79" s="8">
        <v>3</v>
      </c>
      <c r="AY79" s="37">
        <v>6</v>
      </c>
      <c r="AZ79" s="8" t="s">
        <v>6</v>
      </c>
      <c r="BA79" s="37">
        <v>1</v>
      </c>
      <c r="BB79" s="38">
        <v>1.5</v>
      </c>
      <c r="BC79" s="37"/>
      <c r="BD79" s="37"/>
      <c r="BE79" s="37">
        <v>1</v>
      </c>
      <c r="BF79" s="37">
        <v>1</v>
      </c>
      <c r="BG79" s="37" t="s">
        <v>78</v>
      </c>
      <c r="BH79" s="67">
        <v>1</v>
      </c>
      <c r="BI79" s="36">
        <v>1</v>
      </c>
      <c r="BJ79" s="53">
        <v>2</v>
      </c>
      <c r="BK79" s="8" t="s">
        <v>5</v>
      </c>
      <c r="BL79" s="37">
        <v>1</v>
      </c>
      <c r="BM79" s="37" t="s">
        <v>14</v>
      </c>
      <c r="BN79" s="37" t="s">
        <v>3</v>
      </c>
      <c r="BO79" s="62" t="s">
        <v>77</v>
      </c>
      <c r="BP79" s="62" t="s">
        <v>77</v>
      </c>
      <c r="BQ79" s="27">
        <v>49500</v>
      </c>
      <c r="BR79" s="27">
        <v>2</v>
      </c>
      <c r="BS79" s="27">
        <v>60</v>
      </c>
      <c r="BT79" s="27">
        <v>10</v>
      </c>
      <c r="BU79" s="11" t="s">
        <v>1</v>
      </c>
      <c r="BV79" s="35">
        <v>12</v>
      </c>
      <c r="BW79" s="27">
        <f t="shared" si="421"/>
        <v>5</v>
      </c>
      <c r="BX79" s="34" t="str">
        <f t="shared" si="422"/>
        <v>[5,5,0,5]</v>
      </c>
      <c r="BY79" s="31">
        <v>0</v>
      </c>
      <c r="BZ79" s="31">
        <v>0</v>
      </c>
      <c r="CA79" s="31">
        <v>0</v>
      </c>
      <c r="CB79" s="31">
        <v>0</v>
      </c>
      <c r="CC79" s="31">
        <v>0</v>
      </c>
      <c r="CD79" s="31">
        <v>0</v>
      </c>
      <c r="CE79" s="31">
        <v>0</v>
      </c>
      <c r="CF79" s="31" t="str">
        <f t="shared" si="415"/>
        <v>1,1,1,1,1,1,1</v>
      </c>
      <c r="CG79" s="31" t="str">
        <f t="shared" si="512"/>
        <v/>
      </c>
      <c r="CH79" s="31">
        <v>50</v>
      </c>
      <c r="CI79" s="31">
        <v>100</v>
      </c>
      <c r="CJ79" s="31">
        <v>2</v>
      </c>
      <c r="CK79" s="31"/>
      <c r="CL79" s="31"/>
      <c r="CM79" s="31"/>
      <c r="CN79" s="31"/>
      <c r="CO79" s="31"/>
      <c r="CP79" s="31"/>
      <c r="CQ79" s="32" t="s">
        <v>0</v>
      </c>
      <c r="CR79" s="32">
        <v>1</v>
      </c>
      <c r="CS79" s="31"/>
      <c r="CT79" s="31" t="str">
        <f t="shared" si="408"/>
        <v/>
      </c>
      <c r="CU79" s="31">
        <v>1</v>
      </c>
      <c r="CV79" s="31">
        <v>0</v>
      </c>
      <c r="CW79" s="31">
        <v>0</v>
      </c>
      <c r="CX79" s="31">
        <f>F79</f>
        <v>375</v>
      </c>
      <c r="CY79" s="31" t="str">
        <f t="shared" si="409"/>
        <v/>
      </c>
      <c r="CZ79" s="31">
        <v>2</v>
      </c>
      <c r="DA79" s="31">
        <v>0</v>
      </c>
      <c r="DB79" s="31">
        <v>0</v>
      </c>
      <c r="DC79" s="31">
        <f>F79</f>
        <v>375</v>
      </c>
      <c r="DD79" s="31" t="str">
        <f t="shared" si="410"/>
        <v/>
      </c>
      <c r="DE79" s="31"/>
      <c r="DF79" s="31"/>
      <c r="DG79" s="31"/>
      <c r="DH79" s="31"/>
      <c r="DI79" s="31" t="str">
        <f t="shared" si="411"/>
        <v/>
      </c>
      <c r="DJ79" s="31"/>
      <c r="DK79" s="31"/>
      <c r="DL79" s="31"/>
      <c r="DM79" s="31"/>
      <c r="DN79" s="31" t="str">
        <f t="shared" si="412"/>
        <v/>
      </c>
      <c r="DO79" s="31"/>
      <c r="DP79" s="31"/>
      <c r="DQ79" s="31"/>
      <c r="DR79" s="31"/>
      <c r="DS79" s="32" t="s">
        <v>76</v>
      </c>
      <c r="DT79" s="58">
        <f t="shared" si="413"/>
        <v>5</v>
      </c>
      <c r="DU79" s="58">
        <f t="shared" si="414"/>
        <v>5</v>
      </c>
      <c r="DV79" s="58">
        <v>0</v>
      </c>
      <c r="DW79" s="27">
        <f t="shared" si="423"/>
        <v>5</v>
      </c>
      <c r="DX79" s="27"/>
      <c r="EI79" s="26">
        <f t="shared" si="424"/>
        <v>412.50000000000006</v>
      </c>
      <c r="EJ79" s="25">
        <v>0.1</v>
      </c>
      <c r="EK79" s="21">
        <v>10</v>
      </c>
      <c r="EL79" s="21">
        <v>5</v>
      </c>
      <c r="EM79" s="21">
        <v>12</v>
      </c>
      <c r="EN79" s="21">
        <v>2</v>
      </c>
      <c r="EO79" s="21">
        <v>15</v>
      </c>
      <c r="EP79" s="21">
        <v>2</v>
      </c>
      <c r="EQ79" s="21">
        <f t="shared" si="425"/>
        <v>11.555555555555555</v>
      </c>
      <c r="ER79" s="21">
        <f t="shared" si="426"/>
        <v>7.5</v>
      </c>
      <c r="ES79" s="23">
        <f t="shared" si="427"/>
        <v>0.43269200000000002</v>
      </c>
      <c r="ET79" s="21">
        <f t="shared" si="428"/>
        <v>15</v>
      </c>
      <c r="EU79" s="22">
        <f t="shared" si="429"/>
        <v>0.21634600000000001</v>
      </c>
      <c r="EV79" s="21">
        <f t="shared" si="430"/>
        <v>22.5</v>
      </c>
      <c r="EW79" s="20">
        <f t="shared" si="431"/>
        <v>0.144231</v>
      </c>
      <c r="EZ79" s="66"/>
      <c r="FE79" s="16"/>
      <c r="FF79" s="17">
        <v>0</v>
      </c>
      <c r="FG79" s="17">
        <v>1</v>
      </c>
      <c r="FH79" s="16">
        <f t="shared" si="357"/>
        <v>0</v>
      </c>
      <c r="FI79" s="17">
        <f t="shared" si="432"/>
        <v>0</v>
      </c>
      <c r="FJ79" s="17">
        <f t="shared" si="433"/>
        <v>1</v>
      </c>
      <c r="FK79" s="16">
        <f t="shared" si="358"/>
        <v>0</v>
      </c>
      <c r="FL79" s="17">
        <f t="shared" si="434"/>
        <v>0</v>
      </c>
      <c r="FM79" s="17">
        <f t="shared" si="435"/>
        <v>1</v>
      </c>
      <c r="FN79" s="16">
        <f t="shared" si="359"/>
        <v>0</v>
      </c>
      <c r="FO79" s="17">
        <f t="shared" si="436"/>
        <v>0</v>
      </c>
      <c r="FP79" s="17">
        <f t="shared" si="437"/>
        <v>1</v>
      </c>
      <c r="FQ79" s="16">
        <f t="shared" si="360"/>
        <v>0</v>
      </c>
      <c r="FR79" s="17">
        <f t="shared" si="438"/>
        <v>0</v>
      </c>
      <c r="FS79" s="17">
        <f t="shared" si="439"/>
        <v>1</v>
      </c>
      <c r="FT79" s="16">
        <f t="shared" si="361"/>
        <v>0</v>
      </c>
      <c r="FU79" s="17">
        <f t="shared" si="440"/>
        <v>0</v>
      </c>
      <c r="FV79" s="17">
        <f t="shared" si="441"/>
        <v>1</v>
      </c>
      <c r="FW79" s="16">
        <f t="shared" si="362"/>
        <v>0</v>
      </c>
      <c r="FX79" s="17">
        <f t="shared" si="442"/>
        <v>0</v>
      </c>
      <c r="FY79" s="17">
        <f t="shared" si="443"/>
        <v>1</v>
      </c>
      <c r="FZ79" s="16">
        <f t="shared" si="363"/>
        <v>0</v>
      </c>
      <c r="GA79" s="17">
        <f t="shared" si="444"/>
        <v>0</v>
      </c>
      <c r="GB79" s="17">
        <f t="shared" si="445"/>
        <v>1</v>
      </c>
      <c r="GC79" s="16">
        <f t="shared" si="364"/>
        <v>0</v>
      </c>
      <c r="GD79" s="17">
        <f t="shared" si="446"/>
        <v>0</v>
      </c>
      <c r="GE79" s="17">
        <f t="shared" si="447"/>
        <v>1</v>
      </c>
      <c r="GF79" s="16">
        <f t="shared" si="365"/>
        <v>0</v>
      </c>
      <c r="GG79" s="17">
        <f t="shared" si="448"/>
        <v>0</v>
      </c>
      <c r="GH79" s="17">
        <f t="shared" si="449"/>
        <v>1</v>
      </c>
      <c r="GI79" s="16">
        <f t="shared" si="366"/>
        <v>0</v>
      </c>
      <c r="GJ79" s="17">
        <f t="shared" si="450"/>
        <v>0</v>
      </c>
      <c r="GK79" s="17">
        <f t="shared" si="451"/>
        <v>2</v>
      </c>
      <c r="GL79" s="16">
        <f t="shared" si="367"/>
        <v>0</v>
      </c>
      <c r="GM79" s="17">
        <f t="shared" si="452"/>
        <v>0</v>
      </c>
      <c r="GN79" s="17">
        <f t="shared" si="453"/>
        <v>4</v>
      </c>
      <c r="GO79" s="16">
        <f t="shared" si="368"/>
        <v>0</v>
      </c>
      <c r="GP79" s="17">
        <f t="shared" si="454"/>
        <v>0</v>
      </c>
      <c r="GQ79" s="17">
        <f t="shared" si="455"/>
        <v>6</v>
      </c>
      <c r="GR79" s="16">
        <f t="shared" si="369"/>
        <v>0</v>
      </c>
      <c r="GS79" s="17">
        <f t="shared" si="456"/>
        <v>0</v>
      </c>
      <c r="GT79" s="17">
        <f t="shared" si="457"/>
        <v>8</v>
      </c>
      <c r="GU79" s="16">
        <f t="shared" si="370"/>
        <v>0</v>
      </c>
      <c r="GV79" s="17">
        <f t="shared" si="458"/>
        <v>0</v>
      </c>
      <c r="GW79" s="17">
        <f t="shared" si="459"/>
        <v>10</v>
      </c>
      <c r="GX79" s="16">
        <f t="shared" si="371"/>
        <v>0</v>
      </c>
      <c r="GY79" s="17">
        <f t="shared" si="460"/>
        <v>0</v>
      </c>
      <c r="GZ79" s="17">
        <f t="shared" si="461"/>
        <v>20</v>
      </c>
      <c r="HA79" s="16">
        <f t="shared" si="372"/>
        <v>0</v>
      </c>
      <c r="HB79" s="17">
        <f t="shared" si="462"/>
        <v>0</v>
      </c>
      <c r="HC79" s="17">
        <f t="shared" si="463"/>
        <v>40</v>
      </c>
      <c r="HD79" s="16">
        <f t="shared" si="373"/>
        <v>0</v>
      </c>
      <c r="HE79" s="17">
        <f t="shared" si="464"/>
        <v>0</v>
      </c>
      <c r="HF79" s="17">
        <f t="shared" si="465"/>
        <v>60</v>
      </c>
      <c r="HG79" s="16">
        <f t="shared" si="374"/>
        <v>0</v>
      </c>
      <c r="HH79" s="17">
        <f t="shared" si="466"/>
        <v>0</v>
      </c>
      <c r="HI79" s="17">
        <f t="shared" si="467"/>
        <v>80</v>
      </c>
      <c r="HJ79" s="16">
        <f t="shared" si="375"/>
        <v>0</v>
      </c>
      <c r="HK79" s="17">
        <f t="shared" si="468"/>
        <v>0</v>
      </c>
      <c r="HL79" s="17">
        <f t="shared" si="469"/>
        <v>100</v>
      </c>
      <c r="HM79" s="16">
        <f t="shared" si="376"/>
        <v>0</v>
      </c>
      <c r="HO79" s="66"/>
      <c r="HT79" s="16"/>
      <c r="HU79" s="72">
        <v>1</v>
      </c>
      <c r="HV79" s="17">
        <v>1</v>
      </c>
      <c r="HW79" s="16">
        <f t="shared" si="377"/>
        <v>4.1666666666666699E-5</v>
      </c>
      <c r="HX79" s="17">
        <f t="shared" si="470"/>
        <v>1</v>
      </c>
      <c r="HY79" s="17">
        <f t="shared" si="471"/>
        <v>1</v>
      </c>
      <c r="HZ79" s="16">
        <f t="shared" si="378"/>
        <v>8.3333333333333398E-5</v>
      </c>
      <c r="IA79" s="17">
        <f t="shared" si="472"/>
        <v>1</v>
      </c>
      <c r="IB79" s="17">
        <f t="shared" si="473"/>
        <v>1</v>
      </c>
      <c r="IC79" s="16">
        <f t="shared" si="379"/>
        <v>1.2500000000000011E-4</v>
      </c>
      <c r="ID79" s="17">
        <f t="shared" si="474"/>
        <v>1</v>
      </c>
      <c r="IE79" s="17">
        <f t="shared" si="475"/>
        <v>1</v>
      </c>
      <c r="IF79" s="16">
        <f t="shared" si="380"/>
        <v>1.666666666666668E-4</v>
      </c>
      <c r="IG79" s="17">
        <f t="shared" si="476"/>
        <v>1</v>
      </c>
      <c r="IH79" s="17">
        <f t="shared" si="477"/>
        <v>1</v>
      </c>
      <c r="II79" s="16">
        <f t="shared" si="381"/>
        <v>2.0833333333333351E-4</v>
      </c>
      <c r="IJ79" s="17">
        <f t="shared" si="478"/>
        <v>1</v>
      </c>
      <c r="IK79" s="17">
        <f t="shared" si="479"/>
        <v>1</v>
      </c>
      <c r="IL79" s="16">
        <f t="shared" si="382"/>
        <v>4.1666666666666702E-4</v>
      </c>
      <c r="IM79" s="17">
        <f t="shared" si="480"/>
        <v>1</v>
      </c>
      <c r="IN79" s="17">
        <f t="shared" si="481"/>
        <v>1</v>
      </c>
      <c r="IO79" s="16">
        <f t="shared" si="383"/>
        <v>8.3333333333333404E-4</v>
      </c>
      <c r="IP79" s="17">
        <f t="shared" si="482"/>
        <v>1</v>
      </c>
      <c r="IQ79" s="17">
        <f t="shared" si="483"/>
        <v>1</v>
      </c>
      <c r="IR79" s="16">
        <f t="shared" si="384"/>
        <v>1.2500000000000011E-3</v>
      </c>
      <c r="IS79" s="17">
        <f t="shared" si="484"/>
        <v>1</v>
      </c>
      <c r="IT79" s="17">
        <f t="shared" si="485"/>
        <v>1</v>
      </c>
      <c r="IU79" s="16">
        <f t="shared" si="385"/>
        <v>1.6666666666666681E-3</v>
      </c>
      <c r="IV79" s="17">
        <f t="shared" si="486"/>
        <v>1</v>
      </c>
      <c r="IW79" s="17">
        <f t="shared" si="487"/>
        <v>1</v>
      </c>
      <c r="IX79" s="16">
        <f t="shared" si="386"/>
        <v>2.083333333333335E-3</v>
      </c>
      <c r="IY79" s="17">
        <f t="shared" si="488"/>
        <v>1</v>
      </c>
      <c r="IZ79" s="17">
        <f t="shared" si="489"/>
        <v>1</v>
      </c>
      <c r="JA79" s="16">
        <f t="shared" si="387"/>
        <v>4.1666666666666701E-3</v>
      </c>
      <c r="JB79" s="17">
        <f t="shared" si="490"/>
        <v>1</v>
      </c>
      <c r="JC79" s="17">
        <f t="shared" si="491"/>
        <v>1</v>
      </c>
      <c r="JD79" s="16">
        <f t="shared" si="388"/>
        <v>8.3333333333333402E-3</v>
      </c>
      <c r="JE79" s="17">
        <f t="shared" si="492"/>
        <v>1</v>
      </c>
      <c r="JF79" s="17">
        <f t="shared" si="493"/>
        <v>1</v>
      </c>
      <c r="JG79" s="16">
        <f t="shared" si="389"/>
        <v>1.2500000000000009E-2</v>
      </c>
      <c r="JH79" s="17">
        <f t="shared" si="494"/>
        <v>1</v>
      </c>
      <c r="JI79" s="17">
        <f t="shared" si="495"/>
        <v>1</v>
      </c>
      <c r="JJ79" s="16">
        <f t="shared" si="390"/>
        <v>1.666666666666668E-2</v>
      </c>
      <c r="JK79" s="17">
        <f t="shared" si="496"/>
        <v>1</v>
      </c>
      <c r="JL79" s="17">
        <f t="shared" si="497"/>
        <v>1</v>
      </c>
      <c r="JM79" s="16">
        <f t="shared" si="391"/>
        <v>2.083333333333335E-2</v>
      </c>
      <c r="JN79" s="17">
        <f t="shared" si="498"/>
        <v>1</v>
      </c>
      <c r="JO79" s="17">
        <f t="shared" si="499"/>
        <v>1</v>
      </c>
      <c r="JP79" s="16">
        <f t="shared" si="392"/>
        <v>4.1666666666666699E-2</v>
      </c>
      <c r="JQ79" s="17">
        <f t="shared" si="500"/>
        <v>1</v>
      </c>
      <c r="JR79" s="17">
        <f t="shared" si="501"/>
        <v>1</v>
      </c>
      <c r="JS79" s="16">
        <f t="shared" si="393"/>
        <v>8.3333333333333398E-2</v>
      </c>
      <c r="JT79" s="17">
        <f t="shared" si="502"/>
        <v>1</v>
      </c>
      <c r="JU79" s="17">
        <f t="shared" si="503"/>
        <v>1</v>
      </c>
      <c r="JV79" s="16">
        <f t="shared" si="394"/>
        <v>0.12500000000000011</v>
      </c>
      <c r="JW79" s="17">
        <f t="shared" si="504"/>
        <v>1</v>
      </c>
      <c r="JX79" s="17">
        <f t="shared" si="505"/>
        <v>1</v>
      </c>
      <c r="JY79" s="16">
        <f t="shared" si="395"/>
        <v>0.1666666666666668</v>
      </c>
      <c r="JZ79" s="17">
        <f t="shared" si="506"/>
        <v>1</v>
      </c>
      <c r="KA79" s="17">
        <f t="shared" si="507"/>
        <v>1</v>
      </c>
      <c r="KB79" s="16">
        <f t="shared" si="396"/>
        <v>0.20833333333333351</v>
      </c>
      <c r="KG79" s="15">
        <f t="shared" si="514"/>
        <v>0</v>
      </c>
      <c r="KH79" s="15">
        <f t="shared" si="514"/>
        <v>0</v>
      </c>
      <c r="KI79" s="15">
        <f t="shared" si="514"/>
        <v>0</v>
      </c>
      <c r="KJ79" s="15">
        <f t="shared" si="514"/>
        <v>0</v>
      </c>
      <c r="KK79" s="15">
        <f t="shared" si="514"/>
        <v>0</v>
      </c>
      <c r="KL79" s="15">
        <f t="shared" si="514"/>
        <v>0</v>
      </c>
      <c r="KM79" s="15">
        <f t="shared" si="514"/>
        <v>0</v>
      </c>
      <c r="KN79" s="15">
        <f t="shared" si="514"/>
        <v>0</v>
      </c>
      <c r="KO79" s="15">
        <f t="shared" si="514"/>
        <v>0</v>
      </c>
      <c r="KP79" s="15">
        <f t="shared" si="514"/>
        <v>0</v>
      </c>
      <c r="KQ79" s="15">
        <f t="shared" si="515"/>
        <v>0</v>
      </c>
      <c r="KR79" s="15">
        <f t="shared" si="515"/>
        <v>0</v>
      </c>
      <c r="KS79" s="15">
        <f t="shared" si="515"/>
        <v>0</v>
      </c>
      <c r="KT79" s="15">
        <f t="shared" si="515"/>
        <v>0</v>
      </c>
      <c r="KU79" s="15">
        <f t="shared" si="515"/>
        <v>0</v>
      </c>
      <c r="KV79" s="15">
        <f t="shared" si="515"/>
        <v>0</v>
      </c>
      <c r="KW79" s="15">
        <f t="shared" si="515"/>
        <v>0</v>
      </c>
      <c r="KX79" s="15">
        <f t="shared" si="515"/>
        <v>0</v>
      </c>
      <c r="KY79" s="15">
        <f t="shared" si="515"/>
        <v>0</v>
      </c>
      <c r="KZ79" s="15">
        <f t="shared" si="515"/>
        <v>0</v>
      </c>
      <c r="LG79" s="14">
        <f t="shared" si="347"/>
        <v>0.05</v>
      </c>
      <c r="LH79" s="3">
        <v>1</v>
      </c>
      <c r="LI79" s="14">
        <f t="shared" si="508"/>
        <v>2.5000000000000001E-2</v>
      </c>
      <c r="LJ79" s="3">
        <f t="shared" si="509"/>
        <v>3</v>
      </c>
      <c r="LK79" s="14">
        <v>5.0000000000000001E-3</v>
      </c>
      <c r="LL79" s="3">
        <v>3</v>
      </c>
      <c r="LM79" s="14">
        <v>2.0000000000000001E-4</v>
      </c>
      <c r="LN79" s="3">
        <v>5</v>
      </c>
      <c r="LO79" s="13">
        <f t="shared" si="516"/>
        <v>1.8749999999999999E-2</v>
      </c>
      <c r="LP79" s="13">
        <f t="shared" si="516"/>
        <v>3.7499999999999999E-2</v>
      </c>
      <c r="LQ79" s="13">
        <f t="shared" si="516"/>
        <v>5.6250000000000001E-2</v>
      </c>
      <c r="LR79" s="13">
        <f t="shared" si="516"/>
        <v>7.4999999999999997E-2</v>
      </c>
      <c r="LS79" s="13">
        <f t="shared" si="516"/>
        <v>9.375E-2</v>
      </c>
      <c r="LT79" s="13">
        <f t="shared" si="517"/>
        <v>3.125E-2</v>
      </c>
      <c r="LU79" s="13">
        <f t="shared" si="517"/>
        <v>6.25E-2</v>
      </c>
      <c r="LV79" s="13">
        <f t="shared" si="517"/>
        <v>9.375E-2</v>
      </c>
      <c r="LW79" s="13">
        <f t="shared" si="517"/>
        <v>0.125</v>
      </c>
      <c r="LX79" s="13">
        <f t="shared" si="517"/>
        <v>0.15625</v>
      </c>
      <c r="LY79" s="13">
        <f t="shared" si="518"/>
        <v>6.25E-2</v>
      </c>
      <c r="LZ79" s="13">
        <f t="shared" si="518"/>
        <v>0.125</v>
      </c>
      <c r="MA79" s="13">
        <f t="shared" si="518"/>
        <v>0.1875</v>
      </c>
      <c r="MB79" s="13">
        <f t="shared" si="518"/>
        <v>0.25</v>
      </c>
      <c r="MC79" s="13">
        <f t="shared" si="518"/>
        <v>0.3125</v>
      </c>
      <c r="MD79" s="13">
        <f t="shared" si="519"/>
        <v>1.4999999999999999E-2</v>
      </c>
      <c r="ME79" s="13">
        <f t="shared" si="519"/>
        <v>0.03</v>
      </c>
      <c r="MF79" s="13">
        <f t="shared" si="519"/>
        <v>4.4999999999999998E-2</v>
      </c>
      <c r="MG79" s="13">
        <f t="shared" si="519"/>
        <v>0.06</v>
      </c>
      <c r="MH79" s="13">
        <f t="shared" si="519"/>
        <v>7.4999999999999997E-2</v>
      </c>
      <c r="MI79" s="13">
        <f t="shared" si="519"/>
        <v>0.1125</v>
      </c>
      <c r="MJ79" s="13">
        <f t="shared" si="519"/>
        <v>0.15</v>
      </c>
      <c r="MK79" s="13">
        <f t="shared" si="519"/>
        <v>0.1875</v>
      </c>
      <c r="ML79" s="13">
        <f t="shared" si="519"/>
        <v>0.22500000000000001</v>
      </c>
      <c r="MM79" s="13">
        <f t="shared" si="519"/>
        <v>0.26250000000000001</v>
      </c>
      <c r="MN79" s="13">
        <f t="shared" si="519"/>
        <v>0.3</v>
      </c>
      <c r="MO79" s="13">
        <f t="shared" si="519"/>
        <v>0.33750000000000002</v>
      </c>
      <c r="MP79" s="13">
        <f t="shared" si="519"/>
        <v>0.375</v>
      </c>
      <c r="MQ79" s="13"/>
      <c r="MW79" s="3">
        <v>7.4999999999999997E-2</v>
      </c>
      <c r="MX79" s="3">
        <v>0.3</v>
      </c>
      <c r="MY79" s="3">
        <v>0.375</v>
      </c>
    </row>
    <row r="80" spans="1:363" ht="16.2">
      <c r="A80" s="37">
        <v>76</v>
      </c>
      <c r="B80" s="3" t="s">
        <v>75</v>
      </c>
      <c r="C80" s="37">
        <v>6</v>
      </c>
      <c r="D80" s="37">
        <v>22</v>
      </c>
      <c r="E80" s="37"/>
      <c r="F80" s="37">
        <v>600</v>
      </c>
      <c r="G80" s="37" t="s">
        <v>69</v>
      </c>
      <c r="H80" s="37">
        <f t="shared" si="416"/>
        <v>600</v>
      </c>
      <c r="I80" s="11"/>
      <c r="J80" s="53">
        <v>600</v>
      </c>
      <c r="K80" s="11"/>
      <c r="L80" s="37">
        <f t="shared" si="510"/>
        <v>0</v>
      </c>
      <c r="M80" s="37">
        <f t="shared" si="511"/>
        <v>0</v>
      </c>
      <c r="N80" s="37">
        <v>0</v>
      </c>
      <c r="O80" s="57">
        <v>0.4166666</v>
      </c>
      <c r="P80" s="3">
        <v>10</v>
      </c>
      <c r="Q80" s="51">
        <v>0</v>
      </c>
      <c r="R80" s="17">
        <f t="shared" si="417"/>
        <v>0.1</v>
      </c>
      <c r="S80" s="47">
        <f t="shared" si="520"/>
        <v>4</v>
      </c>
      <c r="T80" s="47" t="s">
        <v>27</v>
      </c>
      <c r="U80" s="50">
        <v>0</v>
      </c>
      <c r="V80" s="49">
        <v>15</v>
      </c>
      <c r="W80" s="48">
        <v>1</v>
      </c>
      <c r="X80" s="47" t="str">
        <f t="shared" si="397"/>
        <v>[[0,1],[0,1],[0,1],[0,1],[0,1],[0,1],[0,1],[0,1],[0,1],[0,1],[0,2],[0,4],[0,6],[0,8],[0,10],[0,20],[0,40],[0,60],[0,80],[0,100]]</v>
      </c>
      <c r="Y80" s="47">
        <v>1</v>
      </c>
      <c r="Z80" s="47">
        <v>1</v>
      </c>
      <c r="AA80" s="47" t="str">
        <f t="shared" si="418"/>
        <v>[[1,1],[1,1],[1,1],[1,1],[1,1],[1,1],[1,1],[1,1],[1,1],[1,1],[1,1],[1,1],[1,1],[1,1],[1,1],[1,1],[1,1],[1,1],[1,1],[1,1]]</v>
      </c>
      <c r="AB80" s="37">
        <v>0</v>
      </c>
      <c r="AC80" s="46">
        <v>0</v>
      </c>
      <c r="AD80" s="43">
        <f t="shared" si="400"/>
        <v>0</v>
      </c>
      <c r="AE80" s="43">
        <v>0.05</v>
      </c>
      <c r="AF80" s="43">
        <v>0</v>
      </c>
      <c r="AG80" s="44">
        <v>0</v>
      </c>
      <c r="AH80" s="43">
        <v>0</v>
      </c>
      <c r="AI80" s="43">
        <v>0</v>
      </c>
      <c r="AJ80" s="42">
        <v>0</v>
      </c>
      <c r="AK80" s="14" t="str">
        <f t="shared" si="419"/>
        <v>[[0.05,1],[0.025,5],[0.005,5],[0.0002,10],[0,0],[0.0002,10],[0.0002,10]]</v>
      </c>
      <c r="AL80" s="37" t="str">
        <f t="shared" si="398"/>
        <v>[[6,5],[6,2],[7,2]]</v>
      </c>
      <c r="AM80" s="40" t="str">
        <f t="shared" si="350"/>
        <v>[0,0,0]</v>
      </c>
      <c r="AN80" s="40">
        <v>0</v>
      </c>
      <c r="AO80" s="40">
        <v>1</v>
      </c>
      <c r="AP80" s="40">
        <f t="shared" si="420"/>
        <v>1</v>
      </c>
      <c r="AQ80" s="40">
        <v>1</v>
      </c>
      <c r="AR80" s="40">
        <v>1</v>
      </c>
      <c r="AS80" s="41" t="s">
        <v>66</v>
      </c>
      <c r="AT80" s="40">
        <v>4</v>
      </c>
      <c r="AU80" s="39">
        <v>16</v>
      </c>
      <c r="AV80" s="37">
        <v>1</v>
      </c>
      <c r="AW80" s="37">
        <v>1</v>
      </c>
      <c r="AX80" s="8">
        <v>3</v>
      </c>
      <c r="AY80" s="8">
        <v>6</v>
      </c>
      <c r="AZ80" s="8" t="s">
        <v>6</v>
      </c>
      <c r="BA80" s="37">
        <v>1</v>
      </c>
      <c r="BB80" s="38">
        <v>1</v>
      </c>
      <c r="BC80" s="37"/>
      <c r="BD80" s="37"/>
      <c r="BE80" s="37">
        <v>1</v>
      </c>
      <c r="BF80" s="37">
        <v>1</v>
      </c>
      <c r="BG80" s="37" t="s">
        <v>74</v>
      </c>
      <c r="BH80" s="36">
        <v>1</v>
      </c>
      <c r="BI80" s="36">
        <v>1</v>
      </c>
      <c r="BJ80" s="8">
        <f t="shared" ref="BJ80:BJ89" si="521">F80</f>
        <v>600</v>
      </c>
      <c r="BK80" s="8" t="s">
        <v>5</v>
      </c>
      <c r="BL80" s="8">
        <v>1</v>
      </c>
      <c r="BM80" s="8" t="s">
        <v>4</v>
      </c>
      <c r="BN80" s="8" t="s">
        <v>3</v>
      </c>
      <c r="BO80" s="71" t="s">
        <v>73</v>
      </c>
      <c r="BP80" s="71" t="s">
        <v>73</v>
      </c>
      <c r="BQ80" s="27">
        <v>47000</v>
      </c>
      <c r="BR80" s="27">
        <v>2</v>
      </c>
      <c r="BS80" s="59">
        <v>180</v>
      </c>
      <c r="BT80" s="59">
        <v>35</v>
      </c>
      <c r="BU80" s="70" t="s">
        <v>72</v>
      </c>
      <c r="BV80" s="35">
        <v>10</v>
      </c>
      <c r="BW80" s="27">
        <f t="shared" si="421"/>
        <v>5</v>
      </c>
      <c r="BX80" s="34" t="str">
        <f t="shared" si="422"/>
        <v>[5,5,0,5]</v>
      </c>
      <c r="BY80" s="31">
        <v>0</v>
      </c>
      <c r="BZ80" s="31">
        <v>0</v>
      </c>
      <c r="CA80" s="31">
        <v>0</v>
      </c>
      <c r="CB80" s="31">
        <v>0</v>
      </c>
      <c r="CC80" s="31">
        <v>0</v>
      </c>
      <c r="CD80" s="31">
        <v>0</v>
      </c>
      <c r="CE80" s="31">
        <v>0</v>
      </c>
      <c r="CF80" s="31" t="str">
        <f t="shared" si="415"/>
        <v>0,0,0,0,0,0,0</v>
      </c>
      <c r="CG80" s="31" t="str">
        <f t="shared" si="512"/>
        <v/>
      </c>
      <c r="CH80" s="33"/>
      <c r="CI80" s="33"/>
      <c r="CJ80" s="33"/>
      <c r="CK80" s="33"/>
      <c r="CL80" s="33"/>
      <c r="CM80" s="33"/>
      <c r="CN80" s="33"/>
      <c r="CO80" s="33"/>
      <c r="CP80" s="33"/>
      <c r="CQ80" s="32" t="s">
        <v>22</v>
      </c>
      <c r="CR80" s="32">
        <v>1</v>
      </c>
      <c r="CS80" s="31"/>
      <c r="CT80" s="31" t="str">
        <f t="shared" si="408"/>
        <v/>
      </c>
      <c r="CU80" s="31"/>
      <c r="CV80" s="31"/>
      <c r="CW80" s="31"/>
      <c r="CX80" s="31"/>
      <c r="CY80" s="31" t="str">
        <f t="shared" si="409"/>
        <v/>
      </c>
      <c r="CZ80" s="31">
        <v>2</v>
      </c>
      <c r="DA80" s="31">
        <v>0</v>
      </c>
      <c r="DB80" s="31">
        <v>0</v>
      </c>
      <c r="DC80" s="31">
        <f>F80</f>
        <v>600</v>
      </c>
      <c r="DD80" s="31" t="str">
        <f t="shared" si="410"/>
        <v/>
      </c>
      <c r="DE80" s="31">
        <v>2</v>
      </c>
      <c r="DF80" s="31">
        <v>0</v>
      </c>
      <c r="DG80" s="31">
        <v>0</v>
      </c>
      <c r="DH80" s="31">
        <f>F80</f>
        <v>600</v>
      </c>
      <c r="DI80" s="31" t="str">
        <f t="shared" si="411"/>
        <v/>
      </c>
      <c r="DJ80" s="31"/>
      <c r="DK80" s="31"/>
      <c r="DL80" s="31"/>
      <c r="DM80" s="31"/>
      <c r="DN80" s="31" t="str">
        <f t="shared" si="412"/>
        <v/>
      </c>
      <c r="DO80" s="31"/>
      <c r="DP80" s="31"/>
      <c r="DQ80" s="31"/>
      <c r="DR80" s="31"/>
      <c r="DS80" s="31" t="s">
        <v>71</v>
      </c>
      <c r="DT80" s="58">
        <f t="shared" si="413"/>
        <v>5</v>
      </c>
      <c r="DU80" s="58">
        <f t="shared" si="414"/>
        <v>5</v>
      </c>
      <c r="DV80" s="58">
        <v>0</v>
      </c>
      <c r="DW80" s="27">
        <f t="shared" si="423"/>
        <v>5</v>
      </c>
      <c r="DX80" s="27"/>
      <c r="EI80" s="26">
        <f t="shared" si="424"/>
        <v>660</v>
      </c>
      <c r="EJ80" s="25">
        <v>0</v>
      </c>
      <c r="EK80" s="24">
        <v>6</v>
      </c>
      <c r="EL80" s="21">
        <v>5</v>
      </c>
      <c r="EM80" s="24">
        <v>6</v>
      </c>
      <c r="EN80" s="21">
        <v>2</v>
      </c>
      <c r="EO80" s="24">
        <v>7</v>
      </c>
      <c r="EP80" s="21">
        <v>2</v>
      </c>
      <c r="EQ80" s="21">
        <f t="shared" si="425"/>
        <v>6.2222222222222223</v>
      </c>
      <c r="ER80" s="21">
        <f t="shared" si="426"/>
        <v>7.5</v>
      </c>
      <c r="ES80" s="23">
        <f t="shared" si="427"/>
        <v>0</v>
      </c>
      <c r="ET80" s="21">
        <f t="shared" si="428"/>
        <v>15</v>
      </c>
      <c r="EU80" s="22">
        <f t="shared" si="429"/>
        <v>0</v>
      </c>
      <c r="EV80" s="21">
        <f t="shared" si="430"/>
        <v>22.5</v>
      </c>
      <c r="EW80" s="20">
        <f t="shared" si="431"/>
        <v>0</v>
      </c>
      <c r="EZ80" s="19"/>
      <c r="FA80" s="3"/>
      <c r="FE80" s="16"/>
      <c r="FF80" s="18">
        <v>0</v>
      </c>
      <c r="FG80" s="17">
        <v>1</v>
      </c>
      <c r="FH80" s="16">
        <f t="shared" si="357"/>
        <v>0</v>
      </c>
      <c r="FI80" s="18">
        <f t="shared" si="432"/>
        <v>0</v>
      </c>
      <c r="FJ80" s="17">
        <f t="shared" si="433"/>
        <v>1</v>
      </c>
      <c r="FK80" s="16">
        <f t="shared" si="358"/>
        <v>0</v>
      </c>
      <c r="FL80" s="18">
        <f t="shared" si="434"/>
        <v>0</v>
      </c>
      <c r="FM80" s="17">
        <f t="shared" si="435"/>
        <v>1</v>
      </c>
      <c r="FN80" s="16">
        <f t="shared" si="359"/>
        <v>0</v>
      </c>
      <c r="FO80" s="18">
        <f t="shared" si="436"/>
        <v>0</v>
      </c>
      <c r="FP80" s="17">
        <f t="shared" si="437"/>
        <v>1</v>
      </c>
      <c r="FQ80" s="16">
        <f t="shared" si="360"/>
        <v>0</v>
      </c>
      <c r="FR80" s="18">
        <f t="shared" si="438"/>
        <v>0</v>
      </c>
      <c r="FS80" s="17">
        <f t="shared" si="439"/>
        <v>1</v>
      </c>
      <c r="FT80" s="16">
        <f t="shared" si="361"/>
        <v>0</v>
      </c>
      <c r="FU80" s="18">
        <f t="shared" si="440"/>
        <v>0</v>
      </c>
      <c r="FV80" s="17">
        <f t="shared" si="441"/>
        <v>1</v>
      </c>
      <c r="FW80" s="16">
        <f t="shared" si="362"/>
        <v>0</v>
      </c>
      <c r="FX80" s="18">
        <f t="shared" si="442"/>
        <v>0</v>
      </c>
      <c r="FY80" s="17">
        <f t="shared" si="443"/>
        <v>1</v>
      </c>
      <c r="FZ80" s="16">
        <f t="shared" si="363"/>
        <v>0</v>
      </c>
      <c r="GA80" s="18">
        <f t="shared" si="444"/>
        <v>0</v>
      </c>
      <c r="GB80" s="17">
        <f t="shared" si="445"/>
        <v>1</v>
      </c>
      <c r="GC80" s="16">
        <f t="shared" si="364"/>
        <v>0</v>
      </c>
      <c r="GD80" s="18">
        <f t="shared" si="446"/>
        <v>0</v>
      </c>
      <c r="GE80" s="17">
        <f t="shared" si="447"/>
        <v>1</v>
      </c>
      <c r="GF80" s="16">
        <f t="shared" si="365"/>
        <v>0</v>
      </c>
      <c r="GG80" s="18">
        <f t="shared" si="448"/>
        <v>0</v>
      </c>
      <c r="GH80" s="17">
        <f t="shared" si="449"/>
        <v>1</v>
      </c>
      <c r="GI80" s="16">
        <f t="shared" si="366"/>
        <v>0</v>
      </c>
      <c r="GJ80" s="18">
        <f t="shared" si="450"/>
        <v>0</v>
      </c>
      <c r="GK80" s="17">
        <f t="shared" si="451"/>
        <v>2</v>
      </c>
      <c r="GL80" s="16">
        <f t="shared" si="367"/>
        <v>0</v>
      </c>
      <c r="GM80" s="18">
        <f t="shared" si="452"/>
        <v>0</v>
      </c>
      <c r="GN80" s="17">
        <f t="shared" si="453"/>
        <v>4</v>
      </c>
      <c r="GO80" s="16">
        <f t="shared" si="368"/>
        <v>0</v>
      </c>
      <c r="GP80" s="18">
        <f t="shared" si="454"/>
        <v>0</v>
      </c>
      <c r="GQ80" s="17">
        <f t="shared" si="455"/>
        <v>6</v>
      </c>
      <c r="GR80" s="16">
        <f t="shared" si="369"/>
        <v>0</v>
      </c>
      <c r="GS80" s="18">
        <f t="shared" si="456"/>
        <v>0</v>
      </c>
      <c r="GT80" s="17">
        <f t="shared" si="457"/>
        <v>8</v>
      </c>
      <c r="GU80" s="16">
        <f t="shared" si="370"/>
        <v>0</v>
      </c>
      <c r="GV80" s="18">
        <f t="shared" si="458"/>
        <v>0</v>
      </c>
      <c r="GW80" s="17">
        <f t="shared" si="459"/>
        <v>10</v>
      </c>
      <c r="GX80" s="16">
        <f t="shared" si="371"/>
        <v>0</v>
      </c>
      <c r="GY80" s="18">
        <f t="shared" si="460"/>
        <v>0</v>
      </c>
      <c r="GZ80" s="17">
        <f t="shared" si="461"/>
        <v>20</v>
      </c>
      <c r="HA80" s="16">
        <f t="shared" si="372"/>
        <v>0</v>
      </c>
      <c r="HB80" s="18">
        <f t="shared" si="462"/>
        <v>0</v>
      </c>
      <c r="HC80" s="17">
        <f t="shared" si="463"/>
        <v>40</v>
      </c>
      <c r="HD80" s="16">
        <f t="shared" si="373"/>
        <v>0</v>
      </c>
      <c r="HE80" s="18">
        <f t="shared" si="464"/>
        <v>0</v>
      </c>
      <c r="HF80" s="17">
        <f t="shared" si="465"/>
        <v>60</v>
      </c>
      <c r="HG80" s="16">
        <f t="shared" si="374"/>
        <v>0</v>
      </c>
      <c r="HH80" s="18">
        <f t="shared" si="466"/>
        <v>0</v>
      </c>
      <c r="HI80" s="17">
        <f t="shared" si="467"/>
        <v>80</v>
      </c>
      <c r="HJ80" s="16">
        <f t="shared" si="375"/>
        <v>0</v>
      </c>
      <c r="HK80" s="18">
        <f t="shared" si="468"/>
        <v>0</v>
      </c>
      <c r="HL80" s="17">
        <f t="shared" si="469"/>
        <v>100</v>
      </c>
      <c r="HM80" s="16">
        <f t="shared" si="376"/>
        <v>0</v>
      </c>
      <c r="HO80" s="19"/>
      <c r="HP80" s="3"/>
      <c r="HT80" s="16"/>
      <c r="HU80" s="18">
        <v>1</v>
      </c>
      <c r="HV80" s="17">
        <v>1</v>
      </c>
      <c r="HW80" s="16">
        <f t="shared" si="377"/>
        <v>6.6666666666666724E-5</v>
      </c>
      <c r="HX80" s="18">
        <f t="shared" si="470"/>
        <v>1</v>
      </c>
      <c r="HY80" s="17">
        <f t="shared" si="471"/>
        <v>1</v>
      </c>
      <c r="HZ80" s="16">
        <f t="shared" si="378"/>
        <v>1.3333333333333345E-4</v>
      </c>
      <c r="IA80" s="18">
        <f t="shared" si="472"/>
        <v>1</v>
      </c>
      <c r="IB80" s="17">
        <f t="shared" si="473"/>
        <v>1</v>
      </c>
      <c r="IC80" s="16">
        <f t="shared" si="379"/>
        <v>2.0000000000000017E-4</v>
      </c>
      <c r="ID80" s="18">
        <f t="shared" si="474"/>
        <v>1</v>
      </c>
      <c r="IE80" s="17">
        <f t="shared" si="475"/>
        <v>1</v>
      </c>
      <c r="IF80" s="16">
        <f t="shared" si="380"/>
        <v>2.666666666666669E-4</v>
      </c>
      <c r="IG80" s="18">
        <f t="shared" si="476"/>
        <v>1</v>
      </c>
      <c r="IH80" s="17">
        <f t="shared" si="477"/>
        <v>1</v>
      </c>
      <c r="II80" s="16">
        <f t="shared" si="381"/>
        <v>3.3333333333333359E-4</v>
      </c>
      <c r="IJ80" s="18">
        <f t="shared" si="478"/>
        <v>1</v>
      </c>
      <c r="IK80" s="17">
        <f t="shared" si="479"/>
        <v>1</v>
      </c>
      <c r="IL80" s="16">
        <f t="shared" si="382"/>
        <v>6.6666666666666719E-4</v>
      </c>
      <c r="IM80" s="18">
        <f t="shared" si="480"/>
        <v>1</v>
      </c>
      <c r="IN80" s="17">
        <f t="shared" si="481"/>
        <v>1</v>
      </c>
      <c r="IO80" s="16">
        <f t="shared" si="383"/>
        <v>1.3333333333333344E-3</v>
      </c>
      <c r="IP80" s="18">
        <f t="shared" si="482"/>
        <v>1</v>
      </c>
      <c r="IQ80" s="17">
        <f t="shared" si="483"/>
        <v>1</v>
      </c>
      <c r="IR80" s="16">
        <f t="shared" si="384"/>
        <v>2.0000000000000018E-3</v>
      </c>
      <c r="IS80" s="18">
        <f t="shared" si="484"/>
        <v>1</v>
      </c>
      <c r="IT80" s="17">
        <f t="shared" si="485"/>
        <v>1</v>
      </c>
      <c r="IU80" s="16">
        <f t="shared" si="385"/>
        <v>2.6666666666666687E-3</v>
      </c>
      <c r="IV80" s="18">
        <f t="shared" si="486"/>
        <v>1</v>
      </c>
      <c r="IW80" s="17">
        <f t="shared" si="487"/>
        <v>1</v>
      </c>
      <c r="IX80" s="16">
        <f t="shared" si="386"/>
        <v>3.3333333333333361E-3</v>
      </c>
      <c r="IY80" s="18">
        <f t="shared" si="488"/>
        <v>1</v>
      </c>
      <c r="IZ80" s="17">
        <f t="shared" si="489"/>
        <v>1</v>
      </c>
      <c r="JA80" s="16">
        <f t="shared" si="387"/>
        <v>6.6666666666666723E-3</v>
      </c>
      <c r="JB80" s="18">
        <f t="shared" si="490"/>
        <v>1</v>
      </c>
      <c r="JC80" s="17">
        <f t="shared" si="491"/>
        <v>1</v>
      </c>
      <c r="JD80" s="16">
        <f t="shared" si="388"/>
        <v>1.3333333333333345E-2</v>
      </c>
      <c r="JE80" s="18">
        <f t="shared" si="492"/>
        <v>1</v>
      </c>
      <c r="JF80" s="17">
        <f t="shared" si="493"/>
        <v>1</v>
      </c>
      <c r="JG80" s="16">
        <f t="shared" si="389"/>
        <v>2.0000000000000018E-2</v>
      </c>
      <c r="JH80" s="18">
        <f t="shared" si="494"/>
        <v>1</v>
      </c>
      <c r="JI80" s="17">
        <f t="shared" si="495"/>
        <v>1</v>
      </c>
      <c r="JJ80" s="16">
        <f t="shared" si="390"/>
        <v>2.6666666666666689E-2</v>
      </c>
      <c r="JK80" s="18">
        <f t="shared" si="496"/>
        <v>1</v>
      </c>
      <c r="JL80" s="17">
        <f t="shared" si="497"/>
        <v>1</v>
      </c>
      <c r="JM80" s="16">
        <f t="shared" si="391"/>
        <v>3.3333333333333361E-2</v>
      </c>
      <c r="JN80" s="18">
        <f t="shared" si="498"/>
        <v>1</v>
      </c>
      <c r="JO80" s="17">
        <f t="shared" si="499"/>
        <v>1</v>
      </c>
      <c r="JP80" s="16">
        <f t="shared" si="392"/>
        <v>6.6666666666666721E-2</v>
      </c>
      <c r="JQ80" s="18">
        <f t="shared" si="500"/>
        <v>1</v>
      </c>
      <c r="JR80" s="17">
        <f t="shared" si="501"/>
        <v>1</v>
      </c>
      <c r="JS80" s="16">
        <f t="shared" si="393"/>
        <v>0.13333333333333344</v>
      </c>
      <c r="JT80" s="18">
        <f t="shared" si="502"/>
        <v>1</v>
      </c>
      <c r="JU80" s="17">
        <f t="shared" si="503"/>
        <v>1</v>
      </c>
      <c r="JV80" s="16">
        <f t="shared" si="394"/>
        <v>0.20000000000000015</v>
      </c>
      <c r="JW80" s="18">
        <f t="shared" si="504"/>
        <v>1</v>
      </c>
      <c r="JX80" s="17">
        <f t="shared" si="505"/>
        <v>1</v>
      </c>
      <c r="JY80" s="16">
        <f t="shared" si="395"/>
        <v>0.26666666666666689</v>
      </c>
      <c r="JZ80" s="18">
        <f t="shared" si="506"/>
        <v>1</v>
      </c>
      <c r="KA80" s="17">
        <f t="shared" si="507"/>
        <v>1</v>
      </c>
      <c r="KB80" s="16">
        <f t="shared" si="396"/>
        <v>0.33333333333333359</v>
      </c>
      <c r="KG80" s="15">
        <f t="shared" si="514"/>
        <v>0</v>
      </c>
      <c r="KH80" s="15">
        <f t="shared" si="514"/>
        <v>0</v>
      </c>
      <c r="KI80" s="15">
        <f t="shared" si="514"/>
        <v>0</v>
      </c>
      <c r="KJ80" s="15">
        <f t="shared" si="514"/>
        <v>0</v>
      </c>
      <c r="KK80" s="15">
        <f t="shared" si="514"/>
        <v>0</v>
      </c>
      <c r="KL80" s="15">
        <f t="shared" si="514"/>
        <v>0</v>
      </c>
      <c r="KM80" s="15">
        <f t="shared" si="514"/>
        <v>0</v>
      </c>
      <c r="KN80" s="15">
        <f t="shared" si="514"/>
        <v>0</v>
      </c>
      <c r="KO80" s="15">
        <f t="shared" si="514"/>
        <v>0</v>
      </c>
      <c r="KP80" s="15">
        <f t="shared" si="514"/>
        <v>0</v>
      </c>
      <c r="KQ80" s="15">
        <f t="shared" si="515"/>
        <v>0</v>
      </c>
      <c r="KR80" s="15">
        <f t="shared" si="515"/>
        <v>0</v>
      </c>
      <c r="KS80" s="15">
        <f t="shared" si="515"/>
        <v>0</v>
      </c>
      <c r="KT80" s="15">
        <f t="shared" si="515"/>
        <v>0</v>
      </c>
      <c r="KU80" s="15">
        <f t="shared" si="515"/>
        <v>0</v>
      </c>
      <c r="KV80" s="15">
        <f t="shared" si="515"/>
        <v>0</v>
      </c>
      <c r="KW80" s="15">
        <f t="shared" si="515"/>
        <v>0</v>
      </c>
      <c r="KX80" s="15">
        <f t="shared" si="515"/>
        <v>0</v>
      </c>
      <c r="KY80" s="15">
        <f t="shared" si="515"/>
        <v>0</v>
      </c>
      <c r="KZ80" s="15">
        <f t="shared" si="515"/>
        <v>0</v>
      </c>
      <c r="LG80" s="14">
        <f t="shared" si="347"/>
        <v>0.05</v>
      </c>
      <c r="LH80" s="3">
        <v>1</v>
      </c>
      <c r="LI80" s="14">
        <f t="shared" si="508"/>
        <v>2.5000000000000001E-2</v>
      </c>
      <c r="LJ80" s="3">
        <f t="shared" si="509"/>
        <v>5</v>
      </c>
      <c r="LK80" s="14">
        <v>5.0000000000000001E-3</v>
      </c>
      <c r="LL80" s="3">
        <v>5</v>
      </c>
      <c r="LM80" s="14">
        <v>2.0000000000000001E-4</v>
      </c>
      <c r="LN80" s="3">
        <v>10</v>
      </c>
      <c r="LO80" s="13">
        <f t="shared" si="516"/>
        <v>0.03</v>
      </c>
      <c r="LP80" s="13">
        <f t="shared" si="516"/>
        <v>0.06</v>
      </c>
      <c r="LQ80" s="13">
        <f t="shared" si="516"/>
        <v>0.09</v>
      </c>
      <c r="LR80" s="13">
        <f t="shared" si="516"/>
        <v>0.12</v>
      </c>
      <c r="LS80" s="13">
        <f t="shared" si="516"/>
        <v>0.15</v>
      </c>
      <c r="LT80" s="13">
        <f t="shared" si="517"/>
        <v>0.03</v>
      </c>
      <c r="LU80" s="13">
        <f t="shared" si="517"/>
        <v>0.06</v>
      </c>
      <c r="LV80" s="13">
        <f t="shared" si="517"/>
        <v>0.09</v>
      </c>
      <c r="LW80" s="13">
        <f t="shared" si="517"/>
        <v>0.12</v>
      </c>
      <c r="LX80" s="13">
        <f t="shared" si="517"/>
        <v>0.15</v>
      </c>
      <c r="LY80" s="13">
        <f t="shared" si="518"/>
        <v>0.06</v>
      </c>
      <c r="LZ80" s="13">
        <f t="shared" si="518"/>
        <v>0.12</v>
      </c>
      <c r="MA80" s="13">
        <f t="shared" si="518"/>
        <v>0.18</v>
      </c>
      <c r="MB80" s="13">
        <f t="shared" si="518"/>
        <v>0.24</v>
      </c>
      <c r="MC80" s="13">
        <f t="shared" si="518"/>
        <v>0.3</v>
      </c>
      <c r="MD80" s="13">
        <f t="shared" si="519"/>
        <v>1.2E-2</v>
      </c>
      <c r="ME80" s="13">
        <f t="shared" si="519"/>
        <v>2.4E-2</v>
      </c>
      <c r="MF80" s="13">
        <f t="shared" si="519"/>
        <v>3.5999999999999997E-2</v>
      </c>
      <c r="MG80" s="13">
        <f t="shared" si="519"/>
        <v>4.8000000000000001E-2</v>
      </c>
      <c r="MH80" s="13">
        <f t="shared" si="519"/>
        <v>0.06</v>
      </c>
      <c r="MI80" s="13">
        <f t="shared" si="519"/>
        <v>0.09</v>
      </c>
      <c r="MJ80" s="13">
        <f t="shared" si="519"/>
        <v>0.12</v>
      </c>
      <c r="MK80" s="13">
        <f t="shared" si="519"/>
        <v>0.15</v>
      </c>
      <c r="ML80" s="13">
        <f t="shared" si="519"/>
        <v>0.18</v>
      </c>
      <c r="MM80" s="13">
        <f t="shared" si="519"/>
        <v>0.21</v>
      </c>
      <c r="MN80" s="13">
        <f t="shared" si="519"/>
        <v>0.24</v>
      </c>
      <c r="MO80" s="13">
        <f t="shared" si="519"/>
        <v>0.27</v>
      </c>
      <c r="MP80" s="13">
        <f t="shared" si="519"/>
        <v>0.3</v>
      </c>
      <c r="MQ80" s="13"/>
      <c r="MT80" s="3"/>
      <c r="MW80" s="1">
        <v>0</v>
      </c>
      <c r="MX80" s="1">
        <v>0</v>
      </c>
      <c r="MY80" s="1">
        <v>0</v>
      </c>
    </row>
    <row r="81" spans="1:363" ht="16.2">
      <c r="A81" s="37">
        <v>77</v>
      </c>
      <c r="B81" s="3" t="s">
        <v>70</v>
      </c>
      <c r="C81" s="37">
        <v>6</v>
      </c>
      <c r="D81" s="37">
        <v>21</v>
      </c>
      <c r="E81" s="37"/>
      <c r="F81" s="37">
        <v>625</v>
      </c>
      <c r="G81" s="37" t="s">
        <v>69</v>
      </c>
      <c r="H81" s="37">
        <f t="shared" si="416"/>
        <v>625</v>
      </c>
      <c r="I81" s="11" t="s">
        <v>68</v>
      </c>
      <c r="J81" s="53">
        <v>750</v>
      </c>
      <c r="K81" s="11" t="s">
        <v>67</v>
      </c>
      <c r="L81" s="37">
        <f t="shared" si="510"/>
        <v>0</v>
      </c>
      <c r="M81" s="37">
        <f t="shared" si="511"/>
        <v>0</v>
      </c>
      <c r="N81" s="37">
        <v>0</v>
      </c>
      <c r="O81" s="57">
        <v>0.43402800000000002</v>
      </c>
      <c r="P81" s="3">
        <v>10</v>
      </c>
      <c r="Q81" s="51">
        <v>0</v>
      </c>
      <c r="R81" s="17">
        <f t="shared" si="417"/>
        <v>0.104167</v>
      </c>
      <c r="S81" s="47">
        <f t="shared" si="520"/>
        <v>4</v>
      </c>
      <c r="T81" s="47" t="s">
        <v>27</v>
      </c>
      <c r="U81" s="50">
        <v>0</v>
      </c>
      <c r="V81" s="49">
        <v>15</v>
      </c>
      <c r="W81" s="48">
        <v>1</v>
      </c>
      <c r="X81" s="47" t="str">
        <f t="shared" si="397"/>
        <v>[[0,1],[0,1],[0,1],[0,1],[0,1],[0,1],[0,1],[0,1],[0,1],[0,1],[0,2],[0,4],[0,6],[0,8],[0,10],[0,20],[0,40],[0,60],[0,80],[0,100]]</v>
      </c>
      <c r="Y81" s="47">
        <v>1</v>
      </c>
      <c r="Z81" s="47">
        <v>1</v>
      </c>
      <c r="AA81" s="47" t="str">
        <f t="shared" si="418"/>
        <v>[[1,1],[1,1],[1,1],[1,1],[1,1],[1,1],[1,1],[1,1],[1,1],[1,1],[1,1],[1,1],[1,1],[1,1],[1,1],[1,1],[1,1],[1,1],[1,1],[1,1]]</v>
      </c>
      <c r="AB81" s="37">
        <v>0</v>
      </c>
      <c r="AC81" s="46">
        <v>0</v>
      </c>
      <c r="AD81" s="43">
        <f t="shared" si="400"/>
        <v>0</v>
      </c>
      <c r="AE81" s="43">
        <v>0.05</v>
      </c>
      <c r="AF81" s="43">
        <v>0</v>
      </c>
      <c r="AG81" s="44">
        <v>0</v>
      </c>
      <c r="AH81" s="43">
        <v>0</v>
      </c>
      <c r="AI81" s="43">
        <v>0</v>
      </c>
      <c r="AJ81" s="42">
        <v>0</v>
      </c>
      <c r="AK81" s="14" t="str">
        <f t="shared" si="419"/>
        <v>[[0.05,1],[0.025,5],[0.005,5],[0.0002,10],[0,0],[0.0002,10],[0.0002,10]]</v>
      </c>
      <c r="AL81" s="37" t="str">
        <f t="shared" si="398"/>
        <v>[[6,5],[6,2],[7,2]]</v>
      </c>
      <c r="AM81" s="40" t="str">
        <f t="shared" si="350"/>
        <v>[0,0,0]</v>
      </c>
      <c r="AN81" s="40">
        <v>0</v>
      </c>
      <c r="AO81" s="40">
        <v>1</v>
      </c>
      <c r="AP81" s="40">
        <f t="shared" si="420"/>
        <v>1</v>
      </c>
      <c r="AQ81" s="40">
        <v>1</v>
      </c>
      <c r="AR81" s="40">
        <v>1</v>
      </c>
      <c r="AS81" s="41" t="s">
        <v>66</v>
      </c>
      <c r="AT81" s="40">
        <v>4</v>
      </c>
      <c r="AU81" s="39">
        <v>16</v>
      </c>
      <c r="AV81" s="37">
        <v>1</v>
      </c>
      <c r="AW81" s="37">
        <v>0</v>
      </c>
      <c r="AX81" s="8">
        <v>3</v>
      </c>
      <c r="AY81" s="8">
        <v>6</v>
      </c>
      <c r="AZ81" s="8" t="s">
        <v>6</v>
      </c>
      <c r="BA81" s="37">
        <v>1</v>
      </c>
      <c r="BB81" s="38">
        <v>1.5</v>
      </c>
      <c r="BC81" s="37"/>
      <c r="BD81" s="37"/>
      <c r="BE81" s="37">
        <v>1</v>
      </c>
      <c r="BF81" s="37">
        <v>1</v>
      </c>
      <c r="BG81" s="37" t="s">
        <v>26</v>
      </c>
      <c r="BH81" s="36">
        <v>1</v>
      </c>
      <c r="BI81" s="36">
        <v>1</v>
      </c>
      <c r="BJ81" s="8">
        <f t="shared" si="521"/>
        <v>625</v>
      </c>
      <c r="BK81" s="8" t="s">
        <v>5</v>
      </c>
      <c r="BL81" s="8">
        <v>1</v>
      </c>
      <c r="BM81" s="8" t="s">
        <v>4</v>
      </c>
      <c r="BN81" s="8" t="s">
        <v>3</v>
      </c>
      <c r="BO81" s="69" t="s">
        <v>65</v>
      </c>
      <c r="BP81" s="69" t="s">
        <v>65</v>
      </c>
      <c r="BQ81" s="27">
        <v>47010</v>
      </c>
      <c r="BR81" s="27">
        <v>2</v>
      </c>
      <c r="BS81" s="59">
        <v>180</v>
      </c>
      <c r="BT81" s="59">
        <v>35</v>
      </c>
      <c r="BU81" s="11" t="s">
        <v>24</v>
      </c>
      <c r="BV81" s="35">
        <v>10</v>
      </c>
      <c r="BW81" s="27">
        <f t="shared" si="421"/>
        <v>5</v>
      </c>
      <c r="BX81" s="34" t="str">
        <f t="shared" si="422"/>
        <v>[5,5,0,5]</v>
      </c>
      <c r="BY81" s="31">
        <v>0</v>
      </c>
      <c r="BZ81" s="31">
        <v>1</v>
      </c>
      <c r="CA81" s="31">
        <v>0</v>
      </c>
      <c r="CB81" s="31">
        <v>0</v>
      </c>
      <c r="CC81" s="31">
        <v>0</v>
      </c>
      <c r="CD81" s="31">
        <v>0</v>
      </c>
      <c r="CE81" s="31">
        <v>0</v>
      </c>
      <c r="CF81" s="31" t="str">
        <f t="shared" si="415"/>
        <v>0,0,0,0,0,0,0</v>
      </c>
      <c r="CG81" s="31" t="str">
        <f t="shared" si="512"/>
        <v>"2|2|0|0|625",</v>
      </c>
      <c r="CH81" s="33"/>
      <c r="CI81" s="33"/>
      <c r="CJ81" s="33"/>
      <c r="CK81" s="33"/>
      <c r="CL81" s="33"/>
      <c r="CM81" s="33"/>
      <c r="CN81" s="33"/>
      <c r="CO81" s="33"/>
      <c r="CP81" s="33"/>
      <c r="CQ81" s="32" t="s">
        <v>22</v>
      </c>
      <c r="CR81" s="32">
        <v>1</v>
      </c>
      <c r="CS81" s="31"/>
      <c r="CT81" s="31" t="str">
        <f t="shared" si="408"/>
        <v/>
      </c>
      <c r="CU81" s="31"/>
      <c r="CV81" s="31"/>
      <c r="CW81" s="31"/>
      <c r="CX81" s="31"/>
      <c r="CY81" s="31">
        <f t="shared" si="409"/>
        <v>2</v>
      </c>
      <c r="CZ81" s="31">
        <v>2</v>
      </c>
      <c r="DA81" s="31">
        <v>0</v>
      </c>
      <c r="DB81" s="31">
        <v>0</v>
      </c>
      <c r="DC81" s="31">
        <f>F81</f>
        <v>625</v>
      </c>
      <c r="DD81" s="31" t="str">
        <f t="shared" si="410"/>
        <v/>
      </c>
      <c r="DE81" s="31">
        <v>2</v>
      </c>
      <c r="DF81" s="31">
        <v>0</v>
      </c>
      <c r="DG81" s="31">
        <v>0</v>
      </c>
      <c r="DH81" s="31">
        <f>F81</f>
        <v>625</v>
      </c>
      <c r="DI81" s="31" t="str">
        <f t="shared" si="411"/>
        <v/>
      </c>
      <c r="DJ81" s="31"/>
      <c r="DK81" s="31"/>
      <c r="DL81" s="31"/>
      <c r="DM81" s="31"/>
      <c r="DN81" s="31" t="str">
        <f t="shared" si="412"/>
        <v/>
      </c>
      <c r="DO81" s="31"/>
      <c r="DP81" s="31"/>
      <c r="DQ81" s="31"/>
      <c r="DR81" s="31"/>
      <c r="DS81" s="31" t="s">
        <v>64</v>
      </c>
      <c r="DT81" s="58">
        <f t="shared" si="413"/>
        <v>5</v>
      </c>
      <c r="DU81" s="58">
        <f t="shared" si="414"/>
        <v>5</v>
      </c>
      <c r="DV81" s="58">
        <v>0</v>
      </c>
      <c r="DW81" s="27">
        <f t="shared" si="423"/>
        <v>5</v>
      </c>
      <c r="DX81" s="27"/>
      <c r="EI81" s="26">
        <f t="shared" si="424"/>
        <v>687.5</v>
      </c>
      <c r="EJ81" s="25">
        <v>0</v>
      </c>
      <c r="EK81" s="24">
        <v>6</v>
      </c>
      <c r="EL81" s="21">
        <v>5</v>
      </c>
      <c r="EM81" s="24">
        <v>6</v>
      </c>
      <c r="EN81" s="21">
        <v>2</v>
      </c>
      <c r="EO81" s="24">
        <v>7</v>
      </c>
      <c r="EP81" s="21">
        <v>2</v>
      </c>
      <c r="EQ81" s="21">
        <f t="shared" si="425"/>
        <v>6.2222222222222223</v>
      </c>
      <c r="ER81" s="21">
        <f t="shared" si="426"/>
        <v>7.5</v>
      </c>
      <c r="ES81" s="23">
        <f t="shared" si="427"/>
        <v>0</v>
      </c>
      <c r="ET81" s="21">
        <f t="shared" si="428"/>
        <v>15</v>
      </c>
      <c r="EU81" s="22">
        <f t="shared" si="429"/>
        <v>0</v>
      </c>
      <c r="EV81" s="21">
        <f t="shared" si="430"/>
        <v>22.5</v>
      </c>
      <c r="EW81" s="20">
        <f t="shared" si="431"/>
        <v>0</v>
      </c>
      <c r="EZ81" s="19"/>
      <c r="FA81" s="3"/>
      <c r="FE81" s="16"/>
      <c r="FF81" s="18">
        <v>0</v>
      </c>
      <c r="FG81" s="17">
        <v>1</v>
      </c>
      <c r="FH81" s="16">
        <f t="shared" si="357"/>
        <v>0</v>
      </c>
      <c r="FI81" s="18">
        <f t="shared" si="432"/>
        <v>0</v>
      </c>
      <c r="FJ81" s="17">
        <f t="shared" si="433"/>
        <v>1</v>
      </c>
      <c r="FK81" s="16">
        <f t="shared" si="358"/>
        <v>0</v>
      </c>
      <c r="FL81" s="18">
        <f t="shared" si="434"/>
        <v>0</v>
      </c>
      <c r="FM81" s="17">
        <f t="shared" si="435"/>
        <v>1</v>
      </c>
      <c r="FN81" s="16">
        <f t="shared" si="359"/>
        <v>0</v>
      </c>
      <c r="FO81" s="18">
        <f t="shared" si="436"/>
        <v>0</v>
      </c>
      <c r="FP81" s="17">
        <f t="shared" si="437"/>
        <v>1</v>
      </c>
      <c r="FQ81" s="16">
        <f t="shared" si="360"/>
        <v>0</v>
      </c>
      <c r="FR81" s="18">
        <f t="shared" si="438"/>
        <v>0</v>
      </c>
      <c r="FS81" s="17">
        <f t="shared" si="439"/>
        <v>1</v>
      </c>
      <c r="FT81" s="16">
        <f t="shared" si="361"/>
        <v>0</v>
      </c>
      <c r="FU81" s="18">
        <f t="shared" si="440"/>
        <v>0</v>
      </c>
      <c r="FV81" s="17">
        <f t="shared" si="441"/>
        <v>1</v>
      </c>
      <c r="FW81" s="16">
        <f t="shared" si="362"/>
        <v>0</v>
      </c>
      <c r="FX81" s="18">
        <f t="shared" si="442"/>
        <v>0</v>
      </c>
      <c r="FY81" s="17">
        <f t="shared" si="443"/>
        <v>1</v>
      </c>
      <c r="FZ81" s="16">
        <f t="shared" si="363"/>
        <v>0</v>
      </c>
      <c r="GA81" s="18">
        <f t="shared" si="444"/>
        <v>0</v>
      </c>
      <c r="GB81" s="17">
        <f t="shared" si="445"/>
        <v>1</v>
      </c>
      <c r="GC81" s="16">
        <f t="shared" si="364"/>
        <v>0</v>
      </c>
      <c r="GD81" s="18">
        <f t="shared" si="446"/>
        <v>0</v>
      </c>
      <c r="GE81" s="17">
        <f t="shared" si="447"/>
        <v>1</v>
      </c>
      <c r="GF81" s="16">
        <f t="shared" si="365"/>
        <v>0</v>
      </c>
      <c r="GG81" s="18">
        <f t="shared" si="448"/>
        <v>0</v>
      </c>
      <c r="GH81" s="17">
        <f t="shared" si="449"/>
        <v>1</v>
      </c>
      <c r="GI81" s="16">
        <f t="shared" si="366"/>
        <v>0</v>
      </c>
      <c r="GJ81" s="18">
        <f t="shared" si="450"/>
        <v>0</v>
      </c>
      <c r="GK81" s="17">
        <f t="shared" si="451"/>
        <v>2</v>
      </c>
      <c r="GL81" s="16">
        <f t="shared" si="367"/>
        <v>0</v>
      </c>
      <c r="GM81" s="18">
        <f t="shared" si="452"/>
        <v>0</v>
      </c>
      <c r="GN81" s="17">
        <f t="shared" si="453"/>
        <v>4</v>
      </c>
      <c r="GO81" s="16">
        <f t="shared" si="368"/>
        <v>0</v>
      </c>
      <c r="GP81" s="18">
        <f t="shared" si="454"/>
        <v>0</v>
      </c>
      <c r="GQ81" s="17">
        <f t="shared" si="455"/>
        <v>6</v>
      </c>
      <c r="GR81" s="16">
        <f t="shared" si="369"/>
        <v>0</v>
      </c>
      <c r="GS81" s="18">
        <f t="shared" si="456"/>
        <v>0</v>
      </c>
      <c r="GT81" s="17">
        <f t="shared" si="457"/>
        <v>8</v>
      </c>
      <c r="GU81" s="16">
        <f t="shared" si="370"/>
        <v>0</v>
      </c>
      <c r="GV81" s="18">
        <f t="shared" si="458"/>
        <v>0</v>
      </c>
      <c r="GW81" s="17">
        <f t="shared" si="459"/>
        <v>10</v>
      </c>
      <c r="GX81" s="16">
        <f t="shared" si="371"/>
        <v>0</v>
      </c>
      <c r="GY81" s="18">
        <f t="shared" si="460"/>
        <v>0</v>
      </c>
      <c r="GZ81" s="17">
        <f t="shared" si="461"/>
        <v>20</v>
      </c>
      <c r="HA81" s="16">
        <f t="shared" si="372"/>
        <v>0</v>
      </c>
      <c r="HB81" s="18">
        <f t="shared" si="462"/>
        <v>0</v>
      </c>
      <c r="HC81" s="17">
        <f t="shared" si="463"/>
        <v>40</v>
      </c>
      <c r="HD81" s="16">
        <f t="shared" si="373"/>
        <v>0</v>
      </c>
      <c r="HE81" s="18">
        <f t="shared" si="464"/>
        <v>0</v>
      </c>
      <c r="HF81" s="17">
        <f t="shared" si="465"/>
        <v>60</v>
      </c>
      <c r="HG81" s="16">
        <f t="shared" si="374"/>
        <v>0</v>
      </c>
      <c r="HH81" s="18">
        <f t="shared" si="466"/>
        <v>0</v>
      </c>
      <c r="HI81" s="17">
        <f t="shared" si="467"/>
        <v>80</v>
      </c>
      <c r="HJ81" s="16">
        <f t="shared" si="375"/>
        <v>0</v>
      </c>
      <c r="HK81" s="18">
        <f t="shared" si="468"/>
        <v>0</v>
      </c>
      <c r="HL81" s="17">
        <f t="shared" si="469"/>
        <v>100</v>
      </c>
      <c r="HM81" s="16">
        <f t="shared" si="376"/>
        <v>0</v>
      </c>
      <c r="HO81" s="19"/>
      <c r="HP81" s="3"/>
      <c r="HT81" s="16"/>
      <c r="HU81" s="18">
        <v>1</v>
      </c>
      <c r="HV81" s="17">
        <v>1</v>
      </c>
      <c r="HW81" s="16">
        <f t="shared" si="377"/>
        <v>6.9444444444444499E-5</v>
      </c>
      <c r="HX81" s="18">
        <f t="shared" si="470"/>
        <v>1</v>
      </c>
      <c r="HY81" s="17">
        <f t="shared" si="471"/>
        <v>1</v>
      </c>
      <c r="HZ81" s="16">
        <f t="shared" si="378"/>
        <v>1.38888888888889E-4</v>
      </c>
      <c r="IA81" s="18">
        <f t="shared" si="472"/>
        <v>1</v>
      </c>
      <c r="IB81" s="17">
        <f t="shared" si="473"/>
        <v>1</v>
      </c>
      <c r="IC81" s="16">
        <f t="shared" si="379"/>
        <v>2.0833333333333351E-4</v>
      </c>
      <c r="ID81" s="18">
        <f t="shared" si="474"/>
        <v>1</v>
      </c>
      <c r="IE81" s="17">
        <f t="shared" si="475"/>
        <v>1</v>
      </c>
      <c r="IF81" s="16">
        <f t="shared" si="380"/>
        <v>2.7777777777777799E-4</v>
      </c>
      <c r="IG81" s="18">
        <f t="shared" si="476"/>
        <v>1</v>
      </c>
      <c r="IH81" s="17">
        <f t="shared" si="477"/>
        <v>1</v>
      </c>
      <c r="II81" s="16">
        <f t="shared" si="381"/>
        <v>3.4722222222222251E-4</v>
      </c>
      <c r="IJ81" s="18">
        <f t="shared" si="478"/>
        <v>1</v>
      </c>
      <c r="IK81" s="17">
        <f t="shared" si="479"/>
        <v>1</v>
      </c>
      <c r="IL81" s="16">
        <f t="shared" si="382"/>
        <v>6.9444444444444501E-4</v>
      </c>
      <c r="IM81" s="18">
        <f t="shared" si="480"/>
        <v>1</v>
      </c>
      <c r="IN81" s="17">
        <f t="shared" si="481"/>
        <v>1</v>
      </c>
      <c r="IO81" s="16">
        <f t="shared" si="383"/>
        <v>1.38888888888889E-3</v>
      </c>
      <c r="IP81" s="18">
        <f t="shared" si="482"/>
        <v>1</v>
      </c>
      <c r="IQ81" s="17">
        <f t="shared" si="483"/>
        <v>1</v>
      </c>
      <c r="IR81" s="16">
        <f t="shared" si="384"/>
        <v>2.083333333333335E-3</v>
      </c>
      <c r="IS81" s="18">
        <f t="shared" si="484"/>
        <v>1</v>
      </c>
      <c r="IT81" s="17">
        <f t="shared" si="485"/>
        <v>1</v>
      </c>
      <c r="IU81" s="16">
        <f t="shared" si="385"/>
        <v>2.7777777777777801E-3</v>
      </c>
      <c r="IV81" s="18">
        <f t="shared" si="486"/>
        <v>1</v>
      </c>
      <c r="IW81" s="17">
        <f t="shared" si="487"/>
        <v>1</v>
      </c>
      <c r="IX81" s="16">
        <f t="shared" si="386"/>
        <v>3.4722222222222251E-3</v>
      </c>
      <c r="IY81" s="18">
        <f t="shared" si="488"/>
        <v>1</v>
      </c>
      <c r="IZ81" s="17">
        <f t="shared" si="489"/>
        <v>1</v>
      </c>
      <c r="JA81" s="16">
        <f t="shared" si="387"/>
        <v>6.9444444444444501E-3</v>
      </c>
      <c r="JB81" s="18">
        <f t="shared" si="490"/>
        <v>1</v>
      </c>
      <c r="JC81" s="17">
        <f t="shared" si="491"/>
        <v>1</v>
      </c>
      <c r="JD81" s="16">
        <f t="shared" si="388"/>
        <v>1.38888888888889E-2</v>
      </c>
      <c r="JE81" s="18">
        <f t="shared" si="492"/>
        <v>1</v>
      </c>
      <c r="JF81" s="17">
        <f t="shared" si="493"/>
        <v>1</v>
      </c>
      <c r="JG81" s="16">
        <f t="shared" si="389"/>
        <v>2.083333333333335E-2</v>
      </c>
      <c r="JH81" s="18">
        <f t="shared" si="494"/>
        <v>1</v>
      </c>
      <c r="JI81" s="17">
        <f t="shared" si="495"/>
        <v>1</v>
      </c>
      <c r="JJ81" s="16">
        <f t="shared" si="390"/>
        <v>2.7777777777777801E-2</v>
      </c>
      <c r="JK81" s="18">
        <f t="shared" si="496"/>
        <v>1</v>
      </c>
      <c r="JL81" s="17">
        <f t="shared" si="497"/>
        <v>1</v>
      </c>
      <c r="JM81" s="16">
        <f t="shared" si="391"/>
        <v>3.4722222222222252E-2</v>
      </c>
      <c r="JN81" s="18">
        <f t="shared" si="498"/>
        <v>1</v>
      </c>
      <c r="JO81" s="17">
        <f t="shared" si="499"/>
        <v>1</v>
      </c>
      <c r="JP81" s="16">
        <f t="shared" si="392"/>
        <v>6.9444444444444503E-2</v>
      </c>
      <c r="JQ81" s="18">
        <f t="shared" si="500"/>
        <v>1</v>
      </c>
      <c r="JR81" s="17">
        <f t="shared" si="501"/>
        <v>1</v>
      </c>
      <c r="JS81" s="16">
        <f t="shared" si="393"/>
        <v>0.13888888888888901</v>
      </c>
      <c r="JT81" s="18">
        <f t="shared" si="502"/>
        <v>1</v>
      </c>
      <c r="JU81" s="17">
        <f t="shared" si="503"/>
        <v>1</v>
      </c>
      <c r="JV81" s="16">
        <f t="shared" si="394"/>
        <v>0.20833333333333351</v>
      </c>
      <c r="JW81" s="18">
        <f t="shared" si="504"/>
        <v>1</v>
      </c>
      <c r="JX81" s="17">
        <f t="shared" si="505"/>
        <v>1</v>
      </c>
      <c r="JY81" s="16">
        <f t="shared" si="395"/>
        <v>0.27777777777777801</v>
      </c>
      <c r="JZ81" s="18">
        <f t="shared" si="506"/>
        <v>1</v>
      </c>
      <c r="KA81" s="17">
        <f t="shared" si="507"/>
        <v>1</v>
      </c>
      <c r="KB81" s="16">
        <f t="shared" si="396"/>
        <v>0.34722222222222249</v>
      </c>
      <c r="KG81" s="15">
        <f t="shared" si="514"/>
        <v>0</v>
      </c>
      <c r="KH81" s="15">
        <f t="shared" si="514"/>
        <v>0</v>
      </c>
      <c r="KI81" s="15">
        <f t="shared" si="514"/>
        <v>0</v>
      </c>
      <c r="KJ81" s="15">
        <f t="shared" si="514"/>
        <v>0</v>
      </c>
      <c r="KK81" s="15">
        <f t="shared" si="514"/>
        <v>0</v>
      </c>
      <c r="KL81" s="15">
        <f t="shared" si="514"/>
        <v>0</v>
      </c>
      <c r="KM81" s="15">
        <f t="shared" si="514"/>
        <v>0</v>
      </c>
      <c r="KN81" s="15">
        <f t="shared" si="514"/>
        <v>0</v>
      </c>
      <c r="KO81" s="15">
        <f t="shared" si="514"/>
        <v>0</v>
      </c>
      <c r="KP81" s="15">
        <f t="shared" si="514"/>
        <v>0</v>
      </c>
      <c r="KQ81" s="15">
        <f t="shared" si="515"/>
        <v>0</v>
      </c>
      <c r="KR81" s="15">
        <f t="shared" si="515"/>
        <v>0</v>
      </c>
      <c r="KS81" s="15">
        <f t="shared" si="515"/>
        <v>0</v>
      </c>
      <c r="KT81" s="15">
        <f t="shared" si="515"/>
        <v>0</v>
      </c>
      <c r="KU81" s="15">
        <f t="shared" si="515"/>
        <v>0</v>
      </c>
      <c r="KV81" s="15">
        <f t="shared" si="515"/>
        <v>0</v>
      </c>
      <c r="KW81" s="15">
        <f t="shared" si="515"/>
        <v>0</v>
      </c>
      <c r="KX81" s="15">
        <f t="shared" si="515"/>
        <v>0</v>
      </c>
      <c r="KY81" s="15">
        <f t="shared" si="515"/>
        <v>0</v>
      </c>
      <c r="KZ81" s="15">
        <f t="shared" si="515"/>
        <v>0</v>
      </c>
      <c r="LG81" s="14">
        <f t="shared" si="347"/>
        <v>0.05</v>
      </c>
      <c r="LH81" s="3">
        <v>1</v>
      </c>
      <c r="LI81" s="14">
        <f t="shared" si="508"/>
        <v>2.5000000000000001E-2</v>
      </c>
      <c r="LJ81" s="3">
        <f t="shared" si="509"/>
        <v>5</v>
      </c>
      <c r="LK81" s="14">
        <v>5.0000000000000001E-3</v>
      </c>
      <c r="LL81" s="3">
        <v>5</v>
      </c>
      <c r="LM81" s="14">
        <v>2.0000000000000001E-4</v>
      </c>
      <c r="LN81" s="3">
        <v>10</v>
      </c>
      <c r="LO81" s="13">
        <f t="shared" si="516"/>
        <v>3.125E-2</v>
      </c>
      <c r="LP81" s="13">
        <f t="shared" si="516"/>
        <v>6.25E-2</v>
      </c>
      <c r="LQ81" s="13">
        <f t="shared" si="516"/>
        <v>9.375E-2</v>
      </c>
      <c r="LR81" s="13">
        <f t="shared" si="516"/>
        <v>0.125</v>
      </c>
      <c r="LS81" s="13">
        <f t="shared" si="516"/>
        <v>0.15625</v>
      </c>
      <c r="LT81" s="13">
        <f t="shared" si="517"/>
        <v>3.125E-2</v>
      </c>
      <c r="LU81" s="13">
        <f t="shared" si="517"/>
        <v>6.25E-2</v>
      </c>
      <c r="LV81" s="13">
        <f t="shared" si="517"/>
        <v>9.375E-2</v>
      </c>
      <c r="LW81" s="13">
        <f t="shared" si="517"/>
        <v>0.125</v>
      </c>
      <c r="LX81" s="13">
        <f t="shared" si="517"/>
        <v>0.15625</v>
      </c>
      <c r="LY81" s="13">
        <f t="shared" si="518"/>
        <v>6.25E-2</v>
      </c>
      <c r="LZ81" s="13">
        <f t="shared" si="518"/>
        <v>0.125</v>
      </c>
      <c r="MA81" s="13">
        <f t="shared" si="518"/>
        <v>0.1875</v>
      </c>
      <c r="MB81" s="13">
        <f t="shared" si="518"/>
        <v>0.25</v>
      </c>
      <c r="MC81" s="13">
        <f t="shared" si="518"/>
        <v>0.3125</v>
      </c>
      <c r="MD81" s="13">
        <f t="shared" si="519"/>
        <v>1.2500000000000001E-2</v>
      </c>
      <c r="ME81" s="13">
        <f t="shared" si="519"/>
        <v>2.5000000000000001E-2</v>
      </c>
      <c r="MF81" s="13">
        <f t="shared" si="519"/>
        <v>3.7499999999999999E-2</v>
      </c>
      <c r="MG81" s="13">
        <f t="shared" si="519"/>
        <v>0.05</v>
      </c>
      <c r="MH81" s="13">
        <f t="shared" si="519"/>
        <v>6.25E-2</v>
      </c>
      <c r="MI81" s="13">
        <f t="shared" si="519"/>
        <v>9.375E-2</v>
      </c>
      <c r="MJ81" s="13">
        <f t="shared" si="519"/>
        <v>0.125</v>
      </c>
      <c r="MK81" s="13">
        <f t="shared" si="519"/>
        <v>0.15625</v>
      </c>
      <c r="ML81" s="13">
        <f t="shared" si="519"/>
        <v>0.1875</v>
      </c>
      <c r="MM81" s="13">
        <f t="shared" si="519"/>
        <v>0.21875</v>
      </c>
      <c r="MN81" s="13">
        <f t="shared" si="519"/>
        <v>0.25</v>
      </c>
      <c r="MO81" s="13">
        <f t="shared" si="519"/>
        <v>0.28125</v>
      </c>
      <c r="MP81" s="13">
        <f t="shared" si="519"/>
        <v>0.3125</v>
      </c>
      <c r="MQ81" s="13"/>
      <c r="MT81" s="3"/>
      <c r="MW81" s="1">
        <v>0</v>
      </c>
      <c r="MX81" s="1">
        <v>0</v>
      </c>
      <c r="MY81" s="1">
        <v>0</v>
      </c>
    </row>
    <row r="82" spans="1:363" s="3" customFormat="1" ht="16.2">
      <c r="A82" s="37">
        <v>78</v>
      </c>
      <c r="B82" s="53" t="s">
        <v>63</v>
      </c>
      <c r="C82" s="37">
        <v>6</v>
      </c>
      <c r="D82" s="37">
        <v>-1</v>
      </c>
      <c r="E82" s="37"/>
      <c r="F82" s="38">
        <v>1950</v>
      </c>
      <c r="G82" s="68" t="s">
        <v>62</v>
      </c>
      <c r="H82" s="37">
        <f t="shared" si="416"/>
        <v>1950</v>
      </c>
      <c r="I82" s="11" t="s">
        <v>61</v>
      </c>
      <c r="J82" s="53">
        <v>1500</v>
      </c>
      <c r="K82" s="11" t="s">
        <v>60</v>
      </c>
      <c r="L82" s="37">
        <f t="shared" si="510"/>
        <v>0</v>
      </c>
      <c r="M82" s="37">
        <f t="shared" si="511"/>
        <v>0</v>
      </c>
      <c r="N82" s="37">
        <v>0</v>
      </c>
      <c r="O82" s="57">
        <v>3.6458338000000001</v>
      </c>
      <c r="P82" s="3">
        <v>10</v>
      </c>
      <c r="Q82" s="51">
        <v>0</v>
      </c>
      <c r="R82" s="17">
        <f t="shared" si="417"/>
        <v>0.32500000000000001</v>
      </c>
      <c r="S82" s="47">
        <f t="shared" si="520"/>
        <v>6</v>
      </c>
      <c r="T82" s="47" t="s">
        <v>8</v>
      </c>
      <c r="U82" s="50">
        <v>0</v>
      </c>
      <c r="V82" s="47">
        <v>15</v>
      </c>
      <c r="W82" s="48">
        <v>1</v>
      </c>
      <c r="X82" s="47" t="str">
        <f t="shared" si="397"/>
        <v>[[0,1],[0,1],[0,1],[0,1],[0,1],[0,1],[0,1],[0,1],[0,1],[0,1],[0,2],[0,4],[0,6],[0,8],[0,10],[0,20],[0,40],[0,60],[0,80],[0,100]]</v>
      </c>
      <c r="Y82" s="47">
        <v>1</v>
      </c>
      <c r="Z82" s="47">
        <v>1</v>
      </c>
      <c r="AA82" s="47" t="str">
        <f t="shared" si="418"/>
        <v>[[1,1],[1,1],[1,1],[1,1],[1,1],[1,1],[1,1],[1,1],[1,1],[1,1],[1,1],[1,1],[1,1],[1,1],[1,1],[1,1],[1,1],[1,1],[1,1],[1,1]]</v>
      </c>
      <c r="AB82" s="37">
        <v>0</v>
      </c>
      <c r="AC82" s="46">
        <v>0.25</v>
      </c>
      <c r="AD82" s="43">
        <f t="shared" si="400"/>
        <v>0</v>
      </c>
      <c r="AE82" s="43">
        <v>0.05</v>
      </c>
      <c r="AF82" s="43">
        <v>0</v>
      </c>
      <c r="AG82" s="44">
        <v>0</v>
      </c>
      <c r="AH82" s="44">
        <v>0.01</v>
      </c>
      <c r="AI82" s="44">
        <v>4.0000000000000001E-3</v>
      </c>
      <c r="AJ82" s="42">
        <v>1E-4</v>
      </c>
      <c r="AK82" s="14" t="str">
        <f t="shared" si="419"/>
        <v>[[0.05,1],[0.025,5],[0.005,5],[0.0002,10],[0,0],[0.0002,10],[0.0002,10]]</v>
      </c>
      <c r="AL82" s="37" t="str">
        <f t="shared" si="398"/>
        <v>[[10,5],[12,2],[15,2]]</v>
      </c>
      <c r="AM82" s="40" t="str">
        <f t="shared" si="350"/>
        <v>[0,0,0]</v>
      </c>
      <c r="AN82" s="40">
        <v>0</v>
      </c>
      <c r="AO82" s="40">
        <v>1</v>
      </c>
      <c r="AP82" s="40">
        <f t="shared" si="420"/>
        <v>1</v>
      </c>
      <c r="AQ82" s="40">
        <v>1</v>
      </c>
      <c r="AR82" s="40">
        <v>1</v>
      </c>
      <c r="AS82" s="41" t="s">
        <v>59</v>
      </c>
      <c r="AT82" s="40">
        <v>4</v>
      </c>
      <c r="AU82" s="39">
        <v>16</v>
      </c>
      <c r="AV82" s="37">
        <v>1</v>
      </c>
      <c r="AW82" s="37">
        <v>0</v>
      </c>
      <c r="AX82" s="8">
        <v>3</v>
      </c>
      <c r="AY82" s="37">
        <v>6</v>
      </c>
      <c r="AZ82" s="8" t="s">
        <v>6</v>
      </c>
      <c r="BA82" s="37">
        <f>BA78</f>
        <v>1</v>
      </c>
      <c r="BB82" s="38">
        <v>1.5</v>
      </c>
      <c r="BC82" s="37"/>
      <c r="BD82" s="37"/>
      <c r="BE82" s="37">
        <v>1</v>
      </c>
      <c r="BF82" s="37">
        <v>1</v>
      </c>
      <c r="BG82" s="38" t="s">
        <v>58</v>
      </c>
      <c r="BH82" s="67">
        <v>1</v>
      </c>
      <c r="BI82" s="36">
        <v>1</v>
      </c>
      <c r="BJ82" s="8">
        <f t="shared" si="521"/>
        <v>1950</v>
      </c>
      <c r="BK82" s="8" t="s">
        <v>5</v>
      </c>
      <c r="BL82" s="37">
        <v>1</v>
      </c>
      <c r="BM82" s="37" t="s">
        <v>14</v>
      </c>
      <c r="BN82" s="37" t="s">
        <v>3</v>
      </c>
      <c r="BO82" s="56" t="s">
        <v>57</v>
      </c>
      <c r="BP82" s="56" t="s">
        <v>57</v>
      </c>
      <c r="BQ82" s="27">
        <v>40010</v>
      </c>
      <c r="BR82" s="27">
        <v>2</v>
      </c>
      <c r="BS82" s="27">
        <v>10</v>
      </c>
      <c r="BT82" s="27">
        <v>12</v>
      </c>
      <c r="BU82" s="11" t="s">
        <v>31</v>
      </c>
      <c r="BV82" s="35">
        <v>12</v>
      </c>
      <c r="BW82" s="27">
        <f t="shared" si="421"/>
        <v>10</v>
      </c>
      <c r="BX82" s="34" t="str">
        <f t="shared" si="422"/>
        <v>[10,10,0,10]</v>
      </c>
      <c r="BY82" s="31">
        <v>0</v>
      </c>
      <c r="BZ82" s="31">
        <v>0</v>
      </c>
      <c r="CA82" s="31">
        <v>0</v>
      </c>
      <c r="CB82" s="31">
        <v>1</v>
      </c>
      <c r="CC82" s="31">
        <v>1</v>
      </c>
      <c r="CD82" s="31">
        <v>0</v>
      </c>
      <c r="CE82" s="31">
        <v>1</v>
      </c>
      <c r="CF82" s="31" t="str">
        <f t="shared" si="415"/>
        <v>1,1,1,1,1,1,1</v>
      </c>
      <c r="CG82" s="31" t="str">
        <f t="shared" si="512"/>
        <v>"4|2|0|0|1950","7|0,1,3|0|0|1950",</v>
      </c>
      <c r="CH82" s="31">
        <v>100</v>
      </c>
      <c r="CI82" s="31">
        <v>100</v>
      </c>
      <c r="CJ82" s="31">
        <v>5</v>
      </c>
      <c r="CK82" s="31"/>
      <c r="CL82" s="31"/>
      <c r="CM82" s="31"/>
      <c r="CN82" s="31"/>
      <c r="CO82" s="31"/>
      <c r="CP82" s="31"/>
      <c r="CQ82" s="32" t="s">
        <v>0</v>
      </c>
      <c r="CR82" s="32">
        <v>1</v>
      </c>
      <c r="CS82" s="31"/>
      <c r="CT82" s="31" t="str">
        <f t="shared" si="408"/>
        <v/>
      </c>
      <c r="CU82" s="31"/>
      <c r="CV82" s="31"/>
      <c r="CW82" s="31"/>
      <c r="CX82" s="31"/>
      <c r="CY82" s="31" t="str">
        <f t="shared" si="409"/>
        <v/>
      </c>
      <c r="CZ82" s="31"/>
      <c r="DA82" s="31"/>
      <c r="DB82" s="31"/>
      <c r="DC82" s="31"/>
      <c r="DD82" s="31" t="str">
        <f t="shared" si="410"/>
        <v/>
      </c>
      <c r="DE82" s="31"/>
      <c r="DF82" s="31"/>
      <c r="DG82" s="31"/>
      <c r="DH82" s="31"/>
      <c r="DI82" s="31">
        <f t="shared" si="411"/>
        <v>4</v>
      </c>
      <c r="DJ82" s="31">
        <v>2</v>
      </c>
      <c r="DK82" s="31">
        <v>0</v>
      </c>
      <c r="DL82" s="31">
        <v>0</v>
      </c>
      <c r="DM82" s="31">
        <f>F82</f>
        <v>1950</v>
      </c>
      <c r="DN82" s="31">
        <f t="shared" si="412"/>
        <v>7</v>
      </c>
      <c r="DO82" s="31" t="s">
        <v>11</v>
      </c>
      <c r="DP82" s="31">
        <v>0</v>
      </c>
      <c r="DQ82" s="31">
        <v>0</v>
      </c>
      <c r="DR82" s="31">
        <f>F82</f>
        <v>1950</v>
      </c>
      <c r="DS82" s="31"/>
      <c r="DT82" s="58">
        <f t="shared" si="413"/>
        <v>10</v>
      </c>
      <c r="DU82" s="58">
        <f t="shared" si="414"/>
        <v>10</v>
      </c>
      <c r="DV82" s="58">
        <v>0</v>
      </c>
      <c r="DW82" s="27">
        <f t="shared" si="423"/>
        <v>10</v>
      </c>
      <c r="DX82" s="27"/>
      <c r="EI82" s="26">
        <f t="shared" si="424"/>
        <v>2145</v>
      </c>
      <c r="EJ82" s="25">
        <v>0</v>
      </c>
      <c r="EK82" s="21">
        <v>10</v>
      </c>
      <c r="EL82" s="21">
        <v>5</v>
      </c>
      <c r="EM82" s="21">
        <v>12</v>
      </c>
      <c r="EN82" s="21">
        <v>2</v>
      </c>
      <c r="EO82" s="21">
        <v>15</v>
      </c>
      <c r="EP82" s="21">
        <v>2</v>
      </c>
      <c r="EQ82" s="21">
        <f t="shared" si="425"/>
        <v>11.555555555555555</v>
      </c>
      <c r="ER82" s="21">
        <f t="shared" si="426"/>
        <v>7.5</v>
      </c>
      <c r="ES82" s="23">
        <f t="shared" si="427"/>
        <v>0</v>
      </c>
      <c r="ET82" s="21">
        <f t="shared" si="428"/>
        <v>15</v>
      </c>
      <c r="EU82" s="22">
        <f t="shared" si="429"/>
        <v>0</v>
      </c>
      <c r="EV82" s="21">
        <f t="shared" si="430"/>
        <v>22.5</v>
      </c>
      <c r="EW82" s="20">
        <f t="shared" si="431"/>
        <v>0</v>
      </c>
      <c r="EZ82" s="66"/>
      <c r="FE82" s="16"/>
      <c r="FF82" s="17">
        <v>0</v>
      </c>
      <c r="FG82" s="17">
        <v>1</v>
      </c>
      <c r="FH82" s="16">
        <f t="shared" si="357"/>
        <v>0</v>
      </c>
      <c r="FI82" s="17">
        <f t="shared" si="432"/>
        <v>0</v>
      </c>
      <c r="FJ82" s="17">
        <f t="shared" si="433"/>
        <v>1</v>
      </c>
      <c r="FK82" s="16">
        <f t="shared" si="358"/>
        <v>0</v>
      </c>
      <c r="FL82" s="17">
        <f t="shared" si="434"/>
        <v>0</v>
      </c>
      <c r="FM82" s="17">
        <f t="shared" si="435"/>
        <v>1</v>
      </c>
      <c r="FN82" s="16">
        <f t="shared" si="359"/>
        <v>0</v>
      </c>
      <c r="FO82" s="17">
        <f t="shared" si="436"/>
        <v>0</v>
      </c>
      <c r="FP82" s="17">
        <f t="shared" si="437"/>
        <v>1</v>
      </c>
      <c r="FQ82" s="16">
        <f t="shared" si="360"/>
        <v>0</v>
      </c>
      <c r="FR82" s="17">
        <f t="shared" si="438"/>
        <v>0</v>
      </c>
      <c r="FS82" s="17">
        <f t="shared" si="439"/>
        <v>1</v>
      </c>
      <c r="FT82" s="16">
        <f t="shared" si="361"/>
        <v>0</v>
      </c>
      <c r="FU82" s="17">
        <f t="shared" si="440"/>
        <v>0</v>
      </c>
      <c r="FV82" s="17">
        <f t="shared" si="441"/>
        <v>1</v>
      </c>
      <c r="FW82" s="16">
        <f t="shared" si="362"/>
        <v>0</v>
      </c>
      <c r="FX82" s="17">
        <f t="shared" si="442"/>
        <v>0</v>
      </c>
      <c r="FY82" s="17">
        <f t="shared" si="443"/>
        <v>1</v>
      </c>
      <c r="FZ82" s="16">
        <f t="shared" si="363"/>
        <v>0</v>
      </c>
      <c r="GA82" s="17">
        <f t="shared" si="444"/>
        <v>0</v>
      </c>
      <c r="GB82" s="17">
        <f t="shared" si="445"/>
        <v>1</v>
      </c>
      <c r="GC82" s="16">
        <f t="shared" si="364"/>
        <v>0</v>
      </c>
      <c r="GD82" s="17">
        <f t="shared" si="446"/>
        <v>0</v>
      </c>
      <c r="GE82" s="17">
        <f t="shared" si="447"/>
        <v>1</v>
      </c>
      <c r="GF82" s="16">
        <f t="shared" si="365"/>
        <v>0</v>
      </c>
      <c r="GG82" s="17">
        <f t="shared" si="448"/>
        <v>0</v>
      </c>
      <c r="GH82" s="17">
        <f t="shared" si="449"/>
        <v>1</v>
      </c>
      <c r="GI82" s="16">
        <f t="shared" si="366"/>
        <v>0</v>
      </c>
      <c r="GJ82" s="17">
        <f t="shared" si="450"/>
        <v>0</v>
      </c>
      <c r="GK82" s="17">
        <f t="shared" si="451"/>
        <v>2</v>
      </c>
      <c r="GL82" s="16">
        <f t="shared" si="367"/>
        <v>0</v>
      </c>
      <c r="GM82" s="17">
        <f t="shared" si="452"/>
        <v>0</v>
      </c>
      <c r="GN82" s="17">
        <f t="shared" si="453"/>
        <v>4</v>
      </c>
      <c r="GO82" s="16">
        <f t="shared" si="368"/>
        <v>0</v>
      </c>
      <c r="GP82" s="17">
        <f t="shared" si="454"/>
        <v>0</v>
      </c>
      <c r="GQ82" s="17">
        <f t="shared" si="455"/>
        <v>6</v>
      </c>
      <c r="GR82" s="16">
        <f t="shared" si="369"/>
        <v>0</v>
      </c>
      <c r="GS82" s="17">
        <f t="shared" si="456"/>
        <v>0</v>
      </c>
      <c r="GT82" s="17">
        <f t="shared" si="457"/>
        <v>8</v>
      </c>
      <c r="GU82" s="16">
        <f t="shared" si="370"/>
        <v>0</v>
      </c>
      <c r="GV82" s="17">
        <f t="shared" si="458"/>
        <v>0</v>
      </c>
      <c r="GW82" s="17">
        <f t="shared" si="459"/>
        <v>10</v>
      </c>
      <c r="GX82" s="16">
        <f t="shared" si="371"/>
        <v>0</v>
      </c>
      <c r="GY82" s="17">
        <f t="shared" si="460"/>
        <v>0</v>
      </c>
      <c r="GZ82" s="17">
        <f t="shared" si="461"/>
        <v>20</v>
      </c>
      <c r="HA82" s="16">
        <f t="shared" si="372"/>
        <v>0</v>
      </c>
      <c r="HB82" s="17">
        <f t="shared" si="462"/>
        <v>0</v>
      </c>
      <c r="HC82" s="17">
        <f t="shared" si="463"/>
        <v>40</v>
      </c>
      <c r="HD82" s="16">
        <f t="shared" si="373"/>
        <v>0</v>
      </c>
      <c r="HE82" s="17">
        <f t="shared" si="464"/>
        <v>0</v>
      </c>
      <c r="HF82" s="17">
        <f t="shared" si="465"/>
        <v>60</v>
      </c>
      <c r="HG82" s="16">
        <f t="shared" si="374"/>
        <v>0</v>
      </c>
      <c r="HH82" s="17">
        <f t="shared" si="466"/>
        <v>0</v>
      </c>
      <c r="HI82" s="17">
        <f t="shared" si="467"/>
        <v>80</v>
      </c>
      <c r="HJ82" s="16">
        <f t="shared" si="375"/>
        <v>0</v>
      </c>
      <c r="HK82" s="17">
        <f t="shared" si="468"/>
        <v>0</v>
      </c>
      <c r="HL82" s="17">
        <f t="shared" si="469"/>
        <v>100</v>
      </c>
      <c r="HM82" s="16">
        <f t="shared" si="376"/>
        <v>0</v>
      </c>
      <c r="HO82" s="66"/>
      <c r="HT82" s="16"/>
      <c r="HU82" s="17">
        <v>1</v>
      </c>
      <c r="HV82" s="17">
        <v>1</v>
      </c>
      <c r="HW82" s="16">
        <f t="shared" si="377"/>
        <v>2.1666666666666685E-4</v>
      </c>
      <c r="HX82" s="17">
        <f t="shared" si="470"/>
        <v>1</v>
      </c>
      <c r="HY82" s="17">
        <f t="shared" si="471"/>
        <v>1</v>
      </c>
      <c r="HZ82" s="16">
        <f t="shared" si="378"/>
        <v>4.3333333333333369E-4</v>
      </c>
      <c r="IA82" s="17">
        <f t="shared" si="472"/>
        <v>1</v>
      </c>
      <c r="IB82" s="17">
        <f t="shared" si="473"/>
        <v>1</v>
      </c>
      <c r="IC82" s="16">
        <f t="shared" si="379"/>
        <v>6.5000000000000051E-4</v>
      </c>
      <c r="ID82" s="17">
        <f t="shared" si="474"/>
        <v>1</v>
      </c>
      <c r="IE82" s="17">
        <f t="shared" si="475"/>
        <v>1</v>
      </c>
      <c r="IF82" s="16">
        <f t="shared" si="380"/>
        <v>8.6666666666666739E-4</v>
      </c>
      <c r="IG82" s="17">
        <f t="shared" si="476"/>
        <v>1</v>
      </c>
      <c r="IH82" s="17">
        <f t="shared" si="477"/>
        <v>1</v>
      </c>
      <c r="II82" s="16">
        <f t="shared" si="381"/>
        <v>1.0833333333333342E-3</v>
      </c>
      <c r="IJ82" s="17">
        <f t="shared" si="478"/>
        <v>1</v>
      </c>
      <c r="IK82" s="17">
        <f t="shared" si="479"/>
        <v>1</v>
      </c>
      <c r="IL82" s="16">
        <f t="shared" si="382"/>
        <v>2.1666666666666683E-3</v>
      </c>
      <c r="IM82" s="17">
        <f t="shared" si="480"/>
        <v>1</v>
      </c>
      <c r="IN82" s="17">
        <f t="shared" si="481"/>
        <v>1</v>
      </c>
      <c r="IO82" s="16">
        <f t="shared" si="383"/>
        <v>4.3333333333333366E-3</v>
      </c>
      <c r="IP82" s="17">
        <f t="shared" si="482"/>
        <v>1</v>
      </c>
      <c r="IQ82" s="17">
        <f t="shared" si="483"/>
        <v>1</v>
      </c>
      <c r="IR82" s="16">
        <f t="shared" si="384"/>
        <v>6.5000000000000049E-3</v>
      </c>
      <c r="IS82" s="17">
        <f t="shared" si="484"/>
        <v>1</v>
      </c>
      <c r="IT82" s="17">
        <f t="shared" si="485"/>
        <v>1</v>
      </c>
      <c r="IU82" s="16">
        <f t="shared" si="385"/>
        <v>8.6666666666666732E-3</v>
      </c>
      <c r="IV82" s="17">
        <f t="shared" si="486"/>
        <v>1</v>
      </c>
      <c r="IW82" s="17">
        <f t="shared" si="487"/>
        <v>1</v>
      </c>
      <c r="IX82" s="16">
        <f t="shared" si="386"/>
        <v>1.0833333333333342E-2</v>
      </c>
      <c r="IY82" s="17">
        <f t="shared" si="488"/>
        <v>1</v>
      </c>
      <c r="IZ82" s="17">
        <f t="shared" si="489"/>
        <v>1</v>
      </c>
      <c r="JA82" s="16">
        <f t="shared" si="387"/>
        <v>2.1666666666666685E-2</v>
      </c>
      <c r="JB82" s="17">
        <f t="shared" si="490"/>
        <v>1</v>
      </c>
      <c r="JC82" s="17">
        <f t="shared" si="491"/>
        <v>1</v>
      </c>
      <c r="JD82" s="16">
        <f t="shared" si="388"/>
        <v>4.333333333333337E-2</v>
      </c>
      <c r="JE82" s="17">
        <f t="shared" si="492"/>
        <v>1</v>
      </c>
      <c r="JF82" s="17">
        <f t="shared" si="493"/>
        <v>1</v>
      </c>
      <c r="JG82" s="16">
        <f t="shared" si="389"/>
        <v>6.5000000000000058E-2</v>
      </c>
      <c r="JH82" s="17">
        <f t="shared" si="494"/>
        <v>1</v>
      </c>
      <c r="JI82" s="17">
        <f t="shared" si="495"/>
        <v>1</v>
      </c>
      <c r="JJ82" s="16">
        <f t="shared" si="390"/>
        <v>8.6666666666666739E-2</v>
      </c>
      <c r="JK82" s="17">
        <f t="shared" si="496"/>
        <v>1</v>
      </c>
      <c r="JL82" s="17">
        <f t="shared" si="497"/>
        <v>1</v>
      </c>
      <c r="JM82" s="16">
        <f t="shared" si="391"/>
        <v>0.10833333333333342</v>
      </c>
      <c r="JN82" s="17">
        <f t="shared" si="498"/>
        <v>1</v>
      </c>
      <c r="JO82" s="17">
        <f t="shared" si="499"/>
        <v>1</v>
      </c>
      <c r="JP82" s="16">
        <f t="shared" si="392"/>
        <v>0.21666666666666684</v>
      </c>
      <c r="JQ82" s="17">
        <f t="shared" si="500"/>
        <v>1</v>
      </c>
      <c r="JR82" s="17">
        <f t="shared" si="501"/>
        <v>1</v>
      </c>
      <c r="JS82" s="16">
        <f t="shared" si="393"/>
        <v>0.43333333333333368</v>
      </c>
      <c r="JT82" s="17">
        <f t="shared" si="502"/>
        <v>1</v>
      </c>
      <c r="JU82" s="17">
        <f t="shared" si="503"/>
        <v>1</v>
      </c>
      <c r="JV82" s="16">
        <f t="shared" si="394"/>
        <v>0.65000000000000058</v>
      </c>
      <c r="JW82" s="17">
        <f t="shared" si="504"/>
        <v>1</v>
      </c>
      <c r="JX82" s="17">
        <f t="shared" si="505"/>
        <v>1</v>
      </c>
      <c r="JY82" s="16">
        <f t="shared" si="395"/>
        <v>0.86666666666666736</v>
      </c>
      <c r="JZ82" s="17">
        <f t="shared" si="506"/>
        <v>1</v>
      </c>
      <c r="KA82" s="17">
        <f t="shared" si="507"/>
        <v>1</v>
      </c>
      <c r="KB82" s="16">
        <f t="shared" si="396"/>
        <v>1.0833333333333341</v>
      </c>
      <c r="KG82" s="15">
        <f t="shared" si="514"/>
        <v>0</v>
      </c>
      <c r="KH82" s="15">
        <f t="shared" si="514"/>
        <v>0</v>
      </c>
      <c r="KI82" s="15">
        <f t="shared" si="514"/>
        <v>0</v>
      </c>
      <c r="KJ82" s="15">
        <f t="shared" si="514"/>
        <v>0</v>
      </c>
      <c r="KK82" s="15">
        <f t="shared" si="514"/>
        <v>0</v>
      </c>
      <c r="KL82" s="15">
        <f t="shared" si="514"/>
        <v>0</v>
      </c>
      <c r="KM82" s="15">
        <f t="shared" si="514"/>
        <v>0</v>
      </c>
      <c r="KN82" s="15">
        <f t="shared" si="514"/>
        <v>0</v>
      </c>
      <c r="KO82" s="15">
        <f t="shared" si="514"/>
        <v>0</v>
      </c>
      <c r="KP82" s="15">
        <f t="shared" si="514"/>
        <v>0</v>
      </c>
      <c r="KQ82" s="15">
        <f t="shared" si="515"/>
        <v>0</v>
      </c>
      <c r="KR82" s="15">
        <f t="shared" si="515"/>
        <v>0</v>
      </c>
      <c r="KS82" s="15">
        <f t="shared" si="515"/>
        <v>0</v>
      </c>
      <c r="KT82" s="15">
        <f t="shared" si="515"/>
        <v>0</v>
      </c>
      <c r="KU82" s="15">
        <f t="shared" si="515"/>
        <v>0</v>
      </c>
      <c r="KV82" s="15">
        <f t="shared" si="515"/>
        <v>0</v>
      </c>
      <c r="KW82" s="15">
        <f t="shared" si="515"/>
        <v>0</v>
      </c>
      <c r="KX82" s="15">
        <f t="shared" si="515"/>
        <v>0</v>
      </c>
      <c r="KY82" s="15">
        <f t="shared" si="515"/>
        <v>0</v>
      </c>
      <c r="KZ82" s="15">
        <f t="shared" si="515"/>
        <v>0</v>
      </c>
      <c r="LG82" s="14">
        <f t="shared" si="347"/>
        <v>0.05</v>
      </c>
      <c r="LH82" s="3">
        <v>1</v>
      </c>
      <c r="LI82" s="14">
        <f t="shared" si="508"/>
        <v>2.5000000000000001E-2</v>
      </c>
      <c r="LJ82" s="3">
        <f t="shared" si="509"/>
        <v>5</v>
      </c>
      <c r="LK82" s="14">
        <v>5.0000000000000001E-3</v>
      </c>
      <c r="LL82" s="3">
        <v>5</v>
      </c>
      <c r="LM82" s="14">
        <v>2.0000000000000001E-4</v>
      </c>
      <c r="LN82" s="3">
        <v>10</v>
      </c>
      <c r="LO82" s="13">
        <f t="shared" si="516"/>
        <v>9.7500000000000003E-2</v>
      </c>
      <c r="LP82" s="13">
        <f t="shared" si="516"/>
        <v>0.19500000000000001</v>
      </c>
      <c r="LQ82" s="13">
        <f t="shared" si="516"/>
        <v>0.29249999999999998</v>
      </c>
      <c r="LR82" s="13">
        <f t="shared" si="516"/>
        <v>0.39</v>
      </c>
      <c r="LS82" s="13">
        <f t="shared" si="516"/>
        <v>0.48749999999999999</v>
      </c>
      <c r="LT82" s="13">
        <f t="shared" si="517"/>
        <v>9.7500000000000003E-2</v>
      </c>
      <c r="LU82" s="13">
        <f t="shared" si="517"/>
        <v>0.19500000000000001</v>
      </c>
      <c r="LV82" s="13">
        <f t="shared" si="517"/>
        <v>0.29249999999999998</v>
      </c>
      <c r="LW82" s="13">
        <f t="shared" si="517"/>
        <v>0.39</v>
      </c>
      <c r="LX82" s="13">
        <f t="shared" si="517"/>
        <v>0.48749999999999999</v>
      </c>
      <c r="LY82" s="13">
        <f t="shared" si="518"/>
        <v>0.19500000000000001</v>
      </c>
      <c r="LZ82" s="13">
        <f t="shared" si="518"/>
        <v>0.39</v>
      </c>
      <c r="MA82" s="13">
        <f t="shared" si="518"/>
        <v>0.58499999999999996</v>
      </c>
      <c r="MB82" s="13">
        <f t="shared" si="518"/>
        <v>0.78</v>
      </c>
      <c r="MC82" s="13">
        <f t="shared" si="518"/>
        <v>0.97499999999999998</v>
      </c>
      <c r="MD82" s="13">
        <f t="shared" si="519"/>
        <v>3.9E-2</v>
      </c>
      <c r="ME82" s="13">
        <f t="shared" si="519"/>
        <v>7.8E-2</v>
      </c>
      <c r="MF82" s="13">
        <f t="shared" si="519"/>
        <v>0.11700000000000001</v>
      </c>
      <c r="MG82" s="13">
        <f t="shared" si="519"/>
        <v>0.156</v>
      </c>
      <c r="MH82" s="13">
        <f t="shared" si="519"/>
        <v>0.19500000000000001</v>
      </c>
      <c r="MI82" s="13">
        <f t="shared" si="519"/>
        <v>0.29249999999999998</v>
      </c>
      <c r="MJ82" s="13">
        <f t="shared" si="519"/>
        <v>0.39</v>
      </c>
      <c r="MK82" s="13">
        <f t="shared" si="519"/>
        <v>0.48749999999999999</v>
      </c>
      <c r="ML82" s="13">
        <f t="shared" si="519"/>
        <v>0.58499999999999996</v>
      </c>
      <c r="MM82" s="13">
        <f t="shared" si="519"/>
        <v>0.6825</v>
      </c>
      <c r="MN82" s="13">
        <f t="shared" si="519"/>
        <v>0.78</v>
      </c>
      <c r="MO82" s="13">
        <f t="shared" si="519"/>
        <v>0.87749999999999995</v>
      </c>
      <c r="MP82" s="13">
        <f t="shared" si="519"/>
        <v>0.97499999999999998</v>
      </c>
      <c r="MQ82" s="13"/>
      <c r="MW82" s="3">
        <v>0.19500000000000001</v>
      </c>
      <c r="MX82" s="3">
        <v>0.78</v>
      </c>
      <c r="MY82" s="3">
        <v>0.97499999999999998</v>
      </c>
    </row>
    <row r="83" spans="1:363" ht="16.2">
      <c r="A83" s="37">
        <v>79</v>
      </c>
      <c r="B83" s="53" t="s">
        <v>56</v>
      </c>
      <c r="C83" s="37">
        <v>6</v>
      </c>
      <c r="D83" s="37">
        <v>28</v>
      </c>
      <c r="E83" s="37"/>
      <c r="F83" s="37">
        <v>1150</v>
      </c>
      <c r="G83" s="37" t="s">
        <v>55</v>
      </c>
      <c r="H83" s="37">
        <f t="shared" si="416"/>
        <v>1150</v>
      </c>
      <c r="I83" s="11"/>
      <c r="J83" s="37">
        <f>F83</f>
        <v>1150</v>
      </c>
      <c r="K83" s="11" t="s">
        <v>54</v>
      </c>
      <c r="L83" s="37">
        <f t="shared" si="510"/>
        <v>0</v>
      </c>
      <c r="M83" s="37">
        <f t="shared" si="511"/>
        <v>0</v>
      </c>
      <c r="N83" s="37">
        <v>0</v>
      </c>
      <c r="O83" s="57">
        <v>0.79861179999999987</v>
      </c>
      <c r="P83" s="3">
        <v>10</v>
      </c>
      <c r="Q83" s="51">
        <v>0</v>
      </c>
      <c r="R83" s="17">
        <f t="shared" si="417"/>
        <v>0.191667</v>
      </c>
      <c r="S83" s="47">
        <f t="shared" si="520"/>
        <v>5</v>
      </c>
      <c r="T83" s="47" t="s">
        <v>27</v>
      </c>
      <c r="U83" s="50">
        <v>0</v>
      </c>
      <c r="V83" s="49">
        <v>15</v>
      </c>
      <c r="W83" s="48">
        <v>1</v>
      </c>
      <c r="X83" s="47" t="str">
        <f t="shared" si="397"/>
        <v>[[0,1],[0,1],[0,1],[0,1],[0,1],[0,1],[0,1],[0,1],[0,1],[0,1],[0,2],[0,4],[0,6],[0,8],[0,10],[0,20],[0,40],[0,60],[0,80],[0,100]]</v>
      </c>
      <c r="Y83" s="47">
        <v>1</v>
      </c>
      <c r="Z83" s="47">
        <v>1</v>
      </c>
      <c r="AA83" s="47" t="str">
        <f t="shared" si="418"/>
        <v>[[1,1],[1,1],[1,1],[1,1],[1,1],[1,1],[1,1],[1,1],[1,1],[1,1],[1,1],[1,1],[1,1],[1,1],[1,1],[1,1],[1,1],[1,1],[1,1],[1,1]]</v>
      </c>
      <c r="AB83" s="37">
        <v>0</v>
      </c>
      <c r="AC83" s="46">
        <v>0</v>
      </c>
      <c r="AD83" s="43">
        <f t="shared" si="400"/>
        <v>0</v>
      </c>
      <c r="AE83" s="43">
        <v>0.05</v>
      </c>
      <c r="AF83" s="43">
        <v>0</v>
      </c>
      <c r="AG83" s="44">
        <v>0</v>
      </c>
      <c r="AH83" s="43">
        <v>0</v>
      </c>
      <c r="AI83" s="43">
        <v>0</v>
      </c>
      <c r="AJ83" s="42">
        <v>0</v>
      </c>
      <c r="AK83" s="14" t="str">
        <f t="shared" si="419"/>
        <v>[[0.05,1],[0.025,5],[0.005,5],[0.0002,10],[0,0],[0.0002,10],[0.0002,10]]</v>
      </c>
      <c r="AL83" s="37" t="str">
        <f t="shared" si="398"/>
        <v>[[6,5],[6,2],[7,2]]</v>
      </c>
      <c r="AM83" s="40" t="str">
        <f t="shared" si="350"/>
        <v>[0,0,0]</v>
      </c>
      <c r="AN83" s="40">
        <v>0</v>
      </c>
      <c r="AO83" s="40">
        <v>1</v>
      </c>
      <c r="AP83" s="40">
        <f t="shared" si="420"/>
        <v>1</v>
      </c>
      <c r="AQ83" s="40">
        <v>1</v>
      </c>
      <c r="AR83" s="40">
        <v>1</v>
      </c>
      <c r="AS83" s="41" t="s">
        <v>7</v>
      </c>
      <c r="AT83" s="40">
        <v>4</v>
      </c>
      <c r="AU83" s="39">
        <v>16</v>
      </c>
      <c r="AV83" s="37">
        <v>1</v>
      </c>
      <c r="AW83" s="37">
        <v>1</v>
      </c>
      <c r="AX83" s="8">
        <v>3</v>
      </c>
      <c r="AY83" s="8">
        <v>6</v>
      </c>
      <c r="AZ83" s="8" t="s">
        <v>17</v>
      </c>
      <c r="BA83" s="37">
        <v>1</v>
      </c>
      <c r="BB83" s="38">
        <v>1</v>
      </c>
      <c r="BC83" s="37"/>
      <c r="BD83" s="37"/>
      <c r="BE83" s="37">
        <v>1</v>
      </c>
      <c r="BF83" s="37">
        <v>1</v>
      </c>
      <c r="BG83" s="38" t="s">
        <v>53</v>
      </c>
      <c r="BH83" s="36">
        <v>1</v>
      </c>
      <c r="BI83" s="36">
        <v>1</v>
      </c>
      <c r="BJ83" s="8">
        <f t="shared" si="521"/>
        <v>1150</v>
      </c>
      <c r="BK83" s="8" t="s">
        <v>5</v>
      </c>
      <c r="BL83" s="8">
        <v>1</v>
      </c>
      <c r="BM83" s="8" t="s">
        <v>4</v>
      </c>
      <c r="BN83" s="8" t="s">
        <v>3</v>
      </c>
      <c r="BO83" s="12" t="s">
        <v>52</v>
      </c>
      <c r="BP83" s="12" t="s">
        <v>52</v>
      </c>
      <c r="BQ83" s="27">
        <v>48010</v>
      </c>
      <c r="BR83" s="27">
        <v>2</v>
      </c>
      <c r="BS83" s="59">
        <v>180</v>
      </c>
      <c r="BT83" s="59">
        <v>35</v>
      </c>
      <c r="BU83" s="11" t="s">
        <v>24</v>
      </c>
      <c r="BV83" s="35">
        <v>10</v>
      </c>
      <c r="BW83" s="27">
        <f t="shared" si="421"/>
        <v>10</v>
      </c>
      <c r="BX83" s="34" t="str">
        <f t="shared" si="422"/>
        <v>[10,10,0,10]</v>
      </c>
      <c r="BY83" s="31">
        <v>0</v>
      </c>
      <c r="BZ83" s="31">
        <v>0</v>
      </c>
      <c r="CA83" s="31">
        <v>0</v>
      </c>
      <c r="CB83" s="31">
        <v>0</v>
      </c>
      <c r="CC83" s="31">
        <v>0</v>
      </c>
      <c r="CD83" s="31">
        <v>0</v>
      </c>
      <c r="CE83" s="31">
        <v>1</v>
      </c>
      <c r="CF83" s="31" t="str">
        <f t="shared" si="415"/>
        <v>0,0,0,0,0,0,0</v>
      </c>
      <c r="CG83" s="31" t="str">
        <f t="shared" si="512"/>
        <v/>
      </c>
      <c r="CH83" s="33"/>
      <c r="CI83" s="33"/>
      <c r="CJ83" s="33"/>
      <c r="CK83" s="33"/>
      <c r="CL83" s="33"/>
      <c r="CM83" s="33"/>
      <c r="CN83" s="33"/>
      <c r="CO83" s="33"/>
      <c r="CP83" s="33"/>
      <c r="CQ83" s="32" t="s">
        <v>22</v>
      </c>
      <c r="CR83" s="32">
        <v>1</v>
      </c>
      <c r="CS83" s="31"/>
      <c r="CT83" s="31" t="str">
        <f t="shared" si="408"/>
        <v/>
      </c>
      <c r="CU83" s="31"/>
      <c r="CV83" s="31"/>
      <c r="CW83" s="31"/>
      <c r="CX83" s="31"/>
      <c r="CY83" s="31" t="str">
        <f t="shared" si="409"/>
        <v/>
      </c>
      <c r="CZ83" s="31"/>
      <c r="DA83" s="31"/>
      <c r="DB83" s="31"/>
      <c r="DC83" s="31"/>
      <c r="DD83" s="31" t="str">
        <f t="shared" si="410"/>
        <v/>
      </c>
      <c r="DE83" s="31"/>
      <c r="DF83" s="31"/>
      <c r="DG83" s="31"/>
      <c r="DH83" s="31"/>
      <c r="DI83" s="31" t="str">
        <f t="shared" si="411"/>
        <v/>
      </c>
      <c r="DJ83" s="31">
        <v>2</v>
      </c>
      <c r="DK83" s="31">
        <v>0</v>
      </c>
      <c r="DL83" s="31">
        <v>0</v>
      </c>
      <c r="DM83" s="31">
        <f>F83</f>
        <v>1150</v>
      </c>
      <c r="DN83" s="31" t="str">
        <f t="shared" si="412"/>
        <v/>
      </c>
      <c r="DO83" s="31">
        <v>1</v>
      </c>
      <c r="DP83" s="31">
        <v>0</v>
      </c>
      <c r="DQ83" s="31">
        <v>0</v>
      </c>
      <c r="DR83" s="31">
        <f>F83</f>
        <v>1150</v>
      </c>
      <c r="DS83" s="31"/>
      <c r="DT83" s="58">
        <f t="shared" si="413"/>
        <v>10</v>
      </c>
      <c r="DU83" s="58">
        <f t="shared" si="414"/>
        <v>10</v>
      </c>
      <c r="DV83" s="58">
        <v>0</v>
      </c>
      <c r="DW83" s="27">
        <f t="shared" si="423"/>
        <v>10</v>
      </c>
      <c r="DX83" s="27"/>
      <c r="EI83" s="26">
        <f t="shared" si="424"/>
        <v>1265</v>
      </c>
      <c r="EJ83" s="25">
        <v>0</v>
      </c>
      <c r="EK83" s="24">
        <v>6</v>
      </c>
      <c r="EL83" s="21">
        <v>5</v>
      </c>
      <c r="EM83" s="24">
        <v>6</v>
      </c>
      <c r="EN83" s="21">
        <v>2</v>
      </c>
      <c r="EO83" s="24">
        <v>7</v>
      </c>
      <c r="EP83" s="21">
        <v>2</v>
      </c>
      <c r="EQ83" s="21">
        <f t="shared" si="425"/>
        <v>6.2222222222222223</v>
      </c>
      <c r="ER83" s="21">
        <f t="shared" si="426"/>
        <v>7.5</v>
      </c>
      <c r="ES83" s="23">
        <f t="shared" si="427"/>
        <v>0</v>
      </c>
      <c r="ET83" s="21">
        <f t="shared" si="428"/>
        <v>15</v>
      </c>
      <c r="EU83" s="22">
        <f t="shared" si="429"/>
        <v>0</v>
      </c>
      <c r="EV83" s="21">
        <f t="shared" si="430"/>
        <v>22.5</v>
      </c>
      <c r="EW83" s="20">
        <f t="shared" si="431"/>
        <v>0</v>
      </c>
      <c r="EZ83" s="19"/>
      <c r="FA83" s="3"/>
      <c r="FE83" s="16"/>
      <c r="FF83" s="18">
        <v>0</v>
      </c>
      <c r="FG83" s="17">
        <v>1</v>
      </c>
      <c r="FH83" s="16">
        <f t="shared" si="357"/>
        <v>0</v>
      </c>
      <c r="FI83" s="18">
        <f t="shared" si="432"/>
        <v>0</v>
      </c>
      <c r="FJ83" s="17">
        <f t="shared" si="433"/>
        <v>1</v>
      </c>
      <c r="FK83" s="16">
        <f t="shared" si="358"/>
        <v>0</v>
      </c>
      <c r="FL83" s="18">
        <f t="shared" si="434"/>
        <v>0</v>
      </c>
      <c r="FM83" s="17">
        <f t="shared" si="435"/>
        <v>1</v>
      </c>
      <c r="FN83" s="16">
        <f t="shared" si="359"/>
        <v>0</v>
      </c>
      <c r="FO83" s="18">
        <f t="shared" si="436"/>
        <v>0</v>
      </c>
      <c r="FP83" s="17">
        <f t="shared" si="437"/>
        <v>1</v>
      </c>
      <c r="FQ83" s="16">
        <f t="shared" si="360"/>
        <v>0</v>
      </c>
      <c r="FR83" s="18">
        <f t="shared" si="438"/>
        <v>0</v>
      </c>
      <c r="FS83" s="17">
        <f t="shared" si="439"/>
        <v>1</v>
      </c>
      <c r="FT83" s="16">
        <f t="shared" si="361"/>
        <v>0</v>
      </c>
      <c r="FU83" s="18">
        <f t="shared" si="440"/>
        <v>0</v>
      </c>
      <c r="FV83" s="17">
        <f t="shared" si="441"/>
        <v>1</v>
      </c>
      <c r="FW83" s="16">
        <f t="shared" si="362"/>
        <v>0</v>
      </c>
      <c r="FX83" s="18">
        <f t="shared" si="442"/>
        <v>0</v>
      </c>
      <c r="FY83" s="17">
        <f t="shared" si="443"/>
        <v>1</v>
      </c>
      <c r="FZ83" s="16">
        <f t="shared" si="363"/>
        <v>0</v>
      </c>
      <c r="GA83" s="18">
        <f t="shared" si="444"/>
        <v>0</v>
      </c>
      <c r="GB83" s="17">
        <f t="shared" si="445"/>
        <v>1</v>
      </c>
      <c r="GC83" s="16">
        <f t="shared" si="364"/>
        <v>0</v>
      </c>
      <c r="GD83" s="18">
        <f t="shared" si="446"/>
        <v>0</v>
      </c>
      <c r="GE83" s="17">
        <f t="shared" si="447"/>
        <v>1</v>
      </c>
      <c r="GF83" s="16">
        <f t="shared" si="365"/>
        <v>0</v>
      </c>
      <c r="GG83" s="18">
        <f t="shared" si="448"/>
        <v>0</v>
      </c>
      <c r="GH83" s="17">
        <f t="shared" si="449"/>
        <v>1</v>
      </c>
      <c r="GI83" s="16">
        <f t="shared" si="366"/>
        <v>0</v>
      </c>
      <c r="GJ83" s="18">
        <f t="shared" si="450"/>
        <v>0</v>
      </c>
      <c r="GK83" s="17">
        <f t="shared" si="451"/>
        <v>2</v>
      </c>
      <c r="GL83" s="16">
        <f t="shared" si="367"/>
        <v>0</v>
      </c>
      <c r="GM83" s="18">
        <f t="shared" si="452"/>
        <v>0</v>
      </c>
      <c r="GN83" s="17">
        <f t="shared" si="453"/>
        <v>4</v>
      </c>
      <c r="GO83" s="16">
        <f t="shared" si="368"/>
        <v>0</v>
      </c>
      <c r="GP83" s="18">
        <f t="shared" si="454"/>
        <v>0</v>
      </c>
      <c r="GQ83" s="17">
        <f t="shared" si="455"/>
        <v>6</v>
      </c>
      <c r="GR83" s="16">
        <f t="shared" si="369"/>
        <v>0</v>
      </c>
      <c r="GS83" s="18">
        <f t="shared" si="456"/>
        <v>0</v>
      </c>
      <c r="GT83" s="17">
        <f t="shared" si="457"/>
        <v>8</v>
      </c>
      <c r="GU83" s="16">
        <f t="shared" si="370"/>
        <v>0</v>
      </c>
      <c r="GV83" s="18">
        <f t="shared" si="458"/>
        <v>0</v>
      </c>
      <c r="GW83" s="17">
        <f t="shared" si="459"/>
        <v>10</v>
      </c>
      <c r="GX83" s="16">
        <f t="shared" si="371"/>
        <v>0</v>
      </c>
      <c r="GY83" s="18">
        <f t="shared" si="460"/>
        <v>0</v>
      </c>
      <c r="GZ83" s="17">
        <f t="shared" si="461"/>
        <v>20</v>
      </c>
      <c r="HA83" s="16">
        <f t="shared" si="372"/>
        <v>0</v>
      </c>
      <c r="HB83" s="18">
        <f t="shared" si="462"/>
        <v>0</v>
      </c>
      <c r="HC83" s="17">
        <f t="shared" si="463"/>
        <v>40</v>
      </c>
      <c r="HD83" s="16">
        <f t="shared" si="373"/>
        <v>0</v>
      </c>
      <c r="HE83" s="18">
        <f t="shared" si="464"/>
        <v>0</v>
      </c>
      <c r="HF83" s="17">
        <f t="shared" si="465"/>
        <v>60</v>
      </c>
      <c r="HG83" s="16">
        <f t="shared" si="374"/>
        <v>0</v>
      </c>
      <c r="HH83" s="18">
        <f t="shared" si="466"/>
        <v>0</v>
      </c>
      <c r="HI83" s="17">
        <f t="shared" si="467"/>
        <v>80</v>
      </c>
      <c r="HJ83" s="16">
        <f t="shared" si="375"/>
        <v>0</v>
      </c>
      <c r="HK83" s="18">
        <f t="shared" si="468"/>
        <v>0</v>
      </c>
      <c r="HL83" s="17">
        <f t="shared" si="469"/>
        <v>100</v>
      </c>
      <c r="HM83" s="16">
        <f t="shared" si="376"/>
        <v>0</v>
      </c>
      <c r="HO83" s="19"/>
      <c r="HP83" s="3"/>
      <c r="HT83" s="16"/>
      <c r="HU83" s="18">
        <v>1</v>
      </c>
      <c r="HV83" s="17">
        <v>1</v>
      </c>
      <c r="HW83" s="16">
        <f t="shared" si="377"/>
        <v>1.2777777777777787E-4</v>
      </c>
      <c r="HX83" s="18">
        <f t="shared" si="470"/>
        <v>1</v>
      </c>
      <c r="HY83" s="17">
        <f t="shared" si="471"/>
        <v>1</v>
      </c>
      <c r="HZ83" s="16">
        <f t="shared" si="378"/>
        <v>2.5555555555555574E-4</v>
      </c>
      <c r="IA83" s="18">
        <f t="shared" si="472"/>
        <v>1</v>
      </c>
      <c r="IB83" s="17">
        <f t="shared" si="473"/>
        <v>1</v>
      </c>
      <c r="IC83" s="16">
        <f t="shared" si="379"/>
        <v>3.8333333333333367E-4</v>
      </c>
      <c r="ID83" s="18">
        <f t="shared" si="474"/>
        <v>1</v>
      </c>
      <c r="IE83" s="17">
        <f t="shared" si="475"/>
        <v>1</v>
      </c>
      <c r="IF83" s="16">
        <f t="shared" si="380"/>
        <v>5.1111111111111149E-4</v>
      </c>
      <c r="IG83" s="18">
        <f t="shared" si="476"/>
        <v>1</v>
      </c>
      <c r="IH83" s="17">
        <f t="shared" si="477"/>
        <v>1</v>
      </c>
      <c r="II83" s="16">
        <f t="shared" si="381"/>
        <v>6.3888888888888936E-4</v>
      </c>
      <c r="IJ83" s="18">
        <f t="shared" si="478"/>
        <v>1</v>
      </c>
      <c r="IK83" s="17">
        <f t="shared" si="479"/>
        <v>1</v>
      </c>
      <c r="IL83" s="16">
        <f t="shared" si="382"/>
        <v>1.2777777777777787E-3</v>
      </c>
      <c r="IM83" s="18">
        <f t="shared" si="480"/>
        <v>1</v>
      </c>
      <c r="IN83" s="17">
        <f t="shared" si="481"/>
        <v>1</v>
      </c>
      <c r="IO83" s="16">
        <f t="shared" si="383"/>
        <v>2.5555555555555574E-3</v>
      </c>
      <c r="IP83" s="18">
        <f t="shared" si="482"/>
        <v>1</v>
      </c>
      <c r="IQ83" s="17">
        <f t="shared" si="483"/>
        <v>1</v>
      </c>
      <c r="IR83" s="16">
        <f t="shared" si="384"/>
        <v>3.8333333333333366E-3</v>
      </c>
      <c r="IS83" s="18">
        <f t="shared" si="484"/>
        <v>1</v>
      </c>
      <c r="IT83" s="17">
        <f t="shared" si="485"/>
        <v>1</v>
      </c>
      <c r="IU83" s="16">
        <f t="shared" si="385"/>
        <v>5.1111111111111149E-3</v>
      </c>
      <c r="IV83" s="18">
        <f t="shared" si="486"/>
        <v>1</v>
      </c>
      <c r="IW83" s="17">
        <f t="shared" si="487"/>
        <v>1</v>
      </c>
      <c r="IX83" s="16">
        <f t="shared" si="386"/>
        <v>6.3888888888888945E-3</v>
      </c>
      <c r="IY83" s="18">
        <f t="shared" si="488"/>
        <v>1</v>
      </c>
      <c r="IZ83" s="17">
        <f t="shared" si="489"/>
        <v>1</v>
      </c>
      <c r="JA83" s="16">
        <f t="shared" si="387"/>
        <v>1.2777777777777789E-2</v>
      </c>
      <c r="JB83" s="18">
        <f t="shared" si="490"/>
        <v>1</v>
      </c>
      <c r="JC83" s="17">
        <f t="shared" si="491"/>
        <v>1</v>
      </c>
      <c r="JD83" s="16">
        <f t="shared" si="388"/>
        <v>2.5555555555555578E-2</v>
      </c>
      <c r="JE83" s="18">
        <f t="shared" si="492"/>
        <v>1</v>
      </c>
      <c r="JF83" s="17">
        <f t="shared" si="493"/>
        <v>1</v>
      </c>
      <c r="JG83" s="16">
        <f t="shared" si="389"/>
        <v>3.8333333333333365E-2</v>
      </c>
      <c r="JH83" s="18">
        <f t="shared" si="494"/>
        <v>1</v>
      </c>
      <c r="JI83" s="17">
        <f t="shared" si="495"/>
        <v>1</v>
      </c>
      <c r="JJ83" s="16">
        <f t="shared" si="390"/>
        <v>5.1111111111111156E-2</v>
      </c>
      <c r="JK83" s="18">
        <f t="shared" si="496"/>
        <v>1</v>
      </c>
      <c r="JL83" s="17">
        <f t="shared" si="497"/>
        <v>1</v>
      </c>
      <c r="JM83" s="16">
        <f t="shared" si="391"/>
        <v>6.3888888888888939E-2</v>
      </c>
      <c r="JN83" s="18">
        <f t="shared" si="498"/>
        <v>1</v>
      </c>
      <c r="JO83" s="17">
        <f t="shared" si="499"/>
        <v>1</v>
      </c>
      <c r="JP83" s="16">
        <f t="shared" si="392"/>
        <v>0.12777777777777788</v>
      </c>
      <c r="JQ83" s="18">
        <f t="shared" si="500"/>
        <v>1</v>
      </c>
      <c r="JR83" s="17">
        <f t="shared" si="501"/>
        <v>1</v>
      </c>
      <c r="JS83" s="16">
        <f t="shared" si="393"/>
        <v>0.25555555555555576</v>
      </c>
      <c r="JT83" s="18">
        <f t="shared" si="502"/>
        <v>1</v>
      </c>
      <c r="JU83" s="17">
        <f t="shared" si="503"/>
        <v>1</v>
      </c>
      <c r="JV83" s="16">
        <f t="shared" si="394"/>
        <v>0.38333333333333364</v>
      </c>
      <c r="JW83" s="18">
        <f t="shared" si="504"/>
        <v>1</v>
      </c>
      <c r="JX83" s="17">
        <f t="shared" si="505"/>
        <v>1</v>
      </c>
      <c r="JY83" s="16">
        <f t="shared" si="395"/>
        <v>0.51111111111111152</v>
      </c>
      <c r="JZ83" s="18">
        <f t="shared" si="506"/>
        <v>1</v>
      </c>
      <c r="KA83" s="17">
        <f t="shared" si="507"/>
        <v>1</v>
      </c>
      <c r="KB83" s="16">
        <f t="shared" si="396"/>
        <v>0.63888888888888939</v>
      </c>
      <c r="KG83" s="15">
        <f t="shared" si="514"/>
        <v>0</v>
      </c>
      <c r="KH83" s="15">
        <f t="shared" si="514"/>
        <v>0</v>
      </c>
      <c r="KI83" s="15">
        <f t="shared" si="514"/>
        <v>0</v>
      </c>
      <c r="KJ83" s="15">
        <f t="shared" si="514"/>
        <v>0</v>
      </c>
      <c r="KK83" s="15">
        <f t="shared" si="514"/>
        <v>0</v>
      </c>
      <c r="KL83" s="15">
        <f t="shared" si="514"/>
        <v>0</v>
      </c>
      <c r="KM83" s="15">
        <f t="shared" si="514"/>
        <v>0</v>
      </c>
      <c r="KN83" s="15">
        <f t="shared" si="514"/>
        <v>0</v>
      </c>
      <c r="KO83" s="15">
        <f t="shared" si="514"/>
        <v>0</v>
      </c>
      <c r="KP83" s="15">
        <f t="shared" si="514"/>
        <v>0</v>
      </c>
      <c r="KQ83" s="15">
        <f t="shared" si="515"/>
        <v>0</v>
      </c>
      <c r="KR83" s="15">
        <f t="shared" si="515"/>
        <v>0</v>
      </c>
      <c r="KS83" s="15">
        <f t="shared" si="515"/>
        <v>0</v>
      </c>
      <c r="KT83" s="15">
        <f t="shared" si="515"/>
        <v>0</v>
      </c>
      <c r="KU83" s="15">
        <f t="shared" si="515"/>
        <v>0</v>
      </c>
      <c r="KV83" s="15">
        <f t="shared" si="515"/>
        <v>0</v>
      </c>
      <c r="KW83" s="15">
        <f t="shared" si="515"/>
        <v>0</v>
      </c>
      <c r="KX83" s="15">
        <f t="shared" si="515"/>
        <v>0</v>
      </c>
      <c r="KY83" s="15">
        <f t="shared" si="515"/>
        <v>0</v>
      </c>
      <c r="KZ83" s="15">
        <f t="shared" si="515"/>
        <v>0</v>
      </c>
      <c r="LG83" s="14">
        <f t="shared" si="347"/>
        <v>0.05</v>
      </c>
      <c r="LH83" s="3">
        <v>1</v>
      </c>
      <c r="LI83" s="14">
        <f t="shared" si="508"/>
        <v>2.5000000000000001E-2</v>
      </c>
      <c r="LJ83" s="3">
        <f t="shared" si="509"/>
        <v>5</v>
      </c>
      <c r="LK83" s="14">
        <v>5.0000000000000001E-3</v>
      </c>
      <c r="LL83" s="3">
        <v>5</v>
      </c>
      <c r="LM83" s="14">
        <v>2.0000000000000001E-4</v>
      </c>
      <c r="LN83" s="3">
        <v>10</v>
      </c>
      <c r="LO83" s="13">
        <f t="shared" si="516"/>
        <v>5.7500000000000002E-2</v>
      </c>
      <c r="LP83" s="13">
        <f t="shared" si="516"/>
        <v>0.115</v>
      </c>
      <c r="LQ83" s="13">
        <f t="shared" si="516"/>
        <v>0.17249999999999999</v>
      </c>
      <c r="LR83" s="13">
        <f t="shared" si="516"/>
        <v>0.23</v>
      </c>
      <c r="LS83" s="13">
        <f t="shared" si="516"/>
        <v>0.28749999999999998</v>
      </c>
      <c r="LT83" s="13">
        <f t="shared" si="517"/>
        <v>5.7500000000000002E-2</v>
      </c>
      <c r="LU83" s="13">
        <f t="shared" si="517"/>
        <v>0.115</v>
      </c>
      <c r="LV83" s="13">
        <f t="shared" si="517"/>
        <v>0.17249999999999999</v>
      </c>
      <c r="LW83" s="13">
        <f t="shared" si="517"/>
        <v>0.23</v>
      </c>
      <c r="LX83" s="13">
        <f t="shared" si="517"/>
        <v>0.28749999999999998</v>
      </c>
      <c r="LY83" s="13">
        <f t="shared" si="518"/>
        <v>0.115</v>
      </c>
      <c r="LZ83" s="13">
        <f t="shared" si="518"/>
        <v>0.23</v>
      </c>
      <c r="MA83" s="13">
        <f t="shared" si="518"/>
        <v>0.34499999999999997</v>
      </c>
      <c r="MB83" s="13">
        <f t="shared" si="518"/>
        <v>0.46</v>
      </c>
      <c r="MC83" s="13">
        <f t="shared" si="518"/>
        <v>0.57499999999999996</v>
      </c>
      <c r="MD83" s="13">
        <f t="shared" si="519"/>
        <v>2.3E-2</v>
      </c>
      <c r="ME83" s="13">
        <f t="shared" si="519"/>
        <v>4.5999999999999999E-2</v>
      </c>
      <c r="MF83" s="13">
        <f t="shared" si="519"/>
        <v>6.9000000000000006E-2</v>
      </c>
      <c r="MG83" s="13">
        <f t="shared" si="519"/>
        <v>9.1999999999999998E-2</v>
      </c>
      <c r="MH83" s="13">
        <f t="shared" si="519"/>
        <v>0.115</v>
      </c>
      <c r="MI83" s="13">
        <f t="shared" si="519"/>
        <v>0.17249999999999999</v>
      </c>
      <c r="MJ83" s="13">
        <f t="shared" si="519"/>
        <v>0.23</v>
      </c>
      <c r="MK83" s="13">
        <f t="shared" si="519"/>
        <v>0.28749999999999998</v>
      </c>
      <c r="ML83" s="13">
        <f t="shared" si="519"/>
        <v>0.34499999999999997</v>
      </c>
      <c r="MM83" s="13">
        <f t="shared" si="519"/>
        <v>0.40250000000000002</v>
      </c>
      <c r="MN83" s="13">
        <f t="shared" si="519"/>
        <v>0.46</v>
      </c>
      <c r="MO83" s="13">
        <f t="shared" si="519"/>
        <v>0.51749999999999996</v>
      </c>
      <c r="MP83" s="13">
        <f t="shared" si="519"/>
        <v>0.57499999999999996</v>
      </c>
      <c r="MQ83" s="13"/>
      <c r="MT83" s="3"/>
      <c r="MW83" s="1">
        <v>0</v>
      </c>
      <c r="MX83" s="1">
        <v>0</v>
      </c>
      <c r="MY83" s="1">
        <v>0</v>
      </c>
    </row>
    <row r="84" spans="1:363" ht="16.2">
      <c r="A84" s="37">
        <v>80</v>
      </c>
      <c r="B84" s="53" t="s">
        <v>51</v>
      </c>
      <c r="C84" s="37">
        <v>6</v>
      </c>
      <c r="D84" s="37">
        <v>29</v>
      </c>
      <c r="E84" s="37"/>
      <c r="F84" s="65">
        <v>1400</v>
      </c>
      <c r="G84" s="64" t="s">
        <v>50</v>
      </c>
      <c r="H84" s="37">
        <f t="shared" si="416"/>
        <v>1400</v>
      </c>
      <c r="I84" s="11" t="s">
        <v>49</v>
      </c>
      <c r="J84" s="53">
        <v>750</v>
      </c>
      <c r="K84" s="11" t="s">
        <v>48</v>
      </c>
      <c r="L84" s="37">
        <f t="shared" si="510"/>
        <v>0</v>
      </c>
      <c r="M84" s="37">
        <f t="shared" si="511"/>
        <v>0</v>
      </c>
      <c r="N84" s="37">
        <v>0</v>
      </c>
      <c r="O84" s="57">
        <v>0.97222159999999991</v>
      </c>
      <c r="P84" s="3">
        <v>10</v>
      </c>
      <c r="Q84" s="51">
        <v>0</v>
      </c>
      <c r="R84" s="17">
        <f t="shared" si="417"/>
        <v>0.23333300000000001</v>
      </c>
      <c r="S84" s="47">
        <f t="shared" si="520"/>
        <v>5</v>
      </c>
      <c r="T84" s="47" t="s">
        <v>27</v>
      </c>
      <c r="U84" s="50">
        <v>0</v>
      </c>
      <c r="V84" s="49">
        <v>15</v>
      </c>
      <c r="W84" s="48">
        <v>1</v>
      </c>
      <c r="X84" s="47" t="str">
        <f t="shared" si="397"/>
        <v>[[0,1],[0,1],[0,1],[0,1],[0,1],[0,1],[0,1],[0,1],[0,1],[0,1],[0,2],[0,4],[0,6],[0,8],[0,10],[0,20],[0,40],[0,60],[0,80],[0,100]]</v>
      </c>
      <c r="Y84" s="47">
        <v>1</v>
      </c>
      <c r="Z84" s="47">
        <v>1</v>
      </c>
      <c r="AA84" s="47" t="str">
        <f t="shared" si="418"/>
        <v>[[1,1],[1,1],[1,1],[1,1],[1,1],[1,1],[1,1],[1,1],[1,1],[1,1],[1,1],[1,1],[1,1],[1,1],[1,1],[1,1],[1,1],[1,1],[1,1],[1,1]]</v>
      </c>
      <c r="AB84" s="37">
        <v>0</v>
      </c>
      <c r="AC84" s="63">
        <v>0</v>
      </c>
      <c r="AD84" s="43">
        <f t="shared" si="400"/>
        <v>0</v>
      </c>
      <c r="AE84" s="43">
        <v>0.05</v>
      </c>
      <c r="AF84" s="43">
        <v>0</v>
      </c>
      <c r="AG84" s="44">
        <v>0</v>
      </c>
      <c r="AH84" s="43">
        <v>0</v>
      </c>
      <c r="AI84" s="43">
        <v>0</v>
      </c>
      <c r="AJ84" s="42">
        <v>0</v>
      </c>
      <c r="AK84" s="14" t="str">
        <f t="shared" si="419"/>
        <v>[[0.05,1],[0.025,5],[0.005,5],[0.0002,10],[0,0],[0.0002,10],[0.0002,10]]</v>
      </c>
      <c r="AL84" s="37" t="str">
        <f t="shared" si="398"/>
        <v>[[6,5],[6,2],[7,2]]</v>
      </c>
      <c r="AM84" s="40" t="str">
        <f t="shared" si="350"/>
        <v>[0,0,0]</v>
      </c>
      <c r="AN84" s="40">
        <v>0</v>
      </c>
      <c r="AO84" s="40">
        <v>1</v>
      </c>
      <c r="AP84" s="40">
        <f t="shared" si="420"/>
        <v>1</v>
      </c>
      <c r="AQ84" s="40">
        <v>1</v>
      </c>
      <c r="AR84" s="40">
        <v>1</v>
      </c>
      <c r="AS84" s="41" t="s">
        <v>7</v>
      </c>
      <c r="AT84" s="40">
        <v>4</v>
      </c>
      <c r="AU84" s="39">
        <v>16</v>
      </c>
      <c r="AV84" s="37">
        <v>1</v>
      </c>
      <c r="AW84" s="37">
        <v>1</v>
      </c>
      <c r="AX84" s="8">
        <v>3</v>
      </c>
      <c r="AY84" s="8">
        <v>6</v>
      </c>
      <c r="AZ84" s="8" t="s">
        <v>17</v>
      </c>
      <c r="BA84" s="37">
        <v>1</v>
      </c>
      <c r="BB84" s="38">
        <v>1</v>
      </c>
      <c r="BC84" s="37"/>
      <c r="BD84" s="37"/>
      <c r="BE84" s="37">
        <v>1</v>
      </c>
      <c r="BF84" s="37">
        <v>1</v>
      </c>
      <c r="BG84" s="38" t="s">
        <v>47</v>
      </c>
      <c r="BH84" s="36">
        <v>1</v>
      </c>
      <c r="BI84" s="36">
        <v>1</v>
      </c>
      <c r="BJ84" s="8">
        <f t="shared" si="521"/>
        <v>1400</v>
      </c>
      <c r="BK84" s="8" t="s">
        <v>46</v>
      </c>
      <c r="BL84" s="8">
        <v>1</v>
      </c>
      <c r="BM84" s="8" t="s">
        <v>14</v>
      </c>
      <c r="BN84" s="8" t="s">
        <v>3</v>
      </c>
      <c r="BO84" s="62" t="s">
        <v>45</v>
      </c>
      <c r="BP84" s="62" t="s">
        <v>45</v>
      </c>
      <c r="BQ84" s="27">
        <v>45000</v>
      </c>
      <c r="BR84" s="27">
        <v>2</v>
      </c>
      <c r="BS84" s="59">
        <v>180</v>
      </c>
      <c r="BT84" s="59">
        <v>60</v>
      </c>
      <c r="BU84" s="11" t="s">
        <v>24</v>
      </c>
      <c r="BV84" s="35">
        <v>11</v>
      </c>
      <c r="BW84" s="27">
        <f t="shared" si="421"/>
        <v>10</v>
      </c>
      <c r="BX84" s="34" t="str">
        <f t="shared" si="422"/>
        <v>[10,10,0,10]</v>
      </c>
      <c r="BY84" s="27">
        <v>0</v>
      </c>
      <c r="BZ84" s="27">
        <v>0</v>
      </c>
      <c r="CA84" s="27">
        <v>0</v>
      </c>
      <c r="CB84" s="31">
        <v>0</v>
      </c>
      <c r="CC84" s="27">
        <v>1</v>
      </c>
      <c r="CD84" s="27">
        <v>0</v>
      </c>
      <c r="CE84" s="27">
        <v>0</v>
      </c>
      <c r="CF84" s="31" t="str">
        <f t="shared" si="415"/>
        <v>0,0,0,0,0,0,0</v>
      </c>
      <c r="CG84" s="31" t="str">
        <f t="shared" si="512"/>
        <v>"7|0,1,3|0|0|1400",</v>
      </c>
      <c r="CH84" s="27"/>
      <c r="CI84" s="27"/>
      <c r="CJ84" s="27"/>
      <c r="CK84" s="27"/>
      <c r="CL84" s="27"/>
      <c r="CM84" s="27"/>
      <c r="CN84" s="27"/>
      <c r="CO84" s="27"/>
      <c r="CP84" s="27"/>
      <c r="CQ84" s="32" t="s">
        <v>22</v>
      </c>
      <c r="CR84" s="32">
        <v>1</v>
      </c>
      <c r="CS84" s="31"/>
      <c r="CT84" s="31" t="str">
        <f t="shared" si="408"/>
        <v/>
      </c>
      <c r="CU84" s="31"/>
      <c r="CV84" s="31"/>
      <c r="CW84" s="31"/>
      <c r="CX84" s="31"/>
      <c r="CY84" s="31" t="str">
        <f t="shared" si="409"/>
        <v/>
      </c>
      <c r="CZ84" s="31"/>
      <c r="DA84" s="31"/>
      <c r="DB84" s="31"/>
      <c r="DC84" s="31"/>
      <c r="DD84" s="31" t="str">
        <f t="shared" si="410"/>
        <v/>
      </c>
      <c r="DE84" s="31"/>
      <c r="DF84" s="31"/>
      <c r="DG84" s="31"/>
      <c r="DH84" s="31"/>
      <c r="DI84" s="31" t="str">
        <f t="shared" si="411"/>
        <v/>
      </c>
      <c r="DJ84" s="31"/>
      <c r="DK84" s="31"/>
      <c r="DL84" s="31"/>
      <c r="DM84" s="31"/>
      <c r="DN84" s="31">
        <f t="shared" si="412"/>
        <v>7</v>
      </c>
      <c r="DO84" s="31" t="s">
        <v>11</v>
      </c>
      <c r="DP84" s="31">
        <v>0</v>
      </c>
      <c r="DQ84" s="31">
        <v>0</v>
      </c>
      <c r="DR84" s="31">
        <f>F84</f>
        <v>1400</v>
      </c>
      <c r="DS84" s="31"/>
      <c r="DT84" s="58">
        <f t="shared" si="413"/>
        <v>10</v>
      </c>
      <c r="DU84" s="58">
        <f t="shared" si="414"/>
        <v>10</v>
      </c>
      <c r="DV84" s="58">
        <v>0</v>
      </c>
      <c r="DW84" s="27">
        <f t="shared" si="423"/>
        <v>10</v>
      </c>
      <c r="DX84" s="27"/>
      <c r="EF84" s="61"/>
      <c r="EI84" s="26">
        <f t="shared" si="424"/>
        <v>1540.0000000000002</v>
      </c>
      <c r="EJ84" s="25">
        <v>0</v>
      </c>
      <c r="EK84" s="24">
        <v>6</v>
      </c>
      <c r="EL84" s="21">
        <v>5</v>
      </c>
      <c r="EM84" s="24">
        <v>6</v>
      </c>
      <c r="EN84" s="21">
        <v>2</v>
      </c>
      <c r="EO84" s="24">
        <v>7</v>
      </c>
      <c r="EP84" s="21">
        <v>2</v>
      </c>
      <c r="EQ84" s="21">
        <f t="shared" si="425"/>
        <v>6.2222222222222223</v>
      </c>
      <c r="ER84" s="21">
        <f t="shared" si="426"/>
        <v>7.5</v>
      </c>
      <c r="ES84" s="23">
        <f t="shared" si="427"/>
        <v>0</v>
      </c>
      <c r="ET84" s="21">
        <f t="shared" si="428"/>
        <v>15</v>
      </c>
      <c r="EU84" s="22">
        <f t="shared" si="429"/>
        <v>0</v>
      </c>
      <c r="EV84" s="21">
        <f t="shared" si="430"/>
        <v>22.5</v>
      </c>
      <c r="EW84" s="20">
        <f t="shared" si="431"/>
        <v>0</v>
      </c>
      <c r="EZ84" s="19"/>
      <c r="FA84" s="3"/>
      <c r="FE84" s="16"/>
      <c r="FF84" s="18">
        <v>0</v>
      </c>
      <c r="FG84" s="17">
        <v>1</v>
      </c>
      <c r="FH84" s="16">
        <f t="shared" si="357"/>
        <v>0</v>
      </c>
      <c r="FI84" s="18">
        <f t="shared" si="432"/>
        <v>0</v>
      </c>
      <c r="FJ84" s="17">
        <f t="shared" si="433"/>
        <v>1</v>
      </c>
      <c r="FK84" s="16">
        <f t="shared" si="358"/>
        <v>0</v>
      </c>
      <c r="FL84" s="18">
        <f t="shared" si="434"/>
        <v>0</v>
      </c>
      <c r="FM84" s="17">
        <f t="shared" si="435"/>
        <v>1</v>
      </c>
      <c r="FN84" s="16">
        <f t="shared" si="359"/>
        <v>0</v>
      </c>
      <c r="FO84" s="18">
        <f t="shared" si="436"/>
        <v>0</v>
      </c>
      <c r="FP84" s="17">
        <f t="shared" si="437"/>
        <v>1</v>
      </c>
      <c r="FQ84" s="16">
        <f t="shared" si="360"/>
        <v>0</v>
      </c>
      <c r="FR84" s="18">
        <f t="shared" si="438"/>
        <v>0</v>
      </c>
      <c r="FS84" s="17">
        <f t="shared" si="439"/>
        <v>1</v>
      </c>
      <c r="FT84" s="16">
        <f t="shared" si="361"/>
        <v>0</v>
      </c>
      <c r="FU84" s="18">
        <f t="shared" si="440"/>
        <v>0</v>
      </c>
      <c r="FV84" s="17">
        <f t="shared" si="441"/>
        <v>1</v>
      </c>
      <c r="FW84" s="16">
        <f t="shared" si="362"/>
        <v>0</v>
      </c>
      <c r="FX84" s="18">
        <f t="shared" si="442"/>
        <v>0</v>
      </c>
      <c r="FY84" s="17">
        <f t="shared" si="443"/>
        <v>1</v>
      </c>
      <c r="FZ84" s="16">
        <f t="shared" si="363"/>
        <v>0</v>
      </c>
      <c r="GA84" s="18">
        <f t="shared" si="444"/>
        <v>0</v>
      </c>
      <c r="GB84" s="17">
        <f t="shared" si="445"/>
        <v>1</v>
      </c>
      <c r="GC84" s="16">
        <f t="shared" si="364"/>
        <v>0</v>
      </c>
      <c r="GD84" s="18">
        <f t="shared" si="446"/>
        <v>0</v>
      </c>
      <c r="GE84" s="17">
        <f t="shared" si="447"/>
        <v>1</v>
      </c>
      <c r="GF84" s="16">
        <f t="shared" si="365"/>
        <v>0</v>
      </c>
      <c r="GG84" s="18">
        <f t="shared" si="448"/>
        <v>0</v>
      </c>
      <c r="GH84" s="17">
        <f t="shared" si="449"/>
        <v>1</v>
      </c>
      <c r="GI84" s="16">
        <f t="shared" si="366"/>
        <v>0</v>
      </c>
      <c r="GJ84" s="18">
        <f t="shared" si="450"/>
        <v>0</v>
      </c>
      <c r="GK84" s="17">
        <f t="shared" si="451"/>
        <v>2</v>
      </c>
      <c r="GL84" s="16">
        <f t="shared" si="367"/>
        <v>0</v>
      </c>
      <c r="GM84" s="18">
        <f t="shared" si="452"/>
        <v>0</v>
      </c>
      <c r="GN84" s="17">
        <f t="shared" si="453"/>
        <v>4</v>
      </c>
      <c r="GO84" s="16">
        <f t="shared" si="368"/>
        <v>0</v>
      </c>
      <c r="GP84" s="18">
        <f t="shared" si="454"/>
        <v>0</v>
      </c>
      <c r="GQ84" s="17">
        <f t="shared" si="455"/>
        <v>6</v>
      </c>
      <c r="GR84" s="16">
        <f t="shared" si="369"/>
        <v>0</v>
      </c>
      <c r="GS84" s="18">
        <f t="shared" si="456"/>
        <v>0</v>
      </c>
      <c r="GT84" s="17">
        <f t="shared" si="457"/>
        <v>8</v>
      </c>
      <c r="GU84" s="16">
        <f t="shared" si="370"/>
        <v>0</v>
      </c>
      <c r="GV84" s="18">
        <f t="shared" si="458"/>
        <v>0</v>
      </c>
      <c r="GW84" s="17">
        <f t="shared" si="459"/>
        <v>10</v>
      </c>
      <c r="GX84" s="16">
        <f t="shared" si="371"/>
        <v>0</v>
      </c>
      <c r="GY84" s="18">
        <f t="shared" si="460"/>
        <v>0</v>
      </c>
      <c r="GZ84" s="17">
        <f t="shared" si="461"/>
        <v>20</v>
      </c>
      <c r="HA84" s="16">
        <f t="shared" si="372"/>
        <v>0</v>
      </c>
      <c r="HB84" s="18">
        <f t="shared" si="462"/>
        <v>0</v>
      </c>
      <c r="HC84" s="17">
        <f t="shared" si="463"/>
        <v>40</v>
      </c>
      <c r="HD84" s="16">
        <f t="shared" si="373"/>
        <v>0</v>
      </c>
      <c r="HE84" s="18">
        <f t="shared" si="464"/>
        <v>0</v>
      </c>
      <c r="HF84" s="17">
        <f t="shared" si="465"/>
        <v>60</v>
      </c>
      <c r="HG84" s="16">
        <f t="shared" si="374"/>
        <v>0</v>
      </c>
      <c r="HH84" s="18">
        <f t="shared" si="466"/>
        <v>0</v>
      </c>
      <c r="HI84" s="17">
        <f t="shared" si="467"/>
        <v>80</v>
      </c>
      <c r="HJ84" s="16">
        <f t="shared" si="375"/>
        <v>0</v>
      </c>
      <c r="HK84" s="18">
        <f t="shared" si="468"/>
        <v>0</v>
      </c>
      <c r="HL84" s="17">
        <f t="shared" si="469"/>
        <v>100</v>
      </c>
      <c r="HM84" s="16">
        <f t="shared" si="376"/>
        <v>0</v>
      </c>
      <c r="HO84" s="19"/>
      <c r="HP84" s="3"/>
      <c r="HT84" s="16"/>
      <c r="HU84" s="18">
        <v>1</v>
      </c>
      <c r="HV84" s="17">
        <v>1</v>
      </c>
      <c r="HW84" s="16">
        <f t="shared" si="377"/>
        <v>1.5555555555555567E-4</v>
      </c>
      <c r="HX84" s="18">
        <f t="shared" si="470"/>
        <v>1</v>
      </c>
      <c r="HY84" s="17">
        <f t="shared" si="471"/>
        <v>1</v>
      </c>
      <c r="HZ84" s="16">
        <f t="shared" si="378"/>
        <v>3.1111111111111134E-4</v>
      </c>
      <c r="IA84" s="18">
        <f t="shared" si="472"/>
        <v>1</v>
      </c>
      <c r="IB84" s="17">
        <f t="shared" si="473"/>
        <v>1</v>
      </c>
      <c r="IC84" s="16">
        <f t="shared" si="379"/>
        <v>4.6666666666666704E-4</v>
      </c>
      <c r="ID84" s="18">
        <f t="shared" si="474"/>
        <v>1</v>
      </c>
      <c r="IE84" s="17">
        <f t="shared" si="475"/>
        <v>1</v>
      </c>
      <c r="IF84" s="16">
        <f t="shared" si="380"/>
        <v>6.2222222222222269E-4</v>
      </c>
      <c r="IG84" s="18">
        <f t="shared" si="476"/>
        <v>1</v>
      </c>
      <c r="IH84" s="17">
        <f t="shared" si="477"/>
        <v>1</v>
      </c>
      <c r="II84" s="16">
        <f t="shared" si="381"/>
        <v>7.7777777777777838E-4</v>
      </c>
      <c r="IJ84" s="18">
        <f t="shared" si="478"/>
        <v>1</v>
      </c>
      <c r="IK84" s="17">
        <f t="shared" si="479"/>
        <v>1</v>
      </c>
      <c r="IL84" s="16">
        <f t="shared" si="382"/>
        <v>1.5555555555555568E-3</v>
      </c>
      <c r="IM84" s="18">
        <f t="shared" si="480"/>
        <v>1</v>
      </c>
      <c r="IN84" s="17">
        <f t="shared" si="481"/>
        <v>1</v>
      </c>
      <c r="IO84" s="16">
        <f t="shared" si="383"/>
        <v>3.1111111111111135E-3</v>
      </c>
      <c r="IP84" s="18">
        <f t="shared" si="482"/>
        <v>1</v>
      </c>
      <c r="IQ84" s="17">
        <f t="shared" si="483"/>
        <v>1</v>
      </c>
      <c r="IR84" s="16">
        <f t="shared" si="384"/>
        <v>4.6666666666666705E-3</v>
      </c>
      <c r="IS84" s="18">
        <f t="shared" si="484"/>
        <v>1</v>
      </c>
      <c r="IT84" s="17">
        <f t="shared" si="485"/>
        <v>1</v>
      </c>
      <c r="IU84" s="16">
        <f t="shared" si="385"/>
        <v>6.2222222222222271E-3</v>
      </c>
      <c r="IV84" s="18">
        <f t="shared" si="486"/>
        <v>1</v>
      </c>
      <c r="IW84" s="17">
        <f t="shared" si="487"/>
        <v>1</v>
      </c>
      <c r="IX84" s="16">
        <f t="shared" si="386"/>
        <v>7.7777777777777845E-3</v>
      </c>
      <c r="IY84" s="18">
        <f t="shared" si="488"/>
        <v>1</v>
      </c>
      <c r="IZ84" s="17">
        <f t="shared" si="489"/>
        <v>1</v>
      </c>
      <c r="JA84" s="16">
        <f t="shared" si="387"/>
        <v>1.5555555555555569E-2</v>
      </c>
      <c r="JB84" s="18">
        <f t="shared" si="490"/>
        <v>1</v>
      </c>
      <c r="JC84" s="17">
        <f t="shared" si="491"/>
        <v>1</v>
      </c>
      <c r="JD84" s="16">
        <f t="shared" si="388"/>
        <v>3.1111111111111138E-2</v>
      </c>
      <c r="JE84" s="18">
        <f t="shared" si="492"/>
        <v>1</v>
      </c>
      <c r="JF84" s="17">
        <f t="shared" si="493"/>
        <v>1</v>
      </c>
      <c r="JG84" s="16">
        <f t="shared" si="389"/>
        <v>4.6666666666666703E-2</v>
      </c>
      <c r="JH84" s="18">
        <f t="shared" si="494"/>
        <v>1</v>
      </c>
      <c r="JI84" s="17">
        <f t="shared" si="495"/>
        <v>1</v>
      </c>
      <c r="JJ84" s="16">
        <f t="shared" si="390"/>
        <v>6.2222222222222276E-2</v>
      </c>
      <c r="JK84" s="18">
        <f t="shared" si="496"/>
        <v>1</v>
      </c>
      <c r="JL84" s="17">
        <f t="shared" si="497"/>
        <v>1</v>
      </c>
      <c r="JM84" s="16">
        <f t="shared" si="391"/>
        <v>7.7777777777777835E-2</v>
      </c>
      <c r="JN84" s="18">
        <f t="shared" si="498"/>
        <v>1</v>
      </c>
      <c r="JO84" s="17">
        <f t="shared" si="499"/>
        <v>1</v>
      </c>
      <c r="JP84" s="16">
        <f t="shared" si="392"/>
        <v>0.15555555555555567</v>
      </c>
      <c r="JQ84" s="18">
        <f t="shared" si="500"/>
        <v>1</v>
      </c>
      <c r="JR84" s="17">
        <f t="shared" si="501"/>
        <v>1</v>
      </c>
      <c r="JS84" s="16">
        <f t="shared" si="393"/>
        <v>0.31111111111111134</v>
      </c>
      <c r="JT84" s="18">
        <f t="shared" si="502"/>
        <v>1</v>
      </c>
      <c r="JU84" s="17">
        <f t="shared" si="503"/>
        <v>1</v>
      </c>
      <c r="JV84" s="16">
        <f t="shared" si="394"/>
        <v>0.46666666666666706</v>
      </c>
      <c r="JW84" s="18">
        <f t="shared" si="504"/>
        <v>1</v>
      </c>
      <c r="JX84" s="17">
        <f t="shared" si="505"/>
        <v>1</v>
      </c>
      <c r="JY84" s="16">
        <f t="shared" si="395"/>
        <v>0.62222222222222268</v>
      </c>
      <c r="JZ84" s="18">
        <f t="shared" si="506"/>
        <v>1</v>
      </c>
      <c r="KA84" s="17">
        <f t="shared" si="507"/>
        <v>1</v>
      </c>
      <c r="KB84" s="16">
        <f t="shared" si="396"/>
        <v>0.77777777777777846</v>
      </c>
      <c r="KG84" s="15">
        <f t="shared" si="514"/>
        <v>0</v>
      </c>
      <c r="KH84" s="15">
        <f t="shared" si="514"/>
        <v>0</v>
      </c>
      <c r="KI84" s="15">
        <f t="shared" si="514"/>
        <v>0</v>
      </c>
      <c r="KJ84" s="15">
        <f t="shared" si="514"/>
        <v>0</v>
      </c>
      <c r="KK84" s="15">
        <f t="shared" si="514"/>
        <v>0</v>
      </c>
      <c r="KL84" s="15">
        <f t="shared" si="514"/>
        <v>0</v>
      </c>
      <c r="KM84" s="15">
        <f t="shared" si="514"/>
        <v>0</v>
      </c>
      <c r="KN84" s="15">
        <f t="shared" si="514"/>
        <v>0</v>
      </c>
      <c r="KO84" s="15">
        <f t="shared" si="514"/>
        <v>0</v>
      </c>
      <c r="KP84" s="15">
        <f t="shared" si="514"/>
        <v>0</v>
      </c>
      <c r="KQ84" s="15">
        <f t="shared" si="515"/>
        <v>0</v>
      </c>
      <c r="KR84" s="15">
        <f t="shared" si="515"/>
        <v>0</v>
      </c>
      <c r="KS84" s="15">
        <f t="shared" si="515"/>
        <v>0</v>
      </c>
      <c r="KT84" s="15">
        <f t="shared" si="515"/>
        <v>0</v>
      </c>
      <c r="KU84" s="15">
        <f t="shared" si="515"/>
        <v>0</v>
      </c>
      <c r="KV84" s="15">
        <f t="shared" si="515"/>
        <v>0</v>
      </c>
      <c r="KW84" s="15">
        <f t="shared" si="515"/>
        <v>0</v>
      </c>
      <c r="KX84" s="15">
        <f t="shared" si="515"/>
        <v>0</v>
      </c>
      <c r="KY84" s="15">
        <f t="shared" si="515"/>
        <v>0</v>
      </c>
      <c r="KZ84" s="15">
        <f t="shared" si="515"/>
        <v>0</v>
      </c>
      <c r="LG84" s="14">
        <f t="shared" si="347"/>
        <v>0.05</v>
      </c>
      <c r="LH84" s="3">
        <v>1</v>
      </c>
      <c r="LI84" s="14">
        <f t="shared" si="508"/>
        <v>2.5000000000000001E-2</v>
      </c>
      <c r="LJ84" s="3">
        <f t="shared" si="509"/>
        <v>5</v>
      </c>
      <c r="LK84" s="14">
        <v>5.0000000000000001E-3</v>
      </c>
      <c r="LL84" s="3">
        <v>5</v>
      </c>
      <c r="LM84" s="14">
        <v>2.0000000000000001E-4</v>
      </c>
      <c r="LN84" s="3">
        <v>10</v>
      </c>
      <c r="LO84" s="13">
        <f t="shared" si="516"/>
        <v>7.0000000000000007E-2</v>
      </c>
      <c r="LP84" s="13">
        <f t="shared" si="516"/>
        <v>0.14000000000000001</v>
      </c>
      <c r="LQ84" s="13">
        <f t="shared" si="516"/>
        <v>0.21</v>
      </c>
      <c r="LR84" s="13">
        <f t="shared" si="516"/>
        <v>0.28000000000000003</v>
      </c>
      <c r="LS84" s="13">
        <f t="shared" si="516"/>
        <v>0.35</v>
      </c>
      <c r="LT84" s="13">
        <f t="shared" si="517"/>
        <v>7.0000000000000007E-2</v>
      </c>
      <c r="LU84" s="13">
        <f t="shared" si="517"/>
        <v>0.14000000000000001</v>
      </c>
      <c r="LV84" s="13">
        <f t="shared" si="517"/>
        <v>0.21</v>
      </c>
      <c r="LW84" s="13">
        <f t="shared" si="517"/>
        <v>0.28000000000000003</v>
      </c>
      <c r="LX84" s="13">
        <f t="shared" si="517"/>
        <v>0.35</v>
      </c>
      <c r="LY84" s="13">
        <f t="shared" si="518"/>
        <v>0.14000000000000001</v>
      </c>
      <c r="LZ84" s="13">
        <f t="shared" si="518"/>
        <v>0.28000000000000003</v>
      </c>
      <c r="MA84" s="13">
        <f t="shared" si="518"/>
        <v>0.42</v>
      </c>
      <c r="MB84" s="13">
        <f t="shared" si="518"/>
        <v>0.56000000000000005</v>
      </c>
      <c r="MC84" s="13">
        <f t="shared" si="518"/>
        <v>0.7</v>
      </c>
      <c r="MD84" s="13">
        <f t="shared" si="519"/>
        <v>2.8000000000000001E-2</v>
      </c>
      <c r="ME84" s="13">
        <f t="shared" si="519"/>
        <v>5.6000000000000001E-2</v>
      </c>
      <c r="MF84" s="13">
        <f t="shared" si="519"/>
        <v>8.4000000000000005E-2</v>
      </c>
      <c r="MG84" s="13">
        <f t="shared" si="519"/>
        <v>0.112</v>
      </c>
      <c r="MH84" s="13">
        <f t="shared" si="519"/>
        <v>0.14000000000000001</v>
      </c>
      <c r="MI84" s="13">
        <f t="shared" si="519"/>
        <v>0.21</v>
      </c>
      <c r="MJ84" s="13">
        <f t="shared" si="519"/>
        <v>0.28000000000000003</v>
      </c>
      <c r="MK84" s="13">
        <f t="shared" si="519"/>
        <v>0.35</v>
      </c>
      <c r="ML84" s="13">
        <f t="shared" si="519"/>
        <v>0.42</v>
      </c>
      <c r="MM84" s="13">
        <f t="shared" si="519"/>
        <v>0.49</v>
      </c>
      <c r="MN84" s="13">
        <f t="shared" si="519"/>
        <v>0.56000000000000005</v>
      </c>
      <c r="MO84" s="13">
        <f t="shared" si="519"/>
        <v>0.63</v>
      </c>
      <c r="MP84" s="13">
        <f t="shared" si="519"/>
        <v>0.7</v>
      </c>
      <c r="MQ84" s="13"/>
      <c r="MT84" s="3"/>
      <c r="MW84" s="1">
        <v>0</v>
      </c>
      <c r="MX84" s="1">
        <v>0</v>
      </c>
      <c r="MY84" s="1">
        <v>0</v>
      </c>
    </row>
    <row r="85" spans="1:363" ht="16.2">
      <c r="A85" s="37">
        <v>81</v>
      </c>
      <c r="B85" s="53" t="s">
        <v>44</v>
      </c>
      <c r="C85" s="37">
        <v>6</v>
      </c>
      <c r="D85" s="37">
        <v>27</v>
      </c>
      <c r="E85" s="37"/>
      <c r="F85" s="37">
        <v>1800</v>
      </c>
      <c r="G85" s="60" t="s">
        <v>43</v>
      </c>
      <c r="H85" s="37">
        <f t="shared" si="416"/>
        <v>1800</v>
      </c>
      <c r="I85" s="11" t="s">
        <v>42</v>
      </c>
      <c r="J85" s="37">
        <f>F85</f>
        <v>1800</v>
      </c>
      <c r="K85" s="11" t="s">
        <v>41</v>
      </c>
      <c r="L85" s="37">
        <f t="shared" si="510"/>
        <v>0</v>
      </c>
      <c r="M85" s="37">
        <f t="shared" si="511"/>
        <v>0</v>
      </c>
      <c r="N85" s="37">
        <v>0</v>
      </c>
      <c r="O85" s="57">
        <v>1.2499997999999999</v>
      </c>
      <c r="P85" s="3">
        <v>10</v>
      </c>
      <c r="Q85" s="51">
        <v>0</v>
      </c>
      <c r="R85" s="17">
        <f t="shared" si="417"/>
        <v>0.3</v>
      </c>
      <c r="S85" s="47">
        <f t="shared" si="520"/>
        <v>6</v>
      </c>
      <c r="T85" s="47" t="s">
        <v>27</v>
      </c>
      <c r="U85" s="50">
        <v>0</v>
      </c>
      <c r="V85" s="49">
        <v>15</v>
      </c>
      <c r="W85" s="48">
        <v>1</v>
      </c>
      <c r="X85" s="47" t="str">
        <f t="shared" si="397"/>
        <v>[[0,1],[0,1],[0,1],[0,1],[0,1],[0,1],[0,1],[0,1],[0,1],[0,1],[0,2],[0,4],[0,6],[0,8],[0,10],[0,20],[0,40],[0,60],[0,80],[0,100]]</v>
      </c>
      <c r="Y85" s="47">
        <v>1</v>
      </c>
      <c r="Z85" s="47">
        <v>1</v>
      </c>
      <c r="AA85" s="47" t="str">
        <f t="shared" si="418"/>
        <v>[[1,1],[1,1],[1,1],[1,1],[1,1],[1,1],[1,1],[1,1],[1,1],[1,1],[1,1],[1,1],[1,1],[1,1],[1,1],[1,1],[1,1],[1,1],[1,1],[1,1]]</v>
      </c>
      <c r="AB85" s="37">
        <v>0</v>
      </c>
      <c r="AC85" s="46">
        <v>0</v>
      </c>
      <c r="AD85" s="43">
        <f t="shared" si="400"/>
        <v>0</v>
      </c>
      <c r="AE85" s="43">
        <v>0.05</v>
      </c>
      <c r="AF85" s="43">
        <v>0</v>
      </c>
      <c r="AG85" s="44">
        <v>0</v>
      </c>
      <c r="AH85" s="43">
        <v>0</v>
      </c>
      <c r="AI85" s="43">
        <v>0</v>
      </c>
      <c r="AJ85" s="42">
        <v>0</v>
      </c>
      <c r="AK85" s="14" t="str">
        <f t="shared" si="419"/>
        <v>[[0.05,1],[0.025,5],[0.005,5],[0.0002,10],[0,0],[0.0002,10],[0.0002,10]]</v>
      </c>
      <c r="AL85" s="37" t="str">
        <f t="shared" si="398"/>
        <v>[[6,5],[6,2],[7,2]]</v>
      </c>
      <c r="AM85" s="40" t="str">
        <f t="shared" si="350"/>
        <v>[0,0,0]</v>
      </c>
      <c r="AN85" s="40">
        <v>0</v>
      </c>
      <c r="AO85" s="40">
        <v>1</v>
      </c>
      <c r="AP85" s="40">
        <f t="shared" si="420"/>
        <v>1</v>
      </c>
      <c r="AQ85" s="40">
        <v>1</v>
      </c>
      <c r="AR85" s="40">
        <v>1</v>
      </c>
      <c r="AS85" s="41" t="s">
        <v>7</v>
      </c>
      <c r="AT85" s="40">
        <v>4</v>
      </c>
      <c r="AU85" s="39">
        <v>16</v>
      </c>
      <c r="AV85" s="37">
        <v>1</v>
      </c>
      <c r="AW85" s="37">
        <v>0</v>
      </c>
      <c r="AX85" s="8">
        <v>3</v>
      </c>
      <c r="AY85" s="8">
        <v>6</v>
      </c>
      <c r="AZ85" s="8" t="s">
        <v>6</v>
      </c>
      <c r="BA85" s="37">
        <v>1</v>
      </c>
      <c r="BB85" s="38">
        <v>1.5</v>
      </c>
      <c r="BC85" s="37"/>
      <c r="BD85" s="37"/>
      <c r="BE85" s="37">
        <v>1</v>
      </c>
      <c r="BF85" s="37">
        <v>1</v>
      </c>
      <c r="BG85" s="38" t="s">
        <v>40</v>
      </c>
      <c r="BH85" s="36">
        <v>1</v>
      </c>
      <c r="BI85" s="36">
        <v>1</v>
      </c>
      <c r="BJ85" s="8">
        <f t="shared" si="521"/>
        <v>1800</v>
      </c>
      <c r="BK85" s="8" t="s">
        <v>5</v>
      </c>
      <c r="BL85" s="8">
        <v>1</v>
      </c>
      <c r="BM85" s="8" t="s">
        <v>4</v>
      </c>
      <c r="BN85" s="8" t="s">
        <v>3</v>
      </c>
      <c r="BO85" s="12" t="s">
        <v>39</v>
      </c>
      <c r="BP85" s="12" t="s">
        <v>39</v>
      </c>
      <c r="BQ85" s="27">
        <v>455</v>
      </c>
      <c r="BR85" s="27">
        <v>2</v>
      </c>
      <c r="BS85" s="59">
        <v>180</v>
      </c>
      <c r="BT85" s="59">
        <v>35</v>
      </c>
      <c r="BU85" s="11" t="s">
        <v>24</v>
      </c>
      <c r="BV85" s="35">
        <v>9</v>
      </c>
      <c r="BW85" s="27">
        <f t="shared" si="421"/>
        <v>10</v>
      </c>
      <c r="BX85" s="34" t="str">
        <f t="shared" si="422"/>
        <v>[10,10,0,10]</v>
      </c>
      <c r="BY85" s="31">
        <v>0</v>
      </c>
      <c r="BZ85" s="31">
        <v>0</v>
      </c>
      <c r="CA85" s="31">
        <v>0</v>
      </c>
      <c r="CB85" s="31">
        <v>0</v>
      </c>
      <c r="CC85" s="31">
        <v>1</v>
      </c>
      <c r="CD85" s="31">
        <v>0</v>
      </c>
      <c r="CE85" s="31">
        <v>0</v>
      </c>
      <c r="CF85" s="31" t="str">
        <f t="shared" si="415"/>
        <v>0,0,0,0,0,0,1</v>
      </c>
      <c r="CG85" s="31" t="str">
        <f t="shared" si="512"/>
        <v>"7|0,1,3|1|1|9998",</v>
      </c>
      <c r="CH85" s="33"/>
      <c r="CI85" s="33"/>
      <c r="CJ85" s="33"/>
      <c r="CK85" s="33"/>
      <c r="CL85" s="33"/>
      <c r="CM85" s="33"/>
      <c r="CN85" s="33"/>
      <c r="CO85" s="27" t="s">
        <v>38</v>
      </c>
      <c r="CP85" s="31">
        <v>7</v>
      </c>
      <c r="CQ85" s="32" t="s">
        <v>22</v>
      </c>
      <c r="CR85" s="32"/>
      <c r="CS85" s="31"/>
      <c r="CT85" s="31" t="str">
        <f t="shared" si="408"/>
        <v/>
      </c>
      <c r="CU85" s="31"/>
      <c r="CV85" s="31"/>
      <c r="CW85" s="31"/>
      <c r="CX85" s="31"/>
      <c r="CY85" s="31" t="str">
        <f t="shared" si="409"/>
        <v/>
      </c>
      <c r="CZ85" s="31"/>
      <c r="DA85" s="31"/>
      <c r="DB85" s="31"/>
      <c r="DC85" s="31"/>
      <c r="DD85" s="31" t="str">
        <f t="shared" si="410"/>
        <v/>
      </c>
      <c r="DE85" s="31"/>
      <c r="DF85" s="31"/>
      <c r="DG85" s="31"/>
      <c r="DH85" s="31"/>
      <c r="DI85" s="31" t="str">
        <f t="shared" si="411"/>
        <v/>
      </c>
      <c r="DJ85" s="31"/>
      <c r="DK85" s="31"/>
      <c r="DL85" s="31"/>
      <c r="DM85" s="31"/>
      <c r="DN85" s="31">
        <f t="shared" si="412"/>
        <v>7</v>
      </c>
      <c r="DO85" s="31" t="s">
        <v>11</v>
      </c>
      <c r="DP85" s="31">
        <v>1</v>
      </c>
      <c r="DQ85" s="31">
        <v>1</v>
      </c>
      <c r="DR85" s="31">
        <v>9998</v>
      </c>
      <c r="DS85" s="31"/>
      <c r="DT85" s="58">
        <f t="shared" si="413"/>
        <v>10</v>
      </c>
      <c r="DU85" s="58">
        <f t="shared" si="414"/>
        <v>10</v>
      </c>
      <c r="DV85" s="58">
        <v>0</v>
      </c>
      <c r="DW85" s="27">
        <f t="shared" si="423"/>
        <v>10</v>
      </c>
      <c r="DX85" s="27"/>
      <c r="EI85" s="26">
        <f t="shared" si="424"/>
        <v>1980.0000000000002</v>
      </c>
      <c r="EJ85" s="25">
        <v>0</v>
      </c>
      <c r="EK85" s="24">
        <v>6</v>
      </c>
      <c r="EL85" s="21">
        <v>5</v>
      </c>
      <c r="EM85" s="24">
        <v>6</v>
      </c>
      <c r="EN85" s="21">
        <v>2</v>
      </c>
      <c r="EO85" s="24">
        <v>7</v>
      </c>
      <c r="EP85" s="21">
        <v>2</v>
      </c>
      <c r="EQ85" s="21">
        <f t="shared" si="425"/>
        <v>6.2222222222222223</v>
      </c>
      <c r="ER85" s="21">
        <f t="shared" si="426"/>
        <v>7.5</v>
      </c>
      <c r="ES85" s="23">
        <f t="shared" si="427"/>
        <v>0</v>
      </c>
      <c r="ET85" s="21">
        <f t="shared" si="428"/>
        <v>15</v>
      </c>
      <c r="EU85" s="22">
        <f t="shared" si="429"/>
        <v>0</v>
      </c>
      <c r="EV85" s="21">
        <f t="shared" si="430"/>
        <v>22.5</v>
      </c>
      <c r="EW85" s="20">
        <f t="shared" si="431"/>
        <v>0</v>
      </c>
      <c r="EZ85" s="19"/>
      <c r="FA85" s="3"/>
      <c r="FE85" s="16"/>
      <c r="FF85" s="18">
        <v>0</v>
      </c>
      <c r="FG85" s="17">
        <v>1</v>
      </c>
      <c r="FH85" s="16">
        <f t="shared" si="357"/>
        <v>0</v>
      </c>
      <c r="FI85" s="18">
        <f t="shared" si="432"/>
        <v>0</v>
      </c>
      <c r="FJ85" s="17">
        <f t="shared" si="433"/>
        <v>1</v>
      </c>
      <c r="FK85" s="16">
        <f t="shared" si="358"/>
        <v>0</v>
      </c>
      <c r="FL85" s="18">
        <f t="shared" si="434"/>
        <v>0</v>
      </c>
      <c r="FM85" s="17">
        <f t="shared" si="435"/>
        <v>1</v>
      </c>
      <c r="FN85" s="16">
        <f t="shared" si="359"/>
        <v>0</v>
      </c>
      <c r="FO85" s="18">
        <f t="shared" si="436"/>
        <v>0</v>
      </c>
      <c r="FP85" s="17">
        <f t="shared" si="437"/>
        <v>1</v>
      </c>
      <c r="FQ85" s="16">
        <f t="shared" si="360"/>
        <v>0</v>
      </c>
      <c r="FR85" s="18">
        <f t="shared" si="438"/>
        <v>0</v>
      </c>
      <c r="FS85" s="17">
        <f t="shared" si="439"/>
        <v>1</v>
      </c>
      <c r="FT85" s="16">
        <f t="shared" si="361"/>
        <v>0</v>
      </c>
      <c r="FU85" s="18">
        <f t="shared" si="440"/>
        <v>0</v>
      </c>
      <c r="FV85" s="17">
        <f t="shared" si="441"/>
        <v>1</v>
      </c>
      <c r="FW85" s="16">
        <f t="shared" si="362"/>
        <v>0</v>
      </c>
      <c r="FX85" s="18">
        <f t="shared" si="442"/>
        <v>0</v>
      </c>
      <c r="FY85" s="17">
        <f t="shared" si="443"/>
        <v>1</v>
      </c>
      <c r="FZ85" s="16">
        <f t="shared" si="363"/>
        <v>0</v>
      </c>
      <c r="GA85" s="18">
        <f t="shared" si="444"/>
        <v>0</v>
      </c>
      <c r="GB85" s="17">
        <f t="shared" si="445"/>
        <v>1</v>
      </c>
      <c r="GC85" s="16">
        <f t="shared" si="364"/>
        <v>0</v>
      </c>
      <c r="GD85" s="18">
        <f t="shared" si="446"/>
        <v>0</v>
      </c>
      <c r="GE85" s="17">
        <f t="shared" si="447"/>
        <v>1</v>
      </c>
      <c r="GF85" s="16">
        <f t="shared" si="365"/>
        <v>0</v>
      </c>
      <c r="GG85" s="18">
        <f t="shared" si="448"/>
        <v>0</v>
      </c>
      <c r="GH85" s="17">
        <f t="shared" si="449"/>
        <v>1</v>
      </c>
      <c r="GI85" s="16">
        <f t="shared" si="366"/>
        <v>0</v>
      </c>
      <c r="GJ85" s="18">
        <f t="shared" si="450"/>
        <v>0</v>
      </c>
      <c r="GK85" s="17">
        <f t="shared" si="451"/>
        <v>2</v>
      </c>
      <c r="GL85" s="16">
        <f t="shared" si="367"/>
        <v>0</v>
      </c>
      <c r="GM85" s="18">
        <f t="shared" si="452"/>
        <v>0</v>
      </c>
      <c r="GN85" s="17">
        <f t="shared" si="453"/>
        <v>4</v>
      </c>
      <c r="GO85" s="16">
        <f t="shared" si="368"/>
        <v>0</v>
      </c>
      <c r="GP85" s="18">
        <f t="shared" si="454"/>
        <v>0</v>
      </c>
      <c r="GQ85" s="17">
        <f t="shared" si="455"/>
        <v>6</v>
      </c>
      <c r="GR85" s="16">
        <f t="shared" si="369"/>
        <v>0</v>
      </c>
      <c r="GS85" s="18">
        <f t="shared" si="456"/>
        <v>0</v>
      </c>
      <c r="GT85" s="17">
        <f t="shared" si="457"/>
        <v>8</v>
      </c>
      <c r="GU85" s="16">
        <f t="shared" si="370"/>
        <v>0</v>
      </c>
      <c r="GV85" s="18">
        <f t="shared" si="458"/>
        <v>0</v>
      </c>
      <c r="GW85" s="17">
        <f t="shared" si="459"/>
        <v>10</v>
      </c>
      <c r="GX85" s="16">
        <f t="shared" si="371"/>
        <v>0</v>
      </c>
      <c r="GY85" s="18">
        <f t="shared" si="460"/>
        <v>0</v>
      </c>
      <c r="GZ85" s="17">
        <f t="shared" si="461"/>
        <v>20</v>
      </c>
      <c r="HA85" s="16">
        <f t="shared" si="372"/>
        <v>0</v>
      </c>
      <c r="HB85" s="18">
        <f t="shared" si="462"/>
        <v>0</v>
      </c>
      <c r="HC85" s="17">
        <f t="shared" si="463"/>
        <v>40</v>
      </c>
      <c r="HD85" s="16">
        <f t="shared" si="373"/>
        <v>0</v>
      </c>
      <c r="HE85" s="18">
        <f t="shared" si="464"/>
        <v>0</v>
      </c>
      <c r="HF85" s="17">
        <f t="shared" si="465"/>
        <v>60</v>
      </c>
      <c r="HG85" s="16">
        <f t="shared" si="374"/>
        <v>0</v>
      </c>
      <c r="HH85" s="18">
        <f t="shared" si="466"/>
        <v>0</v>
      </c>
      <c r="HI85" s="17">
        <f t="shared" si="467"/>
        <v>80</v>
      </c>
      <c r="HJ85" s="16">
        <f t="shared" si="375"/>
        <v>0</v>
      </c>
      <c r="HK85" s="18">
        <f t="shared" si="468"/>
        <v>0</v>
      </c>
      <c r="HL85" s="17">
        <f t="shared" si="469"/>
        <v>100</v>
      </c>
      <c r="HM85" s="16">
        <f t="shared" si="376"/>
        <v>0</v>
      </c>
      <c r="HO85" s="19"/>
      <c r="HP85" s="3"/>
      <c r="HT85" s="16"/>
      <c r="HU85" s="18">
        <v>1</v>
      </c>
      <c r="HV85" s="17">
        <v>1</v>
      </c>
      <c r="HW85" s="16">
        <f t="shared" si="377"/>
        <v>2.0000000000000017E-4</v>
      </c>
      <c r="HX85" s="18">
        <f t="shared" si="470"/>
        <v>1</v>
      </c>
      <c r="HY85" s="17">
        <f t="shared" si="471"/>
        <v>1</v>
      </c>
      <c r="HZ85" s="16">
        <f t="shared" si="378"/>
        <v>4.0000000000000034E-4</v>
      </c>
      <c r="IA85" s="18">
        <f t="shared" si="472"/>
        <v>1</v>
      </c>
      <c r="IB85" s="17">
        <f t="shared" si="473"/>
        <v>1</v>
      </c>
      <c r="IC85" s="16">
        <f t="shared" si="379"/>
        <v>6.0000000000000049E-4</v>
      </c>
      <c r="ID85" s="18">
        <f t="shared" si="474"/>
        <v>1</v>
      </c>
      <c r="IE85" s="17">
        <f t="shared" si="475"/>
        <v>1</v>
      </c>
      <c r="IF85" s="16">
        <f t="shared" si="380"/>
        <v>8.0000000000000069E-4</v>
      </c>
      <c r="IG85" s="18">
        <f t="shared" si="476"/>
        <v>1</v>
      </c>
      <c r="IH85" s="17">
        <f t="shared" si="477"/>
        <v>1</v>
      </c>
      <c r="II85" s="16">
        <f t="shared" si="381"/>
        <v>1.0000000000000009E-3</v>
      </c>
      <c r="IJ85" s="18">
        <f t="shared" si="478"/>
        <v>1</v>
      </c>
      <c r="IK85" s="17">
        <f t="shared" si="479"/>
        <v>1</v>
      </c>
      <c r="IL85" s="16">
        <f t="shared" si="382"/>
        <v>2.0000000000000018E-3</v>
      </c>
      <c r="IM85" s="18">
        <f t="shared" si="480"/>
        <v>1</v>
      </c>
      <c r="IN85" s="17">
        <f t="shared" si="481"/>
        <v>1</v>
      </c>
      <c r="IO85" s="16">
        <f t="shared" si="383"/>
        <v>4.0000000000000036E-3</v>
      </c>
      <c r="IP85" s="18">
        <f t="shared" si="482"/>
        <v>1</v>
      </c>
      <c r="IQ85" s="17">
        <f t="shared" si="483"/>
        <v>1</v>
      </c>
      <c r="IR85" s="16">
        <f t="shared" si="384"/>
        <v>6.0000000000000045E-3</v>
      </c>
      <c r="IS85" s="18">
        <f t="shared" si="484"/>
        <v>1</v>
      </c>
      <c r="IT85" s="17">
        <f t="shared" si="485"/>
        <v>1</v>
      </c>
      <c r="IU85" s="16">
        <f t="shared" si="385"/>
        <v>8.0000000000000071E-3</v>
      </c>
      <c r="IV85" s="18">
        <f t="shared" si="486"/>
        <v>1</v>
      </c>
      <c r="IW85" s="17">
        <f t="shared" si="487"/>
        <v>1</v>
      </c>
      <c r="IX85" s="16">
        <f t="shared" si="386"/>
        <v>1.0000000000000009E-2</v>
      </c>
      <c r="IY85" s="18">
        <f t="shared" si="488"/>
        <v>1</v>
      </c>
      <c r="IZ85" s="17">
        <f t="shared" si="489"/>
        <v>1</v>
      </c>
      <c r="JA85" s="16">
        <f t="shared" si="387"/>
        <v>2.0000000000000018E-2</v>
      </c>
      <c r="JB85" s="18">
        <f t="shared" si="490"/>
        <v>1</v>
      </c>
      <c r="JC85" s="17">
        <f t="shared" si="491"/>
        <v>1</v>
      </c>
      <c r="JD85" s="16">
        <f t="shared" si="388"/>
        <v>4.0000000000000036E-2</v>
      </c>
      <c r="JE85" s="18">
        <f t="shared" si="492"/>
        <v>1</v>
      </c>
      <c r="JF85" s="17">
        <f t="shared" si="493"/>
        <v>1</v>
      </c>
      <c r="JG85" s="16">
        <f t="shared" si="389"/>
        <v>6.0000000000000046E-2</v>
      </c>
      <c r="JH85" s="18">
        <f t="shared" si="494"/>
        <v>1</v>
      </c>
      <c r="JI85" s="17">
        <f t="shared" si="495"/>
        <v>1</v>
      </c>
      <c r="JJ85" s="16">
        <f t="shared" si="390"/>
        <v>8.0000000000000071E-2</v>
      </c>
      <c r="JK85" s="18">
        <f t="shared" si="496"/>
        <v>1</v>
      </c>
      <c r="JL85" s="17">
        <f t="shared" si="497"/>
        <v>1</v>
      </c>
      <c r="JM85" s="16">
        <f t="shared" si="391"/>
        <v>0.10000000000000007</v>
      </c>
      <c r="JN85" s="18">
        <f t="shared" si="498"/>
        <v>1</v>
      </c>
      <c r="JO85" s="17">
        <f t="shared" si="499"/>
        <v>1</v>
      </c>
      <c r="JP85" s="16">
        <f t="shared" si="392"/>
        <v>0.20000000000000015</v>
      </c>
      <c r="JQ85" s="18">
        <f t="shared" si="500"/>
        <v>1</v>
      </c>
      <c r="JR85" s="17">
        <f t="shared" si="501"/>
        <v>1</v>
      </c>
      <c r="JS85" s="16">
        <f t="shared" si="393"/>
        <v>0.4000000000000003</v>
      </c>
      <c r="JT85" s="18">
        <f t="shared" si="502"/>
        <v>1</v>
      </c>
      <c r="JU85" s="17">
        <f t="shared" si="503"/>
        <v>1</v>
      </c>
      <c r="JV85" s="16">
        <f t="shared" si="394"/>
        <v>0.60000000000000053</v>
      </c>
      <c r="JW85" s="18">
        <f t="shared" si="504"/>
        <v>1</v>
      </c>
      <c r="JX85" s="17">
        <f t="shared" si="505"/>
        <v>1</v>
      </c>
      <c r="JY85" s="16">
        <f t="shared" si="395"/>
        <v>0.8000000000000006</v>
      </c>
      <c r="JZ85" s="18">
        <f t="shared" si="506"/>
        <v>1</v>
      </c>
      <c r="KA85" s="17">
        <f t="shared" si="507"/>
        <v>1</v>
      </c>
      <c r="KB85" s="16">
        <f t="shared" si="396"/>
        <v>1.0000000000000009</v>
      </c>
      <c r="KG85" s="15">
        <f t="shared" si="514"/>
        <v>0</v>
      </c>
      <c r="KH85" s="15">
        <f t="shared" si="514"/>
        <v>0</v>
      </c>
      <c r="KI85" s="15">
        <f t="shared" si="514"/>
        <v>0</v>
      </c>
      <c r="KJ85" s="15">
        <f t="shared" si="514"/>
        <v>0</v>
      </c>
      <c r="KK85" s="15">
        <f t="shared" si="514"/>
        <v>0</v>
      </c>
      <c r="KL85" s="15">
        <f t="shared" si="514"/>
        <v>0</v>
      </c>
      <c r="KM85" s="15">
        <f t="shared" si="514"/>
        <v>0</v>
      </c>
      <c r="KN85" s="15">
        <f t="shared" si="514"/>
        <v>0</v>
      </c>
      <c r="KO85" s="15">
        <f t="shared" si="514"/>
        <v>0</v>
      </c>
      <c r="KP85" s="15">
        <f t="shared" si="514"/>
        <v>0</v>
      </c>
      <c r="KQ85" s="15">
        <f t="shared" si="515"/>
        <v>0</v>
      </c>
      <c r="KR85" s="15">
        <f t="shared" si="515"/>
        <v>0</v>
      </c>
      <c r="KS85" s="15">
        <f t="shared" si="515"/>
        <v>0</v>
      </c>
      <c r="KT85" s="15">
        <f t="shared" si="515"/>
        <v>0</v>
      </c>
      <c r="KU85" s="15">
        <f t="shared" si="515"/>
        <v>0</v>
      </c>
      <c r="KV85" s="15">
        <f t="shared" si="515"/>
        <v>0</v>
      </c>
      <c r="KW85" s="15">
        <f t="shared" si="515"/>
        <v>0</v>
      </c>
      <c r="KX85" s="15">
        <f t="shared" si="515"/>
        <v>0</v>
      </c>
      <c r="KY85" s="15">
        <f t="shared" si="515"/>
        <v>0</v>
      </c>
      <c r="KZ85" s="15">
        <f t="shared" si="515"/>
        <v>0</v>
      </c>
      <c r="LG85" s="14">
        <f t="shared" si="347"/>
        <v>0.05</v>
      </c>
      <c r="LH85" s="3">
        <v>1</v>
      </c>
      <c r="LI85" s="14">
        <f t="shared" si="508"/>
        <v>2.5000000000000001E-2</v>
      </c>
      <c r="LJ85" s="3">
        <f t="shared" si="509"/>
        <v>5</v>
      </c>
      <c r="LK85" s="14">
        <v>5.0000000000000001E-3</v>
      </c>
      <c r="LL85" s="3">
        <v>5</v>
      </c>
      <c r="LM85" s="14">
        <v>2.0000000000000001E-4</v>
      </c>
      <c r="LN85" s="3">
        <v>10</v>
      </c>
      <c r="LO85" s="13">
        <f t="shared" si="516"/>
        <v>0.09</v>
      </c>
      <c r="LP85" s="13">
        <f t="shared" si="516"/>
        <v>0.18</v>
      </c>
      <c r="LQ85" s="13">
        <f t="shared" si="516"/>
        <v>0.27</v>
      </c>
      <c r="LR85" s="13">
        <f t="shared" si="516"/>
        <v>0.36</v>
      </c>
      <c r="LS85" s="13">
        <f t="shared" si="516"/>
        <v>0.45</v>
      </c>
      <c r="LT85" s="13">
        <f t="shared" si="517"/>
        <v>0.09</v>
      </c>
      <c r="LU85" s="13">
        <f t="shared" si="517"/>
        <v>0.18</v>
      </c>
      <c r="LV85" s="13">
        <f t="shared" si="517"/>
        <v>0.27</v>
      </c>
      <c r="LW85" s="13">
        <f t="shared" si="517"/>
        <v>0.36</v>
      </c>
      <c r="LX85" s="13">
        <f t="shared" si="517"/>
        <v>0.45</v>
      </c>
      <c r="LY85" s="13">
        <f t="shared" si="518"/>
        <v>0.18</v>
      </c>
      <c r="LZ85" s="13">
        <f t="shared" si="518"/>
        <v>0.36</v>
      </c>
      <c r="MA85" s="13">
        <f t="shared" si="518"/>
        <v>0.54</v>
      </c>
      <c r="MB85" s="13">
        <f t="shared" si="518"/>
        <v>0.72</v>
      </c>
      <c r="MC85" s="13">
        <f t="shared" si="518"/>
        <v>0.9</v>
      </c>
      <c r="MD85" s="13">
        <f t="shared" si="519"/>
        <v>3.5999999999999997E-2</v>
      </c>
      <c r="ME85" s="13">
        <f t="shared" si="519"/>
        <v>7.1999999999999995E-2</v>
      </c>
      <c r="MF85" s="13">
        <f t="shared" si="519"/>
        <v>0.108</v>
      </c>
      <c r="MG85" s="13">
        <f t="shared" si="519"/>
        <v>0.14399999999999999</v>
      </c>
      <c r="MH85" s="13">
        <f t="shared" si="519"/>
        <v>0.18</v>
      </c>
      <c r="MI85" s="13">
        <f t="shared" si="519"/>
        <v>0.27</v>
      </c>
      <c r="MJ85" s="13">
        <f t="shared" si="519"/>
        <v>0.36</v>
      </c>
      <c r="MK85" s="13">
        <f t="shared" si="519"/>
        <v>0.45</v>
      </c>
      <c r="ML85" s="13">
        <f t="shared" si="519"/>
        <v>0.54</v>
      </c>
      <c r="MM85" s="13">
        <f t="shared" si="519"/>
        <v>0.63</v>
      </c>
      <c r="MN85" s="13">
        <f t="shared" si="519"/>
        <v>0.72</v>
      </c>
      <c r="MO85" s="13">
        <f t="shared" si="519"/>
        <v>0.81</v>
      </c>
      <c r="MP85" s="13">
        <f t="shared" si="519"/>
        <v>0.9</v>
      </c>
      <c r="MQ85" s="13"/>
      <c r="MT85" s="3"/>
      <c r="MW85" s="1">
        <v>0</v>
      </c>
      <c r="MX85" s="1">
        <v>0</v>
      </c>
      <c r="MY85" s="1">
        <v>0</v>
      </c>
    </row>
    <row r="86" spans="1:363" ht="16.2">
      <c r="A86" s="37">
        <v>82</v>
      </c>
      <c r="B86" s="53" t="s">
        <v>37</v>
      </c>
      <c r="C86" s="37">
        <v>6</v>
      </c>
      <c r="D86" s="37">
        <v>32</v>
      </c>
      <c r="E86" s="37"/>
      <c r="F86" s="38">
        <v>1700</v>
      </c>
      <c r="G86" s="60" t="s">
        <v>36</v>
      </c>
      <c r="H86" s="37">
        <f t="shared" si="416"/>
        <v>1700</v>
      </c>
      <c r="I86" s="11" t="s">
        <v>35</v>
      </c>
      <c r="J86" s="53">
        <v>750</v>
      </c>
      <c r="K86" s="11" t="s">
        <v>34</v>
      </c>
      <c r="L86" s="37">
        <f t="shared" si="510"/>
        <v>0</v>
      </c>
      <c r="M86" s="37">
        <f t="shared" si="511"/>
        <v>0</v>
      </c>
      <c r="N86" s="37">
        <v>0</v>
      </c>
      <c r="O86" s="57">
        <v>1.9097218</v>
      </c>
      <c r="P86" s="3">
        <v>10</v>
      </c>
      <c r="Q86" s="51">
        <v>0</v>
      </c>
      <c r="R86" s="17">
        <f t="shared" si="417"/>
        <v>0.283333</v>
      </c>
      <c r="S86" s="47">
        <f t="shared" si="520"/>
        <v>6</v>
      </c>
      <c r="T86" s="47" t="s">
        <v>27</v>
      </c>
      <c r="U86" s="50">
        <v>0</v>
      </c>
      <c r="V86" s="49">
        <v>15</v>
      </c>
      <c r="W86" s="48">
        <v>1</v>
      </c>
      <c r="X86" s="47" t="str">
        <f t="shared" si="397"/>
        <v>[[0,1],[0,1],[0,1],[0,1],[0,1],[0,1],[0,1],[0,1],[0,1],[0,1],[0,2],[0,4],[0,6],[0,8],[0,10],[0,20],[0,40],[0,60],[0,80],[0,100]]</v>
      </c>
      <c r="Y86" s="47">
        <v>1</v>
      </c>
      <c r="Z86" s="47">
        <v>1</v>
      </c>
      <c r="AA86" s="47" t="str">
        <f t="shared" si="418"/>
        <v>[[1,1],[1,1],[1,1],[1,1],[1,1],[1,1],[1,1],[1,1],[1,1],[1,1],[1,1],[1,1],[1,1],[1,1],[1,1],[1,1],[1,1],[1,1],[1,1],[1,1]]</v>
      </c>
      <c r="AB86" s="37">
        <v>0</v>
      </c>
      <c r="AC86" s="46">
        <v>0</v>
      </c>
      <c r="AD86" s="43">
        <f t="shared" si="400"/>
        <v>0</v>
      </c>
      <c r="AE86" s="43">
        <v>0.05</v>
      </c>
      <c r="AF86" s="43">
        <v>0</v>
      </c>
      <c r="AG86" s="44">
        <v>0</v>
      </c>
      <c r="AH86" s="43">
        <v>0</v>
      </c>
      <c r="AI86" s="43">
        <v>0</v>
      </c>
      <c r="AJ86" s="42">
        <v>0</v>
      </c>
      <c r="AK86" s="14" t="str">
        <f t="shared" si="419"/>
        <v>[[0.05,1],[0.025,5],[0.005,5],[0.0002,10],[0,0],[0.0002,10],[0.0002,10]]</v>
      </c>
      <c r="AL86" s="37" t="str">
        <f t="shared" si="398"/>
        <v>[[10,5],[12,2],[15,2]]</v>
      </c>
      <c r="AM86" s="40" t="str">
        <f t="shared" si="350"/>
        <v>[0,0,0]</v>
      </c>
      <c r="AN86" s="40">
        <v>0</v>
      </c>
      <c r="AO86" s="40">
        <v>1</v>
      </c>
      <c r="AP86" s="40">
        <f t="shared" si="420"/>
        <v>1</v>
      </c>
      <c r="AQ86" s="40">
        <v>1</v>
      </c>
      <c r="AR86" s="40">
        <v>1</v>
      </c>
      <c r="AS86" s="41" t="s">
        <v>7</v>
      </c>
      <c r="AT86" s="40">
        <v>4</v>
      </c>
      <c r="AU86" s="39">
        <v>16</v>
      </c>
      <c r="AV86" s="37">
        <v>1</v>
      </c>
      <c r="AW86" s="37">
        <v>0</v>
      </c>
      <c r="AX86" s="8">
        <v>3</v>
      </c>
      <c r="AY86" s="8">
        <v>6</v>
      </c>
      <c r="AZ86" s="8" t="s">
        <v>17</v>
      </c>
      <c r="BA86" s="37">
        <v>1</v>
      </c>
      <c r="BB86" s="38">
        <v>1.5</v>
      </c>
      <c r="BC86" s="37"/>
      <c r="BD86" s="37"/>
      <c r="BE86" s="37">
        <v>1</v>
      </c>
      <c r="BF86" s="37">
        <v>1</v>
      </c>
      <c r="BG86" s="38" t="s">
        <v>33</v>
      </c>
      <c r="BH86" s="36">
        <v>1</v>
      </c>
      <c r="BI86" s="36">
        <v>1</v>
      </c>
      <c r="BJ86" s="8">
        <f t="shared" si="521"/>
        <v>1700</v>
      </c>
      <c r="BK86" s="8" t="s">
        <v>5</v>
      </c>
      <c r="BL86" s="8">
        <v>1</v>
      </c>
      <c r="BM86" s="8" t="s">
        <v>14</v>
      </c>
      <c r="BN86" s="8" t="s">
        <v>3</v>
      </c>
      <c r="BO86" s="56" t="s">
        <v>32</v>
      </c>
      <c r="BP86" s="56" t="s">
        <v>32</v>
      </c>
      <c r="BQ86" s="27">
        <v>40020</v>
      </c>
      <c r="BR86" s="27">
        <v>2</v>
      </c>
      <c r="BS86" s="27">
        <v>10</v>
      </c>
      <c r="BT86" s="27">
        <v>12</v>
      </c>
      <c r="BU86" s="11" t="s">
        <v>31</v>
      </c>
      <c r="BV86" s="35">
        <v>7</v>
      </c>
      <c r="BW86" s="27">
        <f t="shared" si="421"/>
        <v>10</v>
      </c>
      <c r="BX86" s="34" t="str">
        <f t="shared" si="422"/>
        <v>[10,10,0,10]</v>
      </c>
      <c r="BY86" s="31">
        <v>0</v>
      </c>
      <c r="BZ86" s="31">
        <v>0</v>
      </c>
      <c r="CA86" s="31">
        <v>0</v>
      </c>
      <c r="CB86" s="31">
        <v>0</v>
      </c>
      <c r="CC86" s="31">
        <v>0</v>
      </c>
      <c r="CD86" s="31">
        <v>0</v>
      </c>
      <c r="CE86" s="31">
        <v>1</v>
      </c>
      <c r="CF86" s="31" t="str">
        <f t="shared" si="415"/>
        <v>0,0,0,0,0,0,0</v>
      </c>
      <c r="CG86" s="31" t="str">
        <f t="shared" si="512"/>
        <v/>
      </c>
      <c r="CH86" s="33"/>
      <c r="CI86" s="33"/>
      <c r="CJ86" s="33"/>
      <c r="CK86" s="33"/>
      <c r="CL86" s="33"/>
      <c r="CM86" s="33"/>
      <c r="CN86" s="33"/>
      <c r="CO86" s="33"/>
      <c r="CP86" s="33"/>
      <c r="CQ86" s="32" t="s">
        <v>0</v>
      </c>
      <c r="CR86" s="32">
        <v>1</v>
      </c>
      <c r="CS86" s="31"/>
      <c r="CT86" s="31" t="str">
        <f t="shared" si="408"/>
        <v/>
      </c>
      <c r="CU86" s="31"/>
      <c r="CV86" s="31"/>
      <c r="CW86" s="31"/>
      <c r="CX86" s="31"/>
      <c r="CY86" s="31" t="str">
        <f t="shared" si="409"/>
        <v/>
      </c>
      <c r="CZ86" s="31"/>
      <c r="DA86" s="31"/>
      <c r="DB86" s="31"/>
      <c r="DC86" s="31"/>
      <c r="DD86" s="31" t="str">
        <f t="shared" si="410"/>
        <v/>
      </c>
      <c r="DE86" s="31"/>
      <c r="DF86" s="31"/>
      <c r="DG86" s="31"/>
      <c r="DH86" s="31"/>
      <c r="DI86" s="31" t="str">
        <f t="shared" si="411"/>
        <v/>
      </c>
      <c r="DJ86" s="31">
        <v>1</v>
      </c>
      <c r="DK86" s="31">
        <v>0</v>
      </c>
      <c r="DL86" s="31">
        <v>0</v>
      </c>
      <c r="DM86" s="31">
        <f>F86</f>
        <v>1700</v>
      </c>
      <c r="DN86" s="31" t="str">
        <f t="shared" si="412"/>
        <v/>
      </c>
      <c r="DO86" s="31">
        <v>2</v>
      </c>
      <c r="DP86" s="31">
        <v>0</v>
      </c>
      <c r="DQ86" s="31">
        <v>0</v>
      </c>
      <c r="DR86" s="31">
        <f>F86</f>
        <v>1700</v>
      </c>
      <c r="DS86" s="31"/>
      <c r="DT86" s="58">
        <f t="shared" si="413"/>
        <v>10</v>
      </c>
      <c r="DU86" s="58">
        <f t="shared" si="414"/>
        <v>10</v>
      </c>
      <c r="DV86" s="58">
        <v>0</v>
      </c>
      <c r="DW86" s="27">
        <f t="shared" si="423"/>
        <v>10</v>
      </c>
      <c r="DX86" s="27"/>
      <c r="EI86" s="26">
        <f t="shared" si="424"/>
        <v>1870.0000000000002</v>
      </c>
      <c r="EJ86" s="25">
        <v>0</v>
      </c>
      <c r="EK86" s="24">
        <v>10</v>
      </c>
      <c r="EL86" s="21">
        <v>5</v>
      </c>
      <c r="EM86" s="24">
        <v>12</v>
      </c>
      <c r="EN86" s="21">
        <v>2</v>
      </c>
      <c r="EO86" s="24">
        <v>15</v>
      </c>
      <c r="EP86" s="21">
        <v>2</v>
      </c>
      <c r="EQ86" s="21">
        <f t="shared" si="425"/>
        <v>11.555555555555555</v>
      </c>
      <c r="ER86" s="21">
        <f t="shared" si="426"/>
        <v>7.5</v>
      </c>
      <c r="ES86" s="23">
        <f t="shared" si="427"/>
        <v>0</v>
      </c>
      <c r="ET86" s="21">
        <f t="shared" si="428"/>
        <v>15</v>
      </c>
      <c r="EU86" s="22">
        <f t="shared" si="429"/>
        <v>0</v>
      </c>
      <c r="EV86" s="21">
        <f t="shared" si="430"/>
        <v>22.5</v>
      </c>
      <c r="EW86" s="20">
        <f t="shared" si="431"/>
        <v>0</v>
      </c>
      <c r="EZ86" s="19"/>
      <c r="FA86" s="3"/>
      <c r="FE86" s="16"/>
      <c r="FF86" s="18">
        <v>0</v>
      </c>
      <c r="FG86" s="17">
        <v>1</v>
      </c>
      <c r="FH86" s="16">
        <f t="shared" si="357"/>
        <v>0</v>
      </c>
      <c r="FI86" s="18">
        <f t="shared" si="432"/>
        <v>0</v>
      </c>
      <c r="FJ86" s="17">
        <f t="shared" si="433"/>
        <v>1</v>
      </c>
      <c r="FK86" s="16">
        <f t="shared" si="358"/>
        <v>0</v>
      </c>
      <c r="FL86" s="18">
        <f t="shared" si="434"/>
        <v>0</v>
      </c>
      <c r="FM86" s="17">
        <f t="shared" si="435"/>
        <v>1</v>
      </c>
      <c r="FN86" s="16">
        <f t="shared" si="359"/>
        <v>0</v>
      </c>
      <c r="FO86" s="18">
        <f t="shared" si="436"/>
        <v>0</v>
      </c>
      <c r="FP86" s="17">
        <f t="shared" si="437"/>
        <v>1</v>
      </c>
      <c r="FQ86" s="16">
        <f t="shared" si="360"/>
        <v>0</v>
      </c>
      <c r="FR86" s="18">
        <f t="shared" si="438"/>
        <v>0</v>
      </c>
      <c r="FS86" s="17">
        <f t="shared" si="439"/>
        <v>1</v>
      </c>
      <c r="FT86" s="16">
        <f t="shared" si="361"/>
        <v>0</v>
      </c>
      <c r="FU86" s="18">
        <f t="shared" si="440"/>
        <v>0</v>
      </c>
      <c r="FV86" s="17">
        <f t="shared" si="441"/>
        <v>1</v>
      </c>
      <c r="FW86" s="16">
        <f t="shared" si="362"/>
        <v>0</v>
      </c>
      <c r="FX86" s="18">
        <f t="shared" si="442"/>
        <v>0</v>
      </c>
      <c r="FY86" s="17">
        <f t="shared" si="443"/>
        <v>1</v>
      </c>
      <c r="FZ86" s="16">
        <f t="shared" si="363"/>
        <v>0</v>
      </c>
      <c r="GA86" s="18">
        <f t="shared" si="444"/>
        <v>0</v>
      </c>
      <c r="GB86" s="17">
        <f t="shared" si="445"/>
        <v>1</v>
      </c>
      <c r="GC86" s="16">
        <f t="shared" si="364"/>
        <v>0</v>
      </c>
      <c r="GD86" s="18">
        <f t="shared" si="446"/>
        <v>0</v>
      </c>
      <c r="GE86" s="17">
        <f t="shared" si="447"/>
        <v>1</v>
      </c>
      <c r="GF86" s="16">
        <f t="shared" si="365"/>
        <v>0</v>
      </c>
      <c r="GG86" s="18">
        <f t="shared" si="448"/>
        <v>0</v>
      </c>
      <c r="GH86" s="17">
        <f t="shared" si="449"/>
        <v>1</v>
      </c>
      <c r="GI86" s="16">
        <f t="shared" si="366"/>
        <v>0</v>
      </c>
      <c r="GJ86" s="18">
        <f t="shared" si="450"/>
        <v>0</v>
      </c>
      <c r="GK86" s="17">
        <f t="shared" si="451"/>
        <v>2</v>
      </c>
      <c r="GL86" s="16">
        <f t="shared" si="367"/>
        <v>0</v>
      </c>
      <c r="GM86" s="18">
        <f t="shared" si="452"/>
        <v>0</v>
      </c>
      <c r="GN86" s="17">
        <f t="shared" si="453"/>
        <v>4</v>
      </c>
      <c r="GO86" s="16">
        <f t="shared" si="368"/>
        <v>0</v>
      </c>
      <c r="GP86" s="18">
        <f t="shared" si="454"/>
        <v>0</v>
      </c>
      <c r="GQ86" s="17">
        <f t="shared" si="455"/>
        <v>6</v>
      </c>
      <c r="GR86" s="16">
        <f t="shared" si="369"/>
        <v>0</v>
      </c>
      <c r="GS86" s="18">
        <f t="shared" si="456"/>
        <v>0</v>
      </c>
      <c r="GT86" s="17">
        <f t="shared" si="457"/>
        <v>8</v>
      </c>
      <c r="GU86" s="16">
        <f t="shared" si="370"/>
        <v>0</v>
      </c>
      <c r="GV86" s="18">
        <f t="shared" si="458"/>
        <v>0</v>
      </c>
      <c r="GW86" s="17">
        <f t="shared" si="459"/>
        <v>10</v>
      </c>
      <c r="GX86" s="16">
        <f t="shared" si="371"/>
        <v>0</v>
      </c>
      <c r="GY86" s="18">
        <f t="shared" si="460"/>
        <v>0</v>
      </c>
      <c r="GZ86" s="17">
        <f t="shared" si="461"/>
        <v>20</v>
      </c>
      <c r="HA86" s="16">
        <f t="shared" si="372"/>
        <v>0</v>
      </c>
      <c r="HB86" s="18">
        <f t="shared" si="462"/>
        <v>0</v>
      </c>
      <c r="HC86" s="17">
        <f t="shared" si="463"/>
        <v>40</v>
      </c>
      <c r="HD86" s="16">
        <f t="shared" si="373"/>
        <v>0</v>
      </c>
      <c r="HE86" s="18">
        <f t="shared" si="464"/>
        <v>0</v>
      </c>
      <c r="HF86" s="17">
        <f t="shared" si="465"/>
        <v>60</v>
      </c>
      <c r="HG86" s="16">
        <f t="shared" si="374"/>
        <v>0</v>
      </c>
      <c r="HH86" s="18">
        <f t="shared" si="466"/>
        <v>0</v>
      </c>
      <c r="HI86" s="17">
        <f t="shared" si="467"/>
        <v>80</v>
      </c>
      <c r="HJ86" s="16">
        <f t="shared" si="375"/>
        <v>0</v>
      </c>
      <c r="HK86" s="18">
        <f t="shared" si="468"/>
        <v>0</v>
      </c>
      <c r="HL86" s="17">
        <f t="shared" si="469"/>
        <v>100</v>
      </c>
      <c r="HM86" s="16">
        <f t="shared" si="376"/>
        <v>0</v>
      </c>
      <c r="HO86" s="19"/>
      <c r="HP86" s="3"/>
      <c r="HT86" s="16"/>
      <c r="HU86" s="18">
        <v>1</v>
      </c>
      <c r="HV86" s="17">
        <v>1</v>
      </c>
      <c r="HW86" s="16">
        <f t="shared" si="377"/>
        <v>1.8888888888888905E-4</v>
      </c>
      <c r="HX86" s="18">
        <f t="shared" si="470"/>
        <v>1</v>
      </c>
      <c r="HY86" s="17">
        <f t="shared" si="471"/>
        <v>1</v>
      </c>
      <c r="HZ86" s="16">
        <f t="shared" si="378"/>
        <v>3.7777777777777809E-4</v>
      </c>
      <c r="IA86" s="18">
        <f t="shared" si="472"/>
        <v>1</v>
      </c>
      <c r="IB86" s="17">
        <f t="shared" si="473"/>
        <v>1</v>
      </c>
      <c r="IC86" s="16">
        <f t="shared" si="379"/>
        <v>5.6666666666666714E-4</v>
      </c>
      <c r="ID86" s="18">
        <f t="shared" si="474"/>
        <v>1</v>
      </c>
      <c r="IE86" s="17">
        <f t="shared" si="475"/>
        <v>1</v>
      </c>
      <c r="IF86" s="16">
        <f t="shared" si="380"/>
        <v>7.5555555555555619E-4</v>
      </c>
      <c r="IG86" s="18">
        <f t="shared" si="476"/>
        <v>1</v>
      </c>
      <c r="IH86" s="17">
        <f t="shared" si="477"/>
        <v>1</v>
      </c>
      <c r="II86" s="16">
        <f t="shared" si="381"/>
        <v>9.4444444444444524E-4</v>
      </c>
      <c r="IJ86" s="18">
        <f t="shared" si="478"/>
        <v>1</v>
      </c>
      <c r="IK86" s="17">
        <f t="shared" si="479"/>
        <v>1</v>
      </c>
      <c r="IL86" s="16">
        <f t="shared" si="382"/>
        <v>1.8888888888888905E-3</v>
      </c>
      <c r="IM86" s="18">
        <f t="shared" si="480"/>
        <v>1</v>
      </c>
      <c r="IN86" s="17">
        <f t="shared" si="481"/>
        <v>1</v>
      </c>
      <c r="IO86" s="16">
        <f t="shared" si="383"/>
        <v>3.7777777777777809E-3</v>
      </c>
      <c r="IP86" s="18">
        <f t="shared" si="482"/>
        <v>1</v>
      </c>
      <c r="IQ86" s="17">
        <f t="shared" si="483"/>
        <v>1</v>
      </c>
      <c r="IR86" s="16">
        <f t="shared" si="384"/>
        <v>5.6666666666666714E-3</v>
      </c>
      <c r="IS86" s="18">
        <f t="shared" si="484"/>
        <v>1</v>
      </c>
      <c r="IT86" s="17">
        <f t="shared" si="485"/>
        <v>1</v>
      </c>
      <c r="IU86" s="16">
        <f t="shared" si="385"/>
        <v>7.5555555555555619E-3</v>
      </c>
      <c r="IV86" s="18">
        <f t="shared" si="486"/>
        <v>1</v>
      </c>
      <c r="IW86" s="17">
        <f t="shared" si="487"/>
        <v>1</v>
      </c>
      <c r="IX86" s="16">
        <f t="shared" si="386"/>
        <v>9.4444444444444515E-3</v>
      </c>
      <c r="IY86" s="18">
        <f t="shared" si="488"/>
        <v>1</v>
      </c>
      <c r="IZ86" s="17">
        <f t="shared" si="489"/>
        <v>1</v>
      </c>
      <c r="JA86" s="16">
        <f t="shared" si="387"/>
        <v>1.8888888888888903E-2</v>
      </c>
      <c r="JB86" s="18">
        <f t="shared" si="490"/>
        <v>1</v>
      </c>
      <c r="JC86" s="17">
        <f t="shared" si="491"/>
        <v>1</v>
      </c>
      <c r="JD86" s="16">
        <f t="shared" si="388"/>
        <v>3.7777777777777806E-2</v>
      </c>
      <c r="JE86" s="18">
        <f t="shared" si="492"/>
        <v>1</v>
      </c>
      <c r="JF86" s="17">
        <f t="shared" si="493"/>
        <v>1</v>
      </c>
      <c r="JG86" s="16">
        <f t="shared" si="389"/>
        <v>5.6666666666666712E-2</v>
      </c>
      <c r="JH86" s="18">
        <f t="shared" si="494"/>
        <v>1</v>
      </c>
      <c r="JI86" s="17">
        <f t="shared" si="495"/>
        <v>1</v>
      </c>
      <c r="JJ86" s="16">
        <f t="shared" si="390"/>
        <v>7.5555555555555612E-2</v>
      </c>
      <c r="JK86" s="18">
        <f t="shared" si="496"/>
        <v>1</v>
      </c>
      <c r="JL86" s="17">
        <f t="shared" si="497"/>
        <v>1</v>
      </c>
      <c r="JM86" s="16">
        <f t="shared" si="391"/>
        <v>9.4444444444444525E-2</v>
      </c>
      <c r="JN86" s="18">
        <f t="shared" si="498"/>
        <v>1</v>
      </c>
      <c r="JO86" s="17">
        <f t="shared" si="499"/>
        <v>1</v>
      </c>
      <c r="JP86" s="16">
        <f t="shared" si="392"/>
        <v>0.18888888888888905</v>
      </c>
      <c r="JQ86" s="18">
        <f t="shared" si="500"/>
        <v>1</v>
      </c>
      <c r="JR86" s="17">
        <f t="shared" si="501"/>
        <v>1</v>
      </c>
      <c r="JS86" s="16">
        <f t="shared" si="393"/>
        <v>0.3777777777777781</v>
      </c>
      <c r="JT86" s="18">
        <f t="shared" si="502"/>
        <v>1</v>
      </c>
      <c r="JU86" s="17">
        <f t="shared" si="503"/>
        <v>1</v>
      </c>
      <c r="JV86" s="16">
        <f t="shared" si="394"/>
        <v>0.5666666666666671</v>
      </c>
      <c r="JW86" s="18">
        <f t="shared" si="504"/>
        <v>1</v>
      </c>
      <c r="JX86" s="17">
        <f t="shared" si="505"/>
        <v>1</v>
      </c>
      <c r="JY86" s="16">
        <f t="shared" si="395"/>
        <v>0.7555555555555562</v>
      </c>
      <c r="JZ86" s="18">
        <f t="shared" si="506"/>
        <v>1</v>
      </c>
      <c r="KA86" s="17">
        <f t="shared" si="507"/>
        <v>1</v>
      </c>
      <c r="KB86" s="16">
        <f t="shared" si="396"/>
        <v>0.9444444444444452</v>
      </c>
      <c r="KG86" s="15">
        <f t="shared" si="514"/>
        <v>0</v>
      </c>
      <c r="KH86" s="15">
        <f t="shared" si="514"/>
        <v>0</v>
      </c>
      <c r="KI86" s="15">
        <f t="shared" si="514"/>
        <v>0</v>
      </c>
      <c r="KJ86" s="15">
        <f t="shared" si="514"/>
        <v>0</v>
      </c>
      <c r="KK86" s="15">
        <f t="shared" si="514"/>
        <v>0</v>
      </c>
      <c r="KL86" s="15">
        <f t="shared" si="514"/>
        <v>0</v>
      </c>
      <c r="KM86" s="15">
        <f t="shared" si="514"/>
        <v>0</v>
      </c>
      <c r="KN86" s="15">
        <f t="shared" si="514"/>
        <v>0</v>
      </c>
      <c r="KO86" s="15">
        <f t="shared" si="514"/>
        <v>0</v>
      </c>
      <c r="KP86" s="15">
        <f t="shared" si="514"/>
        <v>0</v>
      </c>
      <c r="KQ86" s="15">
        <f t="shared" si="515"/>
        <v>0</v>
      </c>
      <c r="KR86" s="15">
        <f t="shared" si="515"/>
        <v>0</v>
      </c>
      <c r="KS86" s="15">
        <f t="shared" si="515"/>
        <v>0</v>
      </c>
      <c r="KT86" s="15">
        <f t="shared" si="515"/>
        <v>0</v>
      </c>
      <c r="KU86" s="15">
        <f t="shared" si="515"/>
        <v>0</v>
      </c>
      <c r="KV86" s="15">
        <f t="shared" si="515"/>
        <v>0</v>
      </c>
      <c r="KW86" s="15">
        <f t="shared" si="515"/>
        <v>0</v>
      </c>
      <c r="KX86" s="15">
        <f t="shared" si="515"/>
        <v>0</v>
      </c>
      <c r="KY86" s="15">
        <f t="shared" si="515"/>
        <v>0</v>
      </c>
      <c r="KZ86" s="15">
        <f t="shared" si="515"/>
        <v>0</v>
      </c>
      <c r="LG86" s="14">
        <f t="shared" si="347"/>
        <v>0.05</v>
      </c>
      <c r="LH86" s="3">
        <v>1</v>
      </c>
      <c r="LI86" s="14">
        <f t="shared" si="508"/>
        <v>2.5000000000000001E-2</v>
      </c>
      <c r="LJ86" s="3">
        <f t="shared" si="509"/>
        <v>5</v>
      </c>
      <c r="LK86" s="14">
        <v>5.0000000000000001E-3</v>
      </c>
      <c r="LL86" s="3">
        <v>5</v>
      </c>
      <c r="LM86" s="14">
        <v>2.0000000000000001E-4</v>
      </c>
      <c r="LN86" s="3">
        <v>10</v>
      </c>
      <c r="LO86" s="13">
        <f t="shared" si="516"/>
        <v>8.5000000000000006E-2</v>
      </c>
      <c r="LP86" s="13">
        <f t="shared" si="516"/>
        <v>0.17</v>
      </c>
      <c r="LQ86" s="13">
        <f t="shared" si="516"/>
        <v>0.255</v>
      </c>
      <c r="LR86" s="13">
        <f t="shared" si="516"/>
        <v>0.34</v>
      </c>
      <c r="LS86" s="13">
        <f t="shared" si="516"/>
        <v>0.42499999999999999</v>
      </c>
      <c r="LT86" s="13">
        <f t="shared" si="517"/>
        <v>8.5000000000000006E-2</v>
      </c>
      <c r="LU86" s="13">
        <f t="shared" si="517"/>
        <v>0.17</v>
      </c>
      <c r="LV86" s="13">
        <f t="shared" si="517"/>
        <v>0.255</v>
      </c>
      <c r="LW86" s="13">
        <f t="shared" si="517"/>
        <v>0.34</v>
      </c>
      <c r="LX86" s="13">
        <f t="shared" si="517"/>
        <v>0.42499999999999999</v>
      </c>
      <c r="LY86" s="13">
        <f t="shared" si="518"/>
        <v>0.17</v>
      </c>
      <c r="LZ86" s="13">
        <f t="shared" si="518"/>
        <v>0.34</v>
      </c>
      <c r="MA86" s="13">
        <f t="shared" si="518"/>
        <v>0.51</v>
      </c>
      <c r="MB86" s="13">
        <f t="shared" si="518"/>
        <v>0.68</v>
      </c>
      <c r="MC86" s="13">
        <f t="shared" si="518"/>
        <v>0.85</v>
      </c>
      <c r="MD86" s="13">
        <f t="shared" si="519"/>
        <v>3.4000000000000002E-2</v>
      </c>
      <c r="ME86" s="13">
        <f t="shared" si="519"/>
        <v>6.8000000000000005E-2</v>
      </c>
      <c r="MF86" s="13">
        <f t="shared" si="519"/>
        <v>0.10199999999999999</v>
      </c>
      <c r="MG86" s="13">
        <f t="shared" si="519"/>
        <v>0.13600000000000001</v>
      </c>
      <c r="MH86" s="13">
        <f t="shared" si="519"/>
        <v>0.17</v>
      </c>
      <c r="MI86" s="13">
        <f t="shared" si="519"/>
        <v>0.255</v>
      </c>
      <c r="MJ86" s="13">
        <f t="shared" si="519"/>
        <v>0.34</v>
      </c>
      <c r="MK86" s="13">
        <f t="shared" si="519"/>
        <v>0.42499999999999999</v>
      </c>
      <c r="ML86" s="13">
        <f t="shared" si="519"/>
        <v>0.51</v>
      </c>
      <c r="MM86" s="13">
        <f t="shared" si="519"/>
        <v>0.59499999999999997</v>
      </c>
      <c r="MN86" s="13">
        <f t="shared" si="519"/>
        <v>0.68</v>
      </c>
      <c r="MO86" s="13">
        <f t="shared" si="519"/>
        <v>0.76500000000000001</v>
      </c>
      <c r="MP86" s="13">
        <f t="shared" si="519"/>
        <v>0.85</v>
      </c>
      <c r="MQ86" s="13"/>
      <c r="MT86" s="3"/>
      <c r="MW86" s="1">
        <v>0</v>
      </c>
      <c r="MX86" s="1">
        <v>0</v>
      </c>
      <c r="MY86" s="1">
        <v>0</v>
      </c>
    </row>
    <row r="87" spans="1:363" ht="16.2">
      <c r="A87" s="37">
        <v>83</v>
      </c>
      <c r="B87" s="53" t="s">
        <v>30</v>
      </c>
      <c r="C87" s="37">
        <v>6</v>
      </c>
      <c r="D87" s="37">
        <v>26</v>
      </c>
      <c r="E87" s="37"/>
      <c r="F87" s="37">
        <v>850</v>
      </c>
      <c r="G87" s="37" t="s">
        <v>29</v>
      </c>
      <c r="H87" s="37">
        <f t="shared" si="416"/>
        <v>850</v>
      </c>
      <c r="I87" s="11"/>
      <c r="J87" s="37">
        <f>F87</f>
        <v>850</v>
      </c>
      <c r="K87" s="11" t="s">
        <v>28</v>
      </c>
      <c r="L87" s="37">
        <f t="shared" si="510"/>
        <v>0</v>
      </c>
      <c r="M87" s="37">
        <f t="shared" si="511"/>
        <v>0</v>
      </c>
      <c r="N87" s="37">
        <v>0</v>
      </c>
      <c r="O87" s="57">
        <v>0.59027779999999996</v>
      </c>
      <c r="P87" s="3">
        <v>10</v>
      </c>
      <c r="Q87" s="51">
        <v>0</v>
      </c>
      <c r="R87" s="17">
        <f t="shared" si="417"/>
        <v>0.14166699999999999</v>
      </c>
      <c r="S87" s="47">
        <f t="shared" si="520"/>
        <v>5</v>
      </c>
      <c r="T87" s="47" t="s">
        <v>27</v>
      </c>
      <c r="U87" s="50">
        <v>0</v>
      </c>
      <c r="V87" s="49">
        <v>15</v>
      </c>
      <c r="W87" s="48">
        <v>1</v>
      </c>
      <c r="X87" s="47" t="str">
        <f t="shared" si="397"/>
        <v>[[0,1],[0,1],[0,1],[0,1],[0,1],[0,1],[0,1],[0,1],[0,1],[0,1],[0,2],[0,4],[0,6],[0,8],[0,10],[0,20],[0,40],[0,60],[0,80],[0,100]]</v>
      </c>
      <c r="Y87" s="47">
        <v>1</v>
      </c>
      <c r="Z87" s="47">
        <v>1</v>
      </c>
      <c r="AA87" s="47" t="str">
        <f t="shared" si="418"/>
        <v>[[1,1],[1,1],[1,1],[1,1],[1,1],[1,1],[1,1],[1,1],[1,1],[1,1],[1,1],[1,1],[1,1],[1,1],[1,1],[1,1],[1,1],[1,1],[1,1],[1,1]]</v>
      </c>
      <c r="AB87" s="37">
        <v>0</v>
      </c>
      <c r="AC87" s="46">
        <v>0</v>
      </c>
      <c r="AD87" s="43">
        <f t="shared" si="400"/>
        <v>0</v>
      </c>
      <c r="AE87" s="43">
        <v>0.05</v>
      </c>
      <c r="AF87" s="43">
        <v>0</v>
      </c>
      <c r="AG87" s="44">
        <v>0</v>
      </c>
      <c r="AH87" s="43">
        <v>0</v>
      </c>
      <c r="AI87" s="43">
        <v>0</v>
      </c>
      <c r="AJ87" s="42">
        <v>0</v>
      </c>
      <c r="AK87" s="14" t="str">
        <f t="shared" si="419"/>
        <v>[[0.05,1],[0.025,5],[0.005,5],[0.0002,10],[0,0],[0.0002,10],[0.0002,10]]</v>
      </c>
      <c r="AL87" s="37" t="str">
        <f t="shared" si="398"/>
        <v>[[6,5],[6,2],[7,2]]</v>
      </c>
      <c r="AM87" s="40" t="str">
        <f t="shared" si="350"/>
        <v>[0,0,0]</v>
      </c>
      <c r="AN87" s="40">
        <v>0</v>
      </c>
      <c r="AO87" s="40">
        <v>1</v>
      </c>
      <c r="AP87" s="40">
        <f t="shared" si="420"/>
        <v>1</v>
      </c>
      <c r="AQ87" s="40">
        <v>1</v>
      </c>
      <c r="AR87" s="40">
        <v>1</v>
      </c>
      <c r="AS87" s="41" t="s">
        <v>7</v>
      </c>
      <c r="AT87" s="40">
        <v>4</v>
      </c>
      <c r="AU87" s="39">
        <v>16</v>
      </c>
      <c r="AV87" s="37">
        <v>1</v>
      </c>
      <c r="AW87" s="37">
        <v>0</v>
      </c>
      <c r="AX87" s="8">
        <v>3</v>
      </c>
      <c r="AY87" s="8">
        <v>6</v>
      </c>
      <c r="AZ87" s="8" t="s">
        <v>6</v>
      </c>
      <c r="BA87" s="37">
        <v>1</v>
      </c>
      <c r="BB87" s="38">
        <v>1.5</v>
      </c>
      <c r="BC87" s="37"/>
      <c r="BD87" s="37"/>
      <c r="BE87" s="37">
        <v>1</v>
      </c>
      <c r="BF87" s="37">
        <v>1</v>
      </c>
      <c r="BG87" s="38" t="s">
        <v>26</v>
      </c>
      <c r="BH87" s="36">
        <v>1</v>
      </c>
      <c r="BI87" s="36">
        <v>1</v>
      </c>
      <c r="BJ87" s="8">
        <f t="shared" si="521"/>
        <v>850</v>
      </c>
      <c r="BK87" s="8" t="s">
        <v>5</v>
      </c>
      <c r="BL87" s="8">
        <v>1</v>
      </c>
      <c r="BM87" s="8" t="s">
        <v>4</v>
      </c>
      <c r="BN87" s="8" t="s">
        <v>3</v>
      </c>
      <c r="BO87" s="12" t="s">
        <v>25</v>
      </c>
      <c r="BP87" s="12" t="s">
        <v>25</v>
      </c>
      <c r="BQ87" s="27">
        <v>48510</v>
      </c>
      <c r="BR87" s="27">
        <v>2</v>
      </c>
      <c r="BS87" s="59">
        <v>180</v>
      </c>
      <c r="BT87" s="59">
        <v>35</v>
      </c>
      <c r="BU87" s="11" t="s">
        <v>24</v>
      </c>
      <c r="BV87" s="35">
        <v>10</v>
      </c>
      <c r="BW87" s="27">
        <f t="shared" si="421"/>
        <v>10</v>
      </c>
      <c r="BX87" s="34" t="str">
        <f t="shared" si="422"/>
        <v>[10,10,0,10]</v>
      </c>
      <c r="BY87" s="31">
        <v>0</v>
      </c>
      <c r="BZ87" s="31">
        <v>1</v>
      </c>
      <c r="CA87" s="31">
        <v>0</v>
      </c>
      <c r="CB87" s="31">
        <v>0</v>
      </c>
      <c r="CC87" s="31">
        <v>0</v>
      </c>
      <c r="CD87" s="31">
        <v>0</v>
      </c>
      <c r="CE87" s="31">
        <v>0</v>
      </c>
      <c r="CF87" s="31" t="str">
        <f t="shared" si="415"/>
        <v>0,1,0,0,0,0,0</v>
      </c>
      <c r="CG87" s="31" t="str">
        <f t="shared" si="512"/>
        <v>"2|0,1,3|1|2|9998",</v>
      </c>
      <c r="CH87" s="33"/>
      <c r="CI87" s="33"/>
      <c r="CJ87" s="33"/>
      <c r="CK87" s="33"/>
      <c r="CL87" s="33"/>
      <c r="CM87" s="33"/>
      <c r="CN87" s="33"/>
      <c r="CO87" s="31" t="s">
        <v>23</v>
      </c>
      <c r="CP87" s="33">
        <v>2</v>
      </c>
      <c r="CQ87" s="32" t="s">
        <v>22</v>
      </c>
      <c r="CR87" s="32"/>
      <c r="CS87" s="31"/>
      <c r="CT87" s="31" t="str">
        <f t="shared" si="408"/>
        <v/>
      </c>
      <c r="CU87" s="31"/>
      <c r="CV87" s="31"/>
      <c r="CW87" s="31"/>
      <c r="CX87" s="31"/>
      <c r="CY87" s="31">
        <f t="shared" si="409"/>
        <v>2</v>
      </c>
      <c r="CZ87" s="31" t="s">
        <v>11</v>
      </c>
      <c r="DA87" s="31">
        <v>1</v>
      </c>
      <c r="DB87" s="31">
        <v>2</v>
      </c>
      <c r="DC87" s="31">
        <v>9998</v>
      </c>
      <c r="DD87" s="31" t="str">
        <f t="shared" si="410"/>
        <v/>
      </c>
      <c r="DE87" s="31"/>
      <c r="DF87" s="31"/>
      <c r="DG87" s="31"/>
      <c r="DH87" s="31"/>
      <c r="DI87" s="31" t="str">
        <f t="shared" si="411"/>
        <v/>
      </c>
      <c r="DJ87" s="31"/>
      <c r="DK87" s="31"/>
      <c r="DL87" s="31"/>
      <c r="DM87" s="31"/>
      <c r="DN87" s="31" t="str">
        <f t="shared" si="412"/>
        <v/>
      </c>
      <c r="DO87" s="31"/>
      <c r="DP87" s="31"/>
      <c r="DQ87" s="31"/>
      <c r="DR87" s="31"/>
      <c r="DS87" s="31"/>
      <c r="DT87" s="58">
        <f t="shared" si="413"/>
        <v>10</v>
      </c>
      <c r="DU87" s="58">
        <f t="shared" si="414"/>
        <v>10</v>
      </c>
      <c r="DV87" s="58">
        <v>0</v>
      </c>
      <c r="DW87" s="27">
        <f t="shared" si="423"/>
        <v>10</v>
      </c>
      <c r="DX87" s="27"/>
      <c r="EI87" s="26">
        <f t="shared" si="424"/>
        <v>935.00000000000011</v>
      </c>
      <c r="EJ87" s="25">
        <v>0</v>
      </c>
      <c r="EK87" s="24">
        <v>6</v>
      </c>
      <c r="EL87" s="21">
        <v>5</v>
      </c>
      <c r="EM87" s="24">
        <v>6</v>
      </c>
      <c r="EN87" s="21">
        <v>2</v>
      </c>
      <c r="EO87" s="24">
        <v>7</v>
      </c>
      <c r="EP87" s="21">
        <v>2</v>
      </c>
      <c r="EQ87" s="21">
        <f t="shared" si="425"/>
        <v>6.2222222222222223</v>
      </c>
      <c r="ER87" s="21">
        <f t="shared" si="426"/>
        <v>7.5</v>
      </c>
      <c r="ES87" s="23">
        <f t="shared" si="427"/>
        <v>0</v>
      </c>
      <c r="ET87" s="21">
        <f t="shared" si="428"/>
        <v>15</v>
      </c>
      <c r="EU87" s="22">
        <f t="shared" si="429"/>
        <v>0</v>
      </c>
      <c r="EV87" s="21">
        <f t="shared" si="430"/>
        <v>22.5</v>
      </c>
      <c r="EW87" s="20">
        <f t="shared" si="431"/>
        <v>0</v>
      </c>
      <c r="EZ87" s="19"/>
      <c r="FA87" s="3"/>
      <c r="FE87" s="16"/>
      <c r="FF87" s="18">
        <v>0</v>
      </c>
      <c r="FG87" s="17">
        <v>1</v>
      </c>
      <c r="FH87" s="16">
        <f t="shared" si="357"/>
        <v>0</v>
      </c>
      <c r="FI87" s="18">
        <f t="shared" si="432"/>
        <v>0</v>
      </c>
      <c r="FJ87" s="17">
        <f t="shared" si="433"/>
        <v>1</v>
      </c>
      <c r="FK87" s="16">
        <f t="shared" si="358"/>
        <v>0</v>
      </c>
      <c r="FL87" s="18">
        <f t="shared" si="434"/>
        <v>0</v>
      </c>
      <c r="FM87" s="17">
        <f t="shared" si="435"/>
        <v>1</v>
      </c>
      <c r="FN87" s="16">
        <f t="shared" si="359"/>
        <v>0</v>
      </c>
      <c r="FO87" s="18">
        <f t="shared" si="436"/>
        <v>0</v>
      </c>
      <c r="FP87" s="17">
        <f t="shared" si="437"/>
        <v>1</v>
      </c>
      <c r="FQ87" s="16">
        <f t="shared" si="360"/>
        <v>0</v>
      </c>
      <c r="FR87" s="18">
        <f t="shared" si="438"/>
        <v>0</v>
      </c>
      <c r="FS87" s="17">
        <f t="shared" si="439"/>
        <v>1</v>
      </c>
      <c r="FT87" s="16">
        <f t="shared" si="361"/>
        <v>0</v>
      </c>
      <c r="FU87" s="18">
        <f t="shared" si="440"/>
        <v>0</v>
      </c>
      <c r="FV87" s="17">
        <f t="shared" si="441"/>
        <v>1</v>
      </c>
      <c r="FW87" s="16">
        <f t="shared" si="362"/>
        <v>0</v>
      </c>
      <c r="FX87" s="18">
        <f t="shared" si="442"/>
        <v>0</v>
      </c>
      <c r="FY87" s="17">
        <f t="shared" si="443"/>
        <v>1</v>
      </c>
      <c r="FZ87" s="16">
        <f t="shared" si="363"/>
        <v>0</v>
      </c>
      <c r="GA87" s="18">
        <f t="shared" si="444"/>
        <v>0</v>
      </c>
      <c r="GB87" s="17">
        <f t="shared" si="445"/>
        <v>1</v>
      </c>
      <c r="GC87" s="16">
        <f t="shared" si="364"/>
        <v>0</v>
      </c>
      <c r="GD87" s="18">
        <f t="shared" si="446"/>
        <v>0</v>
      </c>
      <c r="GE87" s="17">
        <f t="shared" si="447"/>
        <v>1</v>
      </c>
      <c r="GF87" s="16">
        <f t="shared" si="365"/>
        <v>0</v>
      </c>
      <c r="GG87" s="18">
        <f t="shared" si="448"/>
        <v>0</v>
      </c>
      <c r="GH87" s="17">
        <f t="shared" si="449"/>
        <v>1</v>
      </c>
      <c r="GI87" s="16">
        <f t="shared" si="366"/>
        <v>0</v>
      </c>
      <c r="GJ87" s="18">
        <f t="shared" si="450"/>
        <v>0</v>
      </c>
      <c r="GK87" s="17">
        <f t="shared" si="451"/>
        <v>2</v>
      </c>
      <c r="GL87" s="16">
        <f t="shared" si="367"/>
        <v>0</v>
      </c>
      <c r="GM87" s="18">
        <f t="shared" si="452"/>
        <v>0</v>
      </c>
      <c r="GN87" s="17">
        <f t="shared" si="453"/>
        <v>4</v>
      </c>
      <c r="GO87" s="16">
        <f t="shared" si="368"/>
        <v>0</v>
      </c>
      <c r="GP87" s="18">
        <f t="shared" si="454"/>
        <v>0</v>
      </c>
      <c r="GQ87" s="17">
        <f t="shared" si="455"/>
        <v>6</v>
      </c>
      <c r="GR87" s="16">
        <f t="shared" si="369"/>
        <v>0</v>
      </c>
      <c r="GS87" s="18">
        <f t="shared" si="456"/>
        <v>0</v>
      </c>
      <c r="GT87" s="17">
        <f t="shared" si="457"/>
        <v>8</v>
      </c>
      <c r="GU87" s="16">
        <f t="shared" si="370"/>
        <v>0</v>
      </c>
      <c r="GV87" s="18">
        <f t="shared" si="458"/>
        <v>0</v>
      </c>
      <c r="GW87" s="17">
        <f t="shared" si="459"/>
        <v>10</v>
      </c>
      <c r="GX87" s="16">
        <f t="shared" si="371"/>
        <v>0</v>
      </c>
      <c r="GY87" s="18">
        <f t="shared" si="460"/>
        <v>0</v>
      </c>
      <c r="GZ87" s="17">
        <f t="shared" si="461"/>
        <v>20</v>
      </c>
      <c r="HA87" s="16">
        <f t="shared" si="372"/>
        <v>0</v>
      </c>
      <c r="HB87" s="18">
        <f t="shared" si="462"/>
        <v>0</v>
      </c>
      <c r="HC87" s="17">
        <f t="shared" si="463"/>
        <v>40</v>
      </c>
      <c r="HD87" s="16">
        <f t="shared" si="373"/>
        <v>0</v>
      </c>
      <c r="HE87" s="18">
        <f t="shared" si="464"/>
        <v>0</v>
      </c>
      <c r="HF87" s="17">
        <f t="shared" si="465"/>
        <v>60</v>
      </c>
      <c r="HG87" s="16">
        <f t="shared" si="374"/>
        <v>0</v>
      </c>
      <c r="HH87" s="18">
        <f t="shared" si="466"/>
        <v>0</v>
      </c>
      <c r="HI87" s="17">
        <f t="shared" si="467"/>
        <v>80</v>
      </c>
      <c r="HJ87" s="16">
        <f t="shared" si="375"/>
        <v>0</v>
      </c>
      <c r="HK87" s="18">
        <f t="shared" si="468"/>
        <v>0</v>
      </c>
      <c r="HL87" s="17">
        <f t="shared" si="469"/>
        <v>100</v>
      </c>
      <c r="HM87" s="16">
        <f t="shared" si="376"/>
        <v>0</v>
      </c>
      <c r="HO87" s="19"/>
      <c r="HP87" s="3"/>
      <c r="HT87" s="16"/>
      <c r="HU87" s="18">
        <v>1</v>
      </c>
      <c r="HV87" s="17">
        <v>1</v>
      </c>
      <c r="HW87" s="16">
        <f t="shared" si="377"/>
        <v>9.4444444444444524E-5</v>
      </c>
      <c r="HX87" s="18">
        <f t="shared" si="470"/>
        <v>1</v>
      </c>
      <c r="HY87" s="17">
        <f t="shared" si="471"/>
        <v>1</v>
      </c>
      <c r="HZ87" s="16">
        <f t="shared" si="378"/>
        <v>1.8888888888888905E-4</v>
      </c>
      <c r="IA87" s="18">
        <f t="shared" si="472"/>
        <v>1</v>
      </c>
      <c r="IB87" s="17">
        <f t="shared" si="473"/>
        <v>1</v>
      </c>
      <c r="IC87" s="16">
        <f t="shared" si="379"/>
        <v>2.8333333333333357E-4</v>
      </c>
      <c r="ID87" s="18">
        <f t="shared" si="474"/>
        <v>1</v>
      </c>
      <c r="IE87" s="17">
        <f t="shared" si="475"/>
        <v>1</v>
      </c>
      <c r="IF87" s="16">
        <f t="shared" si="380"/>
        <v>3.7777777777777809E-4</v>
      </c>
      <c r="IG87" s="18">
        <f t="shared" si="476"/>
        <v>1</v>
      </c>
      <c r="IH87" s="17">
        <f t="shared" si="477"/>
        <v>1</v>
      </c>
      <c r="II87" s="16">
        <f t="shared" si="381"/>
        <v>4.7222222222222262E-4</v>
      </c>
      <c r="IJ87" s="18">
        <f t="shared" si="478"/>
        <v>1</v>
      </c>
      <c r="IK87" s="17">
        <f t="shared" si="479"/>
        <v>1</v>
      </c>
      <c r="IL87" s="16">
        <f t="shared" si="382"/>
        <v>9.4444444444444524E-4</v>
      </c>
      <c r="IM87" s="18">
        <f t="shared" si="480"/>
        <v>1</v>
      </c>
      <c r="IN87" s="17">
        <f t="shared" si="481"/>
        <v>1</v>
      </c>
      <c r="IO87" s="16">
        <f t="shared" si="383"/>
        <v>1.8888888888888905E-3</v>
      </c>
      <c r="IP87" s="18">
        <f t="shared" si="482"/>
        <v>1</v>
      </c>
      <c r="IQ87" s="17">
        <f t="shared" si="483"/>
        <v>1</v>
      </c>
      <c r="IR87" s="16">
        <f t="shared" si="384"/>
        <v>2.8333333333333357E-3</v>
      </c>
      <c r="IS87" s="18">
        <f t="shared" si="484"/>
        <v>1</v>
      </c>
      <c r="IT87" s="17">
        <f t="shared" si="485"/>
        <v>1</v>
      </c>
      <c r="IU87" s="16">
        <f t="shared" si="385"/>
        <v>3.7777777777777809E-3</v>
      </c>
      <c r="IV87" s="18">
        <f t="shared" si="486"/>
        <v>1</v>
      </c>
      <c r="IW87" s="17">
        <f t="shared" si="487"/>
        <v>1</v>
      </c>
      <c r="IX87" s="16">
        <f t="shared" si="386"/>
        <v>4.7222222222222257E-3</v>
      </c>
      <c r="IY87" s="18">
        <f t="shared" si="488"/>
        <v>1</v>
      </c>
      <c r="IZ87" s="17">
        <f t="shared" si="489"/>
        <v>1</v>
      </c>
      <c r="JA87" s="16">
        <f t="shared" si="387"/>
        <v>9.4444444444444515E-3</v>
      </c>
      <c r="JB87" s="18">
        <f t="shared" si="490"/>
        <v>1</v>
      </c>
      <c r="JC87" s="17">
        <f t="shared" si="491"/>
        <v>1</v>
      </c>
      <c r="JD87" s="16">
        <f t="shared" si="388"/>
        <v>1.8888888888888903E-2</v>
      </c>
      <c r="JE87" s="18">
        <f t="shared" si="492"/>
        <v>1</v>
      </c>
      <c r="JF87" s="17">
        <f t="shared" si="493"/>
        <v>1</v>
      </c>
      <c r="JG87" s="16">
        <f t="shared" si="389"/>
        <v>2.8333333333333356E-2</v>
      </c>
      <c r="JH87" s="18">
        <f t="shared" si="494"/>
        <v>1</v>
      </c>
      <c r="JI87" s="17">
        <f t="shared" si="495"/>
        <v>1</v>
      </c>
      <c r="JJ87" s="16">
        <f t="shared" si="390"/>
        <v>3.7777777777777806E-2</v>
      </c>
      <c r="JK87" s="18">
        <f t="shared" si="496"/>
        <v>1</v>
      </c>
      <c r="JL87" s="17">
        <f t="shared" si="497"/>
        <v>1</v>
      </c>
      <c r="JM87" s="16">
        <f t="shared" si="391"/>
        <v>4.7222222222222263E-2</v>
      </c>
      <c r="JN87" s="18">
        <f t="shared" si="498"/>
        <v>1</v>
      </c>
      <c r="JO87" s="17">
        <f t="shared" si="499"/>
        <v>1</v>
      </c>
      <c r="JP87" s="16">
        <f t="shared" si="392"/>
        <v>9.4444444444444525E-2</v>
      </c>
      <c r="JQ87" s="18">
        <f t="shared" si="500"/>
        <v>1</v>
      </c>
      <c r="JR87" s="17">
        <f t="shared" si="501"/>
        <v>1</v>
      </c>
      <c r="JS87" s="16">
        <f t="shared" si="393"/>
        <v>0.18888888888888905</v>
      </c>
      <c r="JT87" s="18">
        <f t="shared" si="502"/>
        <v>1</v>
      </c>
      <c r="JU87" s="17">
        <f t="shared" si="503"/>
        <v>1</v>
      </c>
      <c r="JV87" s="16">
        <f t="shared" si="394"/>
        <v>0.28333333333333355</v>
      </c>
      <c r="JW87" s="18">
        <f t="shared" si="504"/>
        <v>1</v>
      </c>
      <c r="JX87" s="17">
        <f t="shared" si="505"/>
        <v>1</v>
      </c>
      <c r="JY87" s="16">
        <f t="shared" si="395"/>
        <v>0.3777777777777781</v>
      </c>
      <c r="JZ87" s="18">
        <f t="shared" si="506"/>
        <v>1</v>
      </c>
      <c r="KA87" s="17">
        <f t="shared" si="507"/>
        <v>1</v>
      </c>
      <c r="KB87" s="16">
        <f t="shared" si="396"/>
        <v>0.4722222222222226</v>
      </c>
      <c r="KG87" s="15">
        <f t="shared" si="514"/>
        <v>0</v>
      </c>
      <c r="KH87" s="15">
        <f t="shared" si="514"/>
        <v>0</v>
      </c>
      <c r="KI87" s="15">
        <f t="shared" si="514"/>
        <v>0</v>
      </c>
      <c r="KJ87" s="15">
        <f t="shared" si="514"/>
        <v>0</v>
      </c>
      <c r="KK87" s="15">
        <f t="shared" si="514"/>
        <v>0</v>
      </c>
      <c r="KL87" s="15">
        <f t="shared" si="514"/>
        <v>0</v>
      </c>
      <c r="KM87" s="15">
        <f t="shared" si="514"/>
        <v>0</v>
      </c>
      <c r="KN87" s="15">
        <f t="shared" si="514"/>
        <v>0</v>
      </c>
      <c r="KO87" s="15">
        <f t="shared" si="514"/>
        <v>0</v>
      </c>
      <c r="KP87" s="15">
        <f t="shared" si="514"/>
        <v>0</v>
      </c>
      <c r="KQ87" s="15">
        <f t="shared" si="515"/>
        <v>0</v>
      </c>
      <c r="KR87" s="15">
        <f t="shared" si="515"/>
        <v>0</v>
      </c>
      <c r="KS87" s="15">
        <f t="shared" si="515"/>
        <v>0</v>
      </c>
      <c r="KT87" s="15">
        <f t="shared" si="515"/>
        <v>0</v>
      </c>
      <c r="KU87" s="15">
        <f t="shared" si="515"/>
        <v>0</v>
      </c>
      <c r="KV87" s="15">
        <f t="shared" si="515"/>
        <v>0</v>
      </c>
      <c r="KW87" s="15">
        <f t="shared" si="515"/>
        <v>0</v>
      </c>
      <c r="KX87" s="15">
        <f t="shared" si="515"/>
        <v>0</v>
      </c>
      <c r="KY87" s="15">
        <f t="shared" si="515"/>
        <v>0</v>
      </c>
      <c r="KZ87" s="15">
        <f t="shared" si="515"/>
        <v>0</v>
      </c>
      <c r="LG87" s="14">
        <f t="shared" si="347"/>
        <v>0.05</v>
      </c>
      <c r="LH87" s="3">
        <v>1</v>
      </c>
      <c r="LI87" s="14">
        <f t="shared" si="508"/>
        <v>2.5000000000000001E-2</v>
      </c>
      <c r="LJ87" s="3">
        <f t="shared" si="509"/>
        <v>5</v>
      </c>
      <c r="LK87" s="14">
        <v>5.0000000000000001E-3</v>
      </c>
      <c r="LL87" s="3">
        <v>5</v>
      </c>
      <c r="LM87" s="14">
        <v>2.0000000000000001E-4</v>
      </c>
      <c r="LN87" s="3">
        <v>10</v>
      </c>
      <c r="LO87" s="13">
        <f t="shared" si="516"/>
        <v>4.2500000000000003E-2</v>
      </c>
      <c r="LP87" s="13">
        <f t="shared" si="516"/>
        <v>8.5000000000000006E-2</v>
      </c>
      <c r="LQ87" s="13">
        <f t="shared" si="516"/>
        <v>0.1275</v>
      </c>
      <c r="LR87" s="13">
        <f t="shared" si="516"/>
        <v>0.17</v>
      </c>
      <c r="LS87" s="13">
        <f t="shared" si="516"/>
        <v>0.21249999999999999</v>
      </c>
      <c r="LT87" s="13">
        <f t="shared" si="517"/>
        <v>4.2500000000000003E-2</v>
      </c>
      <c r="LU87" s="13">
        <f t="shared" si="517"/>
        <v>8.5000000000000006E-2</v>
      </c>
      <c r="LV87" s="13">
        <f t="shared" si="517"/>
        <v>0.1275</v>
      </c>
      <c r="LW87" s="13">
        <f t="shared" si="517"/>
        <v>0.17</v>
      </c>
      <c r="LX87" s="13">
        <f t="shared" si="517"/>
        <v>0.21249999999999999</v>
      </c>
      <c r="LY87" s="13">
        <f t="shared" si="518"/>
        <v>8.5000000000000006E-2</v>
      </c>
      <c r="LZ87" s="13">
        <f t="shared" si="518"/>
        <v>0.17</v>
      </c>
      <c r="MA87" s="13">
        <f t="shared" si="518"/>
        <v>0.255</v>
      </c>
      <c r="MB87" s="13">
        <f t="shared" si="518"/>
        <v>0.34</v>
      </c>
      <c r="MC87" s="13">
        <f t="shared" si="518"/>
        <v>0.42499999999999999</v>
      </c>
      <c r="MD87" s="13">
        <f t="shared" si="519"/>
        <v>1.7000000000000001E-2</v>
      </c>
      <c r="ME87" s="13">
        <f t="shared" si="519"/>
        <v>3.4000000000000002E-2</v>
      </c>
      <c r="MF87" s="13">
        <f t="shared" si="519"/>
        <v>5.0999999999999997E-2</v>
      </c>
      <c r="MG87" s="13">
        <f t="shared" si="519"/>
        <v>6.8000000000000005E-2</v>
      </c>
      <c r="MH87" s="13">
        <f t="shared" si="519"/>
        <v>8.5000000000000006E-2</v>
      </c>
      <c r="MI87" s="13">
        <f t="shared" si="519"/>
        <v>0.1275</v>
      </c>
      <c r="MJ87" s="13">
        <f t="shared" si="519"/>
        <v>0.17</v>
      </c>
      <c r="MK87" s="13">
        <f t="shared" si="519"/>
        <v>0.21249999999999999</v>
      </c>
      <c r="ML87" s="13">
        <f t="shared" si="519"/>
        <v>0.255</v>
      </c>
      <c r="MM87" s="13">
        <f t="shared" si="519"/>
        <v>0.29749999999999999</v>
      </c>
      <c r="MN87" s="13">
        <f t="shared" si="519"/>
        <v>0.34</v>
      </c>
      <c r="MO87" s="13">
        <f t="shared" si="519"/>
        <v>0.38250000000000001</v>
      </c>
      <c r="MP87" s="13">
        <f t="shared" si="519"/>
        <v>0.42499999999999999</v>
      </c>
      <c r="MQ87" s="13"/>
      <c r="MT87" s="3"/>
      <c r="MW87" s="1">
        <v>0</v>
      </c>
      <c r="MX87" s="1">
        <v>0</v>
      </c>
      <c r="MY87" s="1">
        <v>0</v>
      </c>
    </row>
    <row r="88" spans="1:363" ht="16.2">
      <c r="A88" s="37">
        <v>84</v>
      </c>
      <c r="B88" s="53" t="s">
        <v>21</v>
      </c>
      <c r="C88" s="37">
        <v>6</v>
      </c>
      <c r="D88" s="37">
        <v>30</v>
      </c>
      <c r="E88" s="37" t="s">
        <v>20</v>
      </c>
      <c r="F88" s="37">
        <v>750</v>
      </c>
      <c r="G88" s="37" t="s">
        <v>19</v>
      </c>
      <c r="H88" s="37">
        <f t="shared" si="416"/>
        <v>750</v>
      </c>
      <c r="I88" s="11"/>
      <c r="J88" s="53">
        <f>F88</f>
        <v>750</v>
      </c>
      <c r="K88" s="11" t="s">
        <v>18</v>
      </c>
      <c r="L88" s="37">
        <f t="shared" si="510"/>
        <v>0</v>
      </c>
      <c r="M88" s="37">
        <f t="shared" si="511"/>
        <v>0</v>
      </c>
      <c r="N88" s="37">
        <v>0</v>
      </c>
      <c r="O88" s="57">
        <v>0.52083360000000001</v>
      </c>
      <c r="P88" s="3">
        <v>5</v>
      </c>
      <c r="Q88" s="51">
        <v>0</v>
      </c>
      <c r="R88" s="17">
        <f t="shared" si="417"/>
        <v>0.125</v>
      </c>
      <c r="S88" s="47">
        <f t="shared" si="520"/>
        <v>4</v>
      </c>
      <c r="T88" s="47" t="s">
        <v>8</v>
      </c>
      <c r="U88" s="50">
        <v>0</v>
      </c>
      <c r="V88" s="49">
        <v>15</v>
      </c>
      <c r="W88" s="48">
        <v>1</v>
      </c>
      <c r="X88" s="47" t="str">
        <f t="shared" si="397"/>
        <v>[[0,1],[0,1],[0,1],[0,1],[0,1],[0,1],[0,1],[0,1],[0,1],[0,1],[0,2],[0,4],[0,6],[0,8],[0,10],[0,20],[0,40],[0,60],[0,80],[0,100]]</v>
      </c>
      <c r="Y88" s="47">
        <v>1</v>
      </c>
      <c r="Z88" s="47">
        <v>1</v>
      </c>
      <c r="AA88" s="47" t="str">
        <f t="shared" si="418"/>
        <v>[[1,1],[1,1],[1,1],[1,1],[1,1],[1,1],[1,1],[1,1],[1,1],[1,1],[1,1],[1,1],[1,1],[1,1],[1,1],[1,1],[1,1],[1,1],[1,1],[1,1]]</v>
      </c>
      <c r="AB88" s="37">
        <v>0</v>
      </c>
      <c r="AC88" s="46">
        <v>0</v>
      </c>
      <c r="AD88" s="43">
        <f t="shared" si="400"/>
        <v>0</v>
      </c>
      <c r="AE88" s="43">
        <v>0.05</v>
      </c>
      <c r="AF88" s="43">
        <v>0</v>
      </c>
      <c r="AG88" s="44">
        <f>AG87</f>
        <v>0</v>
      </c>
      <c r="AH88" s="43">
        <v>0</v>
      </c>
      <c r="AI88" s="43">
        <v>0</v>
      </c>
      <c r="AJ88" s="42">
        <v>0</v>
      </c>
      <c r="AK88" s="14" t="str">
        <f t="shared" si="419"/>
        <v>[[0.05,1],[0.025,3],[0.005,3],[0.0002,5],[0,0],[0.0002,5],[0.0002,5]]</v>
      </c>
      <c r="AL88" s="37" t="str">
        <f t="shared" si="398"/>
        <v>[[10,5],[12,2],[15,2]]</v>
      </c>
      <c r="AM88" s="40" t="str">
        <f t="shared" si="350"/>
        <v>[0,0,0]</v>
      </c>
      <c r="AN88" s="40">
        <v>0</v>
      </c>
      <c r="AO88" s="40">
        <v>1</v>
      </c>
      <c r="AP88" s="40">
        <f t="shared" si="420"/>
        <v>1</v>
      </c>
      <c r="AQ88" s="40">
        <v>1</v>
      </c>
      <c r="AR88" s="40">
        <v>1</v>
      </c>
      <c r="AS88" s="41" t="s">
        <v>7</v>
      </c>
      <c r="AT88" s="40">
        <v>4</v>
      </c>
      <c r="AU88" s="39">
        <v>16</v>
      </c>
      <c r="AV88" s="37">
        <v>8</v>
      </c>
      <c r="AW88" s="37">
        <v>0</v>
      </c>
      <c r="AX88" s="8">
        <v>3</v>
      </c>
      <c r="AY88" s="8">
        <v>6</v>
      </c>
      <c r="AZ88" s="8" t="s">
        <v>17</v>
      </c>
      <c r="BA88" s="37">
        <v>1</v>
      </c>
      <c r="BB88" s="38">
        <v>1.5</v>
      </c>
      <c r="BC88" s="37"/>
      <c r="BD88" s="37"/>
      <c r="BE88" s="37">
        <v>1</v>
      </c>
      <c r="BF88" s="37">
        <v>1</v>
      </c>
      <c r="BG88" s="38" t="s">
        <v>16</v>
      </c>
      <c r="BH88" s="36">
        <v>1</v>
      </c>
      <c r="BI88" s="36">
        <v>1</v>
      </c>
      <c r="BJ88" s="8">
        <f t="shared" si="521"/>
        <v>750</v>
      </c>
      <c r="BK88" s="8" t="s">
        <v>15</v>
      </c>
      <c r="BL88" s="8">
        <v>1</v>
      </c>
      <c r="BM88" s="8" t="s">
        <v>14</v>
      </c>
      <c r="BN88" s="8" t="s">
        <v>3</v>
      </c>
      <c r="BO88" s="56" t="s">
        <v>13</v>
      </c>
      <c r="BP88" s="56" t="s">
        <v>13</v>
      </c>
      <c r="BQ88" s="27">
        <v>49100</v>
      </c>
      <c r="BR88" s="27">
        <v>2</v>
      </c>
      <c r="BS88" s="27">
        <v>180</v>
      </c>
      <c r="BT88" s="27">
        <v>10</v>
      </c>
      <c r="BU88" s="11" t="s">
        <v>1</v>
      </c>
      <c r="BV88" s="35">
        <v>25</v>
      </c>
      <c r="BW88" s="27">
        <f t="shared" si="421"/>
        <v>0</v>
      </c>
      <c r="BX88" s="34" t="str">
        <f t="shared" si="422"/>
        <v>[0,0,0,0]</v>
      </c>
      <c r="BY88" s="31">
        <v>0</v>
      </c>
      <c r="BZ88" s="31">
        <v>0</v>
      </c>
      <c r="CA88" s="31">
        <v>0</v>
      </c>
      <c r="CB88" s="31">
        <v>0</v>
      </c>
      <c r="CC88" s="31">
        <v>0</v>
      </c>
      <c r="CD88" s="31">
        <v>0</v>
      </c>
      <c r="CE88" s="31">
        <v>0</v>
      </c>
      <c r="CF88" s="55" t="s">
        <v>12</v>
      </c>
      <c r="CG88" s="31" t="str">
        <f t="shared" si="512"/>
        <v/>
      </c>
      <c r="CH88" s="33"/>
      <c r="CI88" s="33"/>
      <c r="CJ88" s="33"/>
      <c r="CK88" s="33"/>
      <c r="CL88" s="33"/>
      <c r="CM88" s="33"/>
      <c r="CN88" s="33"/>
      <c r="CO88" s="33"/>
      <c r="CP88" s="33"/>
      <c r="CQ88" s="32" t="s">
        <v>0</v>
      </c>
      <c r="CR88" s="32">
        <v>1</v>
      </c>
      <c r="CS88" s="31"/>
      <c r="CT88" s="31" t="str">
        <f t="shared" si="408"/>
        <v/>
      </c>
      <c r="CU88" s="31"/>
      <c r="CV88" s="31"/>
      <c r="CW88" s="31"/>
      <c r="CX88" s="31"/>
      <c r="CY88" s="31" t="str">
        <f t="shared" si="409"/>
        <v/>
      </c>
      <c r="CZ88" s="31">
        <v>2</v>
      </c>
      <c r="DA88" s="31">
        <v>0</v>
      </c>
      <c r="DB88" s="31">
        <v>0</v>
      </c>
      <c r="DC88" s="31">
        <f>F88</f>
        <v>750</v>
      </c>
      <c r="DD88" s="31" t="str">
        <f t="shared" si="410"/>
        <v/>
      </c>
      <c r="DE88" s="31" t="s">
        <v>11</v>
      </c>
      <c r="DF88" s="31">
        <v>0</v>
      </c>
      <c r="DG88" s="31">
        <v>0</v>
      </c>
      <c r="DH88" s="31">
        <f>F88</f>
        <v>750</v>
      </c>
      <c r="DI88" s="31" t="str">
        <f t="shared" si="411"/>
        <v/>
      </c>
      <c r="DJ88" s="31"/>
      <c r="DK88" s="31"/>
      <c r="DL88" s="31"/>
      <c r="DM88" s="31"/>
      <c r="DN88" s="31" t="str">
        <f t="shared" si="412"/>
        <v/>
      </c>
      <c r="DO88" s="31"/>
      <c r="DP88" s="31"/>
      <c r="DQ88" s="31"/>
      <c r="DR88" s="31"/>
      <c r="DS88" s="31"/>
      <c r="DT88" s="30">
        <v>0</v>
      </c>
      <c r="DU88" s="29">
        <v>0</v>
      </c>
      <c r="DV88" s="28">
        <v>0</v>
      </c>
      <c r="DW88" s="27">
        <f t="shared" si="423"/>
        <v>0</v>
      </c>
      <c r="DX88" s="27"/>
      <c r="EI88" s="26">
        <f t="shared" si="424"/>
        <v>825.00000000000011</v>
      </c>
      <c r="EJ88" s="25">
        <f>EJ87</f>
        <v>0</v>
      </c>
      <c r="EK88" s="24">
        <v>10</v>
      </c>
      <c r="EL88" s="21">
        <v>5</v>
      </c>
      <c r="EM88" s="24">
        <v>12</v>
      </c>
      <c r="EN88" s="21">
        <v>2</v>
      </c>
      <c r="EO88" s="24">
        <v>15</v>
      </c>
      <c r="EP88" s="21">
        <v>2</v>
      </c>
      <c r="EQ88" s="21">
        <f t="shared" si="425"/>
        <v>11.555555555555555</v>
      </c>
      <c r="ER88" s="21">
        <f t="shared" si="426"/>
        <v>7.5</v>
      </c>
      <c r="ES88" s="23">
        <f t="shared" si="427"/>
        <v>0</v>
      </c>
      <c r="ET88" s="21">
        <f t="shared" si="428"/>
        <v>15</v>
      </c>
      <c r="EU88" s="22">
        <f t="shared" si="429"/>
        <v>0</v>
      </c>
      <c r="EV88" s="21">
        <f t="shared" si="430"/>
        <v>22.5</v>
      </c>
      <c r="EW88" s="20">
        <f t="shared" si="431"/>
        <v>0</v>
      </c>
      <c r="EZ88" s="19"/>
      <c r="FA88" s="3"/>
      <c r="FE88" s="16"/>
      <c r="FF88" s="18">
        <v>0</v>
      </c>
      <c r="FG88" s="17">
        <v>1</v>
      </c>
      <c r="FH88" s="16">
        <f t="shared" si="357"/>
        <v>0</v>
      </c>
      <c r="FI88" s="18">
        <f t="shared" si="432"/>
        <v>0</v>
      </c>
      <c r="FJ88" s="17">
        <f t="shared" si="433"/>
        <v>1</v>
      </c>
      <c r="FK88" s="16">
        <f t="shared" si="358"/>
        <v>0</v>
      </c>
      <c r="FL88" s="18">
        <f t="shared" si="434"/>
        <v>0</v>
      </c>
      <c r="FM88" s="17">
        <f t="shared" si="435"/>
        <v>1</v>
      </c>
      <c r="FN88" s="16">
        <f t="shared" si="359"/>
        <v>0</v>
      </c>
      <c r="FO88" s="18">
        <f t="shared" si="436"/>
        <v>0</v>
      </c>
      <c r="FP88" s="17">
        <f t="shared" si="437"/>
        <v>1</v>
      </c>
      <c r="FQ88" s="16">
        <f t="shared" si="360"/>
        <v>0</v>
      </c>
      <c r="FR88" s="18">
        <f t="shared" si="438"/>
        <v>0</v>
      </c>
      <c r="FS88" s="17">
        <f t="shared" si="439"/>
        <v>1</v>
      </c>
      <c r="FT88" s="16">
        <f t="shared" si="361"/>
        <v>0</v>
      </c>
      <c r="FU88" s="18">
        <f t="shared" si="440"/>
        <v>0</v>
      </c>
      <c r="FV88" s="17">
        <f t="shared" si="441"/>
        <v>1</v>
      </c>
      <c r="FW88" s="16">
        <f t="shared" si="362"/>
        <v>0</v>
      </c>
      <c r="FX88" s="18">
        <f t="shared" si="442"/>
        <v>0</v>
      </c>
      <c r="FY88" s="17">
        <f t="shared" si="443"/>
        <v>1</v>
      </c>
      <c r="FZ88" s="16">
        <f t="shared" si="363"/>
        <v>0</v>
      </c>
      <c r="GA88" s="18">
        <f t="shared" si="444"/>
        <v>0</v>
      </c>
      <c r="GB88" s="17">
        <f t="shared" si="445"/>
        <v>1</v>
      </c>
      <c r="GC88" s="16">
        <f t="shared" si="364"/>
        <v>0</v>
      </c>
      <c r="GD88" s="18">
        <f t="shared" si="446"/>
        <v>0</v>
      </c>
      <c r="GE88" s="17">
        <f t="shared" si="447"/>
        <v>1</v>
      </c>
      <c r="GF88" s="16">
        <f t="shared" si="365"/>
        <v>0</v>
      </c>
      <c r="GG88" s="18">
        <f t="shared" si="448"/>
        <v>0</v>
      </c>
      <c r="GH88" s="17">
        <f t="shared" si="449"/>
        <v>1</v>
      </c>
      <c r="GI88" s="16">
        <f t="shared" si="366"/>
        <v>0</v>
      </c>
      <c r="GJ88" s="18">
        <f t="shared" si="450"/>
        <v>0</v>
      </c>
      <c r="GK88" s="17">
        <f t="shared" si="451"/>
        <v>2</v>
      </c>
      <c r="GL88" s="16">
        <f t="shared" si="367"/>
        <v>0</v>
      </c>
      <c r="GM88" s="18">
        <f t="shared" si="452"/>
        <v>0</v>
      </c>
      <c r="GN88" s="17">
        <f t="shared" si="453"/>
        <v>4</v>
      </c>
      <c r="GO88" s="16">
        <f t="shared" si="368"/>
        <v>0</v>
      </c>
      <c r="GP88" s="18">
        <f t="shared" si="454"/>
        <v>0</v>
      </c>
      <c r="GQ88" s="17">
        <f t="shared" si="455"/>
        <v>6</v>
      </c>
      <c r="GR88" s="16">
        <f t="shared" si="369"/>
        <v>0</v>
      </c>
      <c r="GS88" s="18">
        <f t="shared" si="456"/>
        <v>0</v>
      </c>
      <c r="GT88" s="17">
        <f t="shared" si="457"/>
        <v>8</v>
      </c>
      <c r="GU88" s="16">
        <f t="shared" si="370"/>
        <v>0</v>
      </c>
      <c r="GV88" s="18">
        <f t="shared" si="458"/>
        <v>0</v>
      </c>
      <c r="GW88" s="17">
        <f t="shared" si="459"/>
        <v>10</v>
      </c>
      <c r="GX88" s="16">
        <f t="shared" si="371"/>
        <v>0</v>
      </c>
      <c r="GY88" s="18">
        <f t="shared" si="460"/>
        <v>0</v>
      </c>
      <c r="GZ88" s="17">
        <f t="shared" si="461"/>
        <v>20</v>
      </c>
      <c r="HA88" s="16">
        <f t="shared" si="372"/>
        <v>0</v>
      </c>
      <c r="HB88" s="18">
        <f t="shared" si="462"/>
        <v>0</v>
      </c>
      <c r="HC88" s="17">
        <f t="shared" si="463"/>
        <v>40</v>
      </c>
      <c r="HD88" s="16">
        <f t="shared" si="373"/>
        <v>0</v>
      </c>
      <c r="HE88" s="18">
        <f t="shared" si="464"/>
        <v>0</v>
      </c>
      <c r="HF88" s="17">
        <f t="shared" si="465"/>
        <v>60</v>
      </c>
      <c r="HG88" s="16">
        <f t="shared" si="374"/>
        <v>0</v>
      </c>
      <c r="HH88" s="18">
        <f t="shared" si="466"/>
        <v>0</v>
      </c>
      <c r="HI88" s="17">
        <f t="shared" si="467"/>
        <v>80</v>
      </c>
      <c r="HJ88" s="16">
        <f t="shared" si="375"/>
        <v>0</v>
      </c>
      <c r="HK88" s="18">
        <f t="shared" si="468"/>
        <v>0</v>
      </c>
      <c r="HL88" s="17">
        <f t="shared" si="469"/>
        <v>100</v>
      </c>
      <c r="HM88" s="16">
        <f t="shared" si="376"/>
        <v>0</v>
      </c>
      <c r="HO88" s="19"/>
      <c r="HP88" s="3"/>
      <c r="HT88" s="16"/>
      <c r="HU88" s="18">
        <v>1</v>
      </c>
      <c r="HV88" s="17">
        <v>1</v>
      </c>
      <c r="HW88" s="16">
        <f t="shared" si="377"/>
        <v>8.3333333333333398E-5</v>
      </c>
      <c r="HX88" s="18">
        <f t="shared" si="470"/>
        <v>1</v>
      </c>
      <c r="HY88" s="17">
        <f t="shared" si="471"/>
        <v>1</v>
      </c>
      <c r="HZ88" s="16">
        <f t="shared" si="378"/>
        <v>1.666666666666668E-4</v>
      </c>
      <c r="IA88" s="18">
        <f t="shared" si="472"/>
        <v>1</v>
      </c>
      <c r="IB88" s="17">
        <f t="shared" si="473"/>
        <v>1</v>
      </c>
      <c r="IC88" s="16">
        <f t="shared" si="379"/>
        <v>2.5000000000000022E-4</v>
      </c>
      <c r="ID88" s="18">
        <f t="shared" si="474"/>
        <v>1</v>
      </c>
      <c r="IE88" s="17">
        <f t="shared" si="475"/>
        <v>1</v>
      </c>
      <c r="IF88" s="16">
        <f t="shared" si="380"/>
        <v>3.3333333333333359E-4</v>
      </c>
      <c r="IG88" s="18">
        <f t="shared" si="476"/>
        <v>1</v>
      </c>
      <c r="IH88" s="17">
        <f t="shared" si="477"/>
        <v>1</v>
      </c>
      <c r="II88" s="16">
        <f t="shared" si="381"/>
        <v>4.1666666666666702E-4</v>
      </c>
      <c r="IJ88" s="18">
        <f t="shared" si="478"/>
        <v>1</v>
      </c>
      <c r="IK88" s="17">
        <f t="shared" si="479"/>
        <v>1</v>
      </c>
      <c r="IL88" s="16">
        <f t="shared" si="382"/>
        <v>8.3333333333333404E-4</v>
      </c>
      <c r="IM88" s="18">
        <f t="shared" si="480"/>
        <v>1</v>
      </c>
      <c r="IN88" s="17">
        <f t="shared" si="481"/>
        <v>1</v>
      </c>
      <c r="IO88" s="16">
        <f t="shared" si="383"/>
        <v>1.6666666666666681E-3</v>
      </c>
      <c r="IP88" s="18">
        <f t="shared" si="482"/>
        <v>1</v>
      </c>
      <c r="IQ88" s="17">
        <f t="shared" si="483"/>
        <v>1</v>
      </c>
      <c r="IR88" s="16">
        <f t="shared" si="384"/>
        <v>2.5000000000000022E-3</v>
      </c>
      <c r="IS88" s="18">
        <f t="shared" si="484"/>
        <v>1</v>
      </c>
      <c r="IT88" s="17">
        <f t="shared" si="485"/>
        <v>1</v>
      </c>
      <c r="IU88" s="16">
        <f t="shared" si="385"/>
        <v>3.3333333333333361E-3</v>
      </c>
      <c r="IV88" s="18">
        <f t="shared" si="486"/>
        <v>1</v>
      </c>
      <c r="IW88" s="17">
        <f t="shared" si="487"/>
        <v>1</v>
      </c>
      <c r="IX88" s="16">
        <f t="shared" si="386"/>
        <v>4.1666666666666701E-3</v>
      </c>
      <c r="IY88" s="18">
        <f t="shared" si="488"/>
        <v>1</v>
      </c>
      <c r="IZ88" s="17">
        <f t="shared" si="489"/>
        <v>1</v>
      </c>
      <c r="JA88" s="16">
        <f t="shared" si="387"/>
        <v>8.3333333333333402E-3</v>
      </c>
      <c r="JB88" s="18">
        <f t="shared" si="490"/>
        <v>1</v>
      </c>
      <c r="JC88" s="17">
        <f t="shared" si="491"/>
        <v>1</v>
      </c>
      <c r="JD88" s="16">
        <f t="shared" si="388"/>
        <v>1.666666666666668E-2</v>
      </c>
      <c r="JE88" s="18">
        <f t="shared" si="492"/>
        <v>1</v>
      </c>
      <c r="JF88" s="17">
        <f t="shared" si="493"/>
        <v>1</v>
      </c>
      <c r="JG88" s="16">
        <f t="shared" si="389"/>
        <v>2.5000000000000019E-2</v>
      </c>
      <c r="JH88" s="18">
        <f t="shared" si="494"/>
        <v>1</v>
      </c>
      <c r="JI88" s="17">
        <f t="shared" si="495"/>
        <v>1</v>
      </c>
      <c r="JJ88" s="16">
        <f t="shared" si="390"/>
        <v>3.3333333333333361E-2</v>
      </c>
      <c r="JK88" s="18">
        <f t="shared" si="496"/>
        <v>1</v>
      </c>
      <c r="JL88" s="17">
        <f t="shared" si="497"/>
        <v>1</v>
      </c>
      <c r="JM88" s="16">
        <f t="shared" si="391"/>
        <v>4.1666666666666699E-2</v>
      </c>
      <c r="JN88" s="18">
        <f t="shared" si="498"/>
        <v>1</v>
      </c>
      <c r="JO88" s="17">
        <f t="shared" si="499"/>
        <v>1</v>
      </c>
      <c r="JP88" s="16">
        <f t="shared" si="392"/>
        <v>8.3333333333333398E-2</v>
      </c>
      <c r="JQ88" s="18">
        <f t="shared" si="500"/>
        <v>1</v>
      </c>
      <c r="JR88" s="17">
        <f t="shared" si="501"/>
        <v>1</v>
      </c>
      <c r="JS88" s="16">
        <f t="shared" si="393"/>
        <v>0.1666666666666668</v>
      </c>
      <c r="JT88" s="18">
        <f t="shared" si="502"/>
        <v>1</v>
      </c>
      <c r="JU88" s="17">
        <f t="shared" si="503"/>
        <v>1</v>
      </c>
      <c r="JV88" s="16">
        <f t="shared" si="394"/>
        <v>0.25000000000000022</v>
      </c>
      <c r="JW88" s="18">
        <f t="shared" si="504"/>
        <v>1</v>
      </c>
      <c r="JX88" s="17">
        <f t="shared" si="505"/>
        <v>1</v>
      </c>
      <c r="JY88" s="16">
        <f t="shared" si="395"/>
        <v>0.33333333333333359</v>
      </c>
      <c r="JZ88" s="18">
        <f t="shared" si="506"/>
        <v>1</v>
      </c>
      <c r="KA88" s="17">
        <f t="shared" si="507"/>
        <v>1</v>
      </c>
      <c r="KB88" s="16">
        <f t="shared" si="396"/>
        <v>0.41666666666666702</v>
      </c>
      <c r="KG88" s="15">
        <f t="shared" si="514"/>
        <v>0</v>
      </c>
      <c r="KH88" s="15">
        <f t="shared" si="514"/>
        <v>0</v>
      </c>
      <c r="KI88" s="15">
        <f t="shared" si="514"/>
        <v>0</v>
      </c>
      <c r="KJ88" s="15">
        <f t="shared" si="514"/>
        <v>0</v>
      </c>
      <c r="KK88" s="15">
        <f t="shared" si="514"/>
        <v>0</v>
      </c>
      <c r="KL88" s="15">
        <f t="shared" si="514"/>
        <v>0</v>
      </c>
      <c r="KM88" s="15">
        <f t="shared" si="514"/>
        <v>0</v>
      </c>
      <c r="KN88" s="15">
        <f t="shared" si="514"/>
        <v>0</v>
      </c>
      <c r="KO88" s="15">
        <f t="shared" si="514"/>
        <v>0</v>
      </c>
      <c r="KP88" s="15">
        <f t="shared" si="514"/>
        <v>0</v>
      </c>
      <c r="KQ88" s="15">
        <f t="shared" si="515"/>
        <v>0</v>
      </c>
      <c r="KR88" s="15">
        <f t="shared" si="515"/>
        <v>0</v>
      </c>
      <c r="KS88" s="15">
        <f t="shared" si="515"/>
        <v>0</v>
      </c>
      <c r="KT88" s="15">
        <f t="shared" si="515"/>
        <v>0</v>
      </c>
      <c r="KU88" s="15">
        <f t="shared" si="515"/>
        <v>0</v>
      </c>
      <c r="KV88" s="15">
        <f t="shared" si="515"/>
        <v>0</v>
      </c>
      <c r="KW88" s="15">
        <f t="shared" si="515"/>
        <v>0</v>
      </c>
      <c r="KX88" s="15">
        <f t="shared" si="515"/>
        <v>0</v>
      </c>
      <c r="KY88" s="15">
        <f t="shared" si="515"/>
        <v>0</v>
      </c>
      <c r="KZ88" s="15">
        <f t="shared" si="515"/>
        <v>0</v>
      </c>
      <c r="LG88" s="14">
        <f t="shared" si="347"/>
        <v>0.05</v>
      </c>
      <c r="LH88" s="3">
        <v>1</v>
      </c>
      <c r="LI88" s="14">
        <f t="shared" si="508"/>
        <v>2.5000000000000001E-2</v>
      </c>
      <c r="LJ88" s="3">
        <f t="shared" si="509"/>
        <v>3</v>
      </c>
      <c r="LK88" s="14">
        <v>5.0000000000000001E-3</v>
      </c>
      <c r="LL88" s="3">
        <v>3</v>
      </c>
      <c r="LM88" s="14">
        <v>2.0000000000000001E-4</v>
      </c>
      <c r="LN88" s="3">
        <v>5</v>
      </c>
      <c r="LO88" s="13">
        <f t="shared" si="516"/>
        <v>3.7499999999999999E-2</v>
      </c>
      <c r="LP88" s="13">
        <f t="shared" si="516"/>
        <v>7.4999999999999997E-2</v>
      </c>
      <c r="LQ88" s="13">
        <f t="shared" si="516"/>
        <v>0.1125</v>
      </c>
      <c r="LR88" s="13">
        <f t="shared" si="516"/>
        <v>0.15</v>
      </c>
      <c r="LS88" s="13">
        <f t="shared" si="516"/>
        <v>0.1875</v>
      </c>
      <c r="LT88" s="13">
        <f t="shared" si="517"/>
        <v>6.25E-2</v>
      </c>
      <c r="LU88" s="13">
        <f t="shared" si="517"/>
        <v>0.125</v>
      </c>
      <c r="LV88" s="13">
        <f t="shared" si="517"/>
        <v>0.1875</v>
      </c>
      <c r="LW88" s="13">
        <f t="shared" si="517"/>
        <v>0.25</v>
      </c>
      <c r="LX88" s="13">
        <f t="shared" si="517"/>
        <v>0.3125</v>
      </c>
      <c r="LY88" s="13">
        <f t="shared" si="518"/>
        <v>0.125</v>
      </c>
      <c r="LZ88" s="13">
        <f t="shared" si="518"/>
        <v>0.25</v>
      </c>
      <c r="MA88" s="13">
        <f t="shared" si="518"/>
        <v>0.375</v>
      </c>
      <c r="MB88" s="13">
        <f t="shared" si="518"/>
        <v>0.5</v>
      </c>
      <c r="MC88" s="13">
        <f t="shared" si="518"/>
        <v>0.625</v>
      </c>
      <c r="MD88" s="13">
        <f t="shared" si="519"/>
        <v>0.03</v>
      </c>
      <c r="ME88" s="13">
        <f t="shared" si="519"/>
        <v>0.06</v>
      </c>
      <c r="MF88" s="13">
        <f t="shared" si="519"/>
        <v>0.09</v>
      </c>
      <c r="MG88" s="13">
        <f t="shared" si="519"/>
        <v>0.12</v>
      </c>
      <c r="MH88" s="13">
        <f t="shared" si="519"/>
        <v>0.15</v>
      </c>
      <c r="MI88" s="13">
        <f t="shared" si="519"/>
        <v>0.22500000000000001</v>
      </c>
      <c r="MJ88" s="13">
        <f t="shared" si="519"/>
        <v>0.3</v>
      </c>
      <c r="MK88" s="13">
        <f t="shared" si="519"/>
        <v>0.375</v>
      </c>
      <c r="ML88" s="13">
        <f t="shared" si="519"/>
        <v>0.45</v>
      </c>
      <c r="MM88" s="13">
        <f t="shared" si="519"/>
        <v>0.52500000000000002</v>
      </c>
      <c r="MN88" s="13">
        <f t="shared" si="519"/>
        <v>0.6</v>
      </c>
      <c r="MO88" s="13">
        <f t="shared" si="519"/>
        <v>0.67500000000000004</v>
      </c>
      <c r="MP88" s="13">
        <f t="shared" si="519"/>
        <v>0.75</v>
      </c>
      <c r="MQ88" s="13"/>
      <c r="MT88" s="3"/>
      <c r="MW88" s="1">
        <v>0</v>
      </c>
      <c r="MX88" s="1">
        <v>0</v>
      </c>
      <c r="MY88" s="1">
        <v>0</v>
      </c>
    </row>
    <row r="89" spans="1:363" ht="16.2">
      <c r="A89" s="37">
        <v>85</v>
      </c>
      <c r="B89" s="54" t="s">
        <v>10</v>
      </c>
      <c r="C89" s="53">
        <v>5</v>
      </c>
      <c r="D89" s="37">
        <v>31</v>
      </c>
      <c r="F89" s="37">
        <v>60</v>
      </c>
      <c r="G89" s="37"/>
      <c r="H89" s="37">
        <f t="shared" si="416"/>
        <v>60</v>
      </c>
      <c r="I89" s="11"/>
      <c r="J89" s="37">
        <f>F89</f>
        <v>60</v>
      </c>
      <c r="K89" s="11" t="s">
        <v>9</v>
      </c>
      <c r="L89" s="37">
        <f t="shared" si="510"/>
        <v>0</v>
      </c>
      <c r="M89" s="37">
        <f t="shared" si="511"/>
        <v>0</v>
      </c>
      <c r="N89" s="37">
        <v>0</v>
      </c>
      <c r="O89" s="52">
        <v>4.1666799999999997E-2</v>
      </c>
      <c r="P89" s="3">
        <v>2</v>
      </c>
      <c r="Q89" s="51">
        <v>0</v>
      </c>
      <c r="R89" s="17">
        <f t="shared" si="417"/>
        <v>0.01</v>
      </c>
      <c r="S89" s="49">
        <v>0</v>
      </c>
      <c r="T89" s="47" t="s">
        <v>8</v>
      </c>
      <c r="U89" s="50">
        <v>0</v>
      </c>
      <c r="V89" s="49">
        <v>12</v>
      </c>
      <c r="W89" s="48">
        <v>1</v>
      </c>
      <c r="X89" s="47" t="str">
        <f t="shared" si="397"/>
        <v>[[0,1],[0,1],[0,1],[0,1],[0,1],[0,1],[0,1],[0,1],[0,1],[0,1],[0,2],[0,4],[0,6],[0,8],[0,10],[0,20],[0,40],[0,60],[0,80],[0,100]]</v>
      </c>
      <c r="Y89" s="47">
        <v>1</v>
      </c>
      <c r="Z89" s="47">
        <v>1</v>
      </c>
      <c r="AA89" s="47" t="str">
        <f t="shared" si="418"/>
        <v>[[0,1],[0,1],[0,1],[0,1],[0,1],[0,1],[0,1],[0,1],[0,1],[0,1],[0,1],[0,1],[0,1],[0,1],[0,1],[0,1],[0,1],[0,1],[0,1],[0,1]]</v>
      </c>
      <c r="AB89" s="37">
        <v>0</v>
      </c>
      <c r="AC89" s="46">
        <v>0</v>
      </c>
      <c r="AD89" s="45">
        <f t="shared" si="400"/>
        <v>0</v>
      </c>
      <c r="AE89" s="45">
        <v>0.05</v>
      </c>
      <c r="AF89" s="43">
        <v>0</v>
      </c>
      <c r="AG89" s="44">
        <v>0</v>
      </c>
      <c r="AH89" s="43">
        <v>0</v>
      </c>
      <c r="AI89" s="43">
        <v>0</v>
      </c>
      <c r="AJ89" s="42">
        <v>0</v>
      </c>
      <c r="AK89" s="14" t="str">
        <f t="shared" si="419"/>
        <v>[[0.05,1],[0.025,1],[0.005,1],[0.0002,2],[0,0],[0.0002,2],[0.0002,2]]</v>
      </c>
      <c r="AL89" s="37" t="str">
        <f t="shared" si="398"/>
        <v>[[6,5],[8,2],[10,2]]</v>
      </c>
      <c r="AM89" s="12"/>
      <c r="AN89" s="40">
        <v>0</v>
      </c>
      <c r="AO89" s="40">
        <v>1</v>
      </c>
      <c r="AP89" s="40">
        <f t="shared" si="420"/>
        <v>1</v>
      </c>
      <c r="AQ89" s="40">
        <v>1</v>
      </c>
      <c r="AR89" s="40">
        <v>1</v>
      </c>
      <c r="AS89" s="41" t="s">
        <v>7</v>
      </c>
      <c r="AT89" s="40">
        <v>3</v>
      </c>
      <c r="AU89" s="39">
        <v>12</v>
      </c>
      <c r="AV89" s="37">
        <v>1</v>
      </c>
      <c r="AW89" s="37">
        <v>0</v>
      </c>
      <c r="AX89" s="8">
        <v>2</v>
      </c>
      <c r="AY89" s="8">
        <v>4</v>
      </c>
      <c r="AZ89" s="8" t="s">
        <v>6</v>
      </c>
      <c r="BA89" s="37">
        <v>1</v>
      </c>
      <c r="BB89" s="38">
        <v>1.5</v>
      </c>
      <c r="BC89" s="37"/>
      <c r="BD89" s="37"/>
      <c r="BE89" s="37">
        <v>1</v>
      </c>
      <c r="BF89" s="37">
        <v>1</v>
      </c>
      <c r="BG89" s="37" t="s">
        <v>6</v>
      </c>
      <c r="BH89" s="36">
        <v>1</v>
      </c>
      <c r="BI89" s="36">
        <v>1</v>
      </c>
      <c r="BJ89" s="8">
        <f t="shared" si="521"/>
        <v>60</v>
      </c>
      <c r="BK89" s="8" t="s">
        <v>5</v>
      </c>
      <c r="BL89" s="8">
        <v>1</v>
      </c>
      <c r="BM89" s="8" t="s">
        <v>4</v>
      </c>
      <c r="BN89" s="8" t="s">
        <v>3</v>
      </c>
      <c r="BO89" s="11" t="s">
        <v>2</v>
      </c>
      <c r="BP89" s="11" t="s">
        <v>2</v>
      </c>
      <c r="BQ89" s="11"/>
      <c r="BR89" s="27">
        <v>2</v>
      </c>
      <c r="BS89" s="11"/>
      <c r="BT89" s="11"/>
      <c r="BU89" s="11" t="s">
        <v>1</v>
      </c>
      <c r="BV89" s="35">
        <v>0</v>
      </c>
      <c r="BW89" s="27">
        <f t="shared" si="421"/>
        <v>0</v>
      </c>
      <c r="BX89" s="34" t="str">
        <f t="shared" si="422"/>
        <v>[0,0,0,0]</v>
      </c>
      <c r="BY89" s="33">
        <v>0</v>
      </c>
      <c r="BZ89" s="33">
        <v>0</v>
      </c>
      <c r="CA89" s="33">
        <v>0</v>
      </c>
      <c r="CB89" s="33">
        <v>0</v>
      </c>
      <c r="CC89" s="33">
        <v>0</v>
      </c>
      <c r="CD89" s="33">
        <v>0</v>
      </c>
      <c r="CE89" s="33">
        <v>0</v>
      </c>
      <c r="CF89" s="31" t="str">
        <f>IF(AND(C89=6,D89=-1),"1,1,1,1,1,1,1",IF(OR(CW89=1,CW89=2),1,0)&amp;","&amp;IF(OR(DB89=1,DB89=2),1,0)&amp;","&amp;IF(OR(DG89=1,DG89=2),1,0)&amp;","&amp;IF(OR(DL89=1,DL89=2),1,0)&amp;","&amp;0&amp;","&amp;0&amp;","&amp;IF(OR(DQ89=1,DQ89=2),1,0))</f>
        <v>0,0,0,0,0,0,0</v>
      </c>
      <c r="CG89" s="31" t="str">
        <f t="shared" si="512"/>
        <v/>
      </c>
      <c r="CH89" s="33"/>
      <c r="CI89" s="33"/>
      <c r="CJ89" s="33"/>
      <c r="CK89" s="33"/>
      <c r="CL89" s="33"/>
      <c r="CM89" s="33"/>
      <c r="CN89" s="33"/>
      <c r="CO89" s="33"/>
      <c r="CP89" s="33"/>
      <c r="CQ89" s="32" t="s">
        <v>0</v>
      </c>
      <c r="CR89" s="32">
        <v>1</v>
      </c>
      <c r="CS89" s="31"/>
      <c r="CT89" s="31" t="str">
        <f t="shared" si="408"/>
        <v/>
      </c>
      <c r="CU89" s="31"/>
      <c r="CV89" s="31"/>
      <c r="CW89" s="31"/>
      <c r="CX89" s="31"/>
      <c r="CY89" s="31" t="str">
        <f t="shared" si="409"/>
        <v/>
      </c>
      <c r="CZ89" s="31"/>
      <c r="DA89" s="31"/>
      <c r="DB89" s="31"/>
      <c r="DC89" s="31"/>
      <c r="DD89" s="31" t="str">
        <f t="shared" si="410"/>
        <v/>
      </c>
      <c r="DE89" s="31"/>
      <c r="DF89" s="31"/>
      <c r="DG89" s="31"/>
      <c r="DH89" s="31"/>
      <c r="DI89" s="31" t="str">
        <f t="shared" si="411"/>
        <v/>
      </c>
      <c r="DJ89" s="31"/>
      <c r="DK89" s="31"/>
      <c r="DL89" s="31"/>
      <c r="DM89" s="31"/>
      <c r="DN89" s="31" t="str">
        <f t="shared" si="412"/>
        <v/>
      </c>
      <c r="DO89" s="31"/>
      <c r="DP89" s="31"/>
      <c r="DQ89" s="31"/>
      <c r="DR89" s="31"/>
      <c r="DS89" s="31"/>
      <c r="DT89" s="30">
        <v>0</v>
      </c>
      <c r="DU89" s="29">
        <v>0</v>
      </c>
      <c r="DV89" s="28">
        <v>0</v>
      </c>
      <c r="DW89" s="27">
        <f t="shared" si="423"/>
        <v>0</v>
      </c>
      <c r="DX89" s="27"/>
      <c r="EI89" s="26">
        <f t="shared" si="424"/>
        <v>66</v>
      </c>
      <c r="EJ89" s="25">
        <v>0</v>
      </c>
      <c r="EK89" s="24">
        <v>6</v>
      </c>
      <c r="EL89" s="21">
        <v>5</v>
      </c>
      <c r="EM89" s="24">
        <v>8</v>
      </c>
      <c r="EN89" s="21">
        <v>2</v>
      </c>
      <c r="EO89" s="24">
        <v>10</v>
      </c>
      <c r="EP89" s="21">
        <v>2</v>
      </c>
      <c r="EQ89" s="21">
        <f t="shared" si="425"/>
        <v>7.333333333333333</v>
      </c>
      <c r="ER89" s="21">
        <f t="shared" si="426"/>
        <v>7.5</v>
      </c>
      <c r="ES89" s="23">
        <f t="shared" si="427"/>
        <v>0</v>
      </c>
      <c r="ET89" s="21">
        <f t="shared" si="428"/>
        <v>15</v>
      </c>
      <c r="EU89" s="22">
        <f t="shared" si="429"/>
        <v>0</v>
      </c>
      <c r="EV89" s="21">
        <f t="shared" si="430"/>
        <v>22.5</v>
      </c>
      <c r="EW89" s="20">
        <f t="shared" si="431"/>
        <v>0</v>
      </c>
      <c r="EZ89" s="19"/>
      <c r="FA89" s="3"/>
      <c r="FE89" s="16"/>
      <c r="FF89" s="18">
        <v>0</v>
      </c>
      <c r="FG89" s="17">
        <v>1</v>
      </c>
      <c r="FH89" s="16">
        <f t="shared" si="357"/>
        <v>0</v>
      </c>
      <c r="FI89" s="18">
        <f t="shared" si="432"/>
        <v>0</v>
      </c>
      <c r="FJ89" s="17">
        <f t="shared" si="433"/>
        <v>1</v>
      </c>
      <c r="FK89" s="16">
        <f t="shared" si="358"/>
        <v>0</v>
      </c>
      <c r="FL89" s="18">
        <f t="shared" si="434"/>
        <v>0</v>
      </c>
      <c r="FM89" s="17">
        <f t="shared" si="435"/>
        <v>1</v>
      </c>
      <c r="FN89" s="16">
        <f t="shared" si="359"/>
        <v>0</v>
      </c>
      <c r="FO89" s="18">
        <f t="shared" si="436"/>
        <v>0</v>
      </c>
      <c r="FP89" s="17">
        <f t="shared" si="437"/>
        <v>1</v>
      </c>
      <c r="FQ89" s="16">
        <f t="shared" si="360"/>
        <v>0</v>
      </c>
      <c r="FR89" s="18">
        <f t="shared" si="438"/>
        <v>0</v>
      </c>
      <c r="FS89" s="17">
        <f t="shared" si="439"/>
        <v>1</v>
      </c>
      <c r="FT89" s="16">
        <f t="shared" si="361"/>
        <v>0</v>
      </c>
      <c r="FU89" s="18">
        <f t="shared" si="440"/>
        <v>0</v>
      </c>
      <c r="FV89" s="17">
        <f t="shared" si="441"/>
        <v>1</v>
      </c>
      <c r="FW89" s="16">
        <f t="shared" si="362"/>
        <v>0</v>
      </c>
      <c r="FX89" s="18">
        <f t="shared" si="442"/>
        <v>0</v>
      </c>
      <c r="FY89" s="17">
        <f t="shared" si="443"/>
        <v>1</v>
      </c>
      <c r="FZ89" s="16">
        <f t="shared" si="363"/>
        <v>0</v>
      </c>
      <c r="GA89" s="18">
        <f t="shared" si="444"/>
        <v>0</v>
      </c>
      <c r="GB89" s="17">
        <f t="shared" si="445"/>
        <v>1</v>
      </c>
      <c r="GC89" s="16">
        <f t="shared" si="364"/>
        <v>0</v>
      </c>
      <c r="GD89" s="18">
        <f t="shared" si="446"/>
        <v>0</v>
      </c>
      <c r="GE89" s="17">
        <f t="shared" si="447"/>
        <v>1</v>
      </c>
      <c r="GF89" s="16">
        <f t="shared" si="365"/>
        <v>0</v>
      </c>
      <c r="GG89" s="18">
        <f t="shared" si="448"/>
        <v>0</v>
      </c>
      <c r="GH89" s="17">
        <f t="shared" si="449"/>
        <v>1</v>
      </c>
      <c r="GI89" s="16">
        <f t="shared" si="366"/>
        <v>0</v>
      </c>
      <c r="GJ89" s="18">
        <f t="shared" si="450"/>
        <v>0</v>
      </c>
      <c r="GK89" s="17">
        <f t="shared" si="451"/>
        <v>2</v>
      </c>
      <c r="GL89" s="16">
        <f t="shared" si="367"/>
        <v>0</v>
      </c>
      <c r="GM89" s="18">
        <f t="shared" si="452"/>
        <v>0</v>
      </c>
      <c r="GN89" s="17">
        <f t="shared" si="453"/>
        <v>4</v>
      </c>
      <c r="GO89" s="16">
        <f t="shared" si="368"/>
        <v>0</v>
      </c>
      <c r="GP89" s="18">
        <f t="shared" si="454"/>
        <v>0</v>
      </c>
      <c r="GQ89" s="17">
        <f t="shared" si="455"/>
        <v>6</v>
      </c>
      <c r="GR89" s="16">
        <f t="shared" si="369"/>
        <v>0</v>
      </c>
      <c r="GS89" s="18">
        <f t="shared" si="456"/>
        <v>0</v>
      </c>
      <c r="GT89" s="17">
        <f t="shared" si="457"/>
        <v>8</v>
      </c>
      <c r="GU89" s="16">
        <f t="shared" si="370"/>
        <v>0</v>
      </c>
      <c r="GV89" s="18">
        <f t="shared" si="458"/>
        <v>0</v>
      </c>
      <c r="GW89" s="17">
        <f t="shared" si="459"/>
        <v>10</v>
      </c>
      <c r="GX89" s="16">
        <f t="shared" si="371"/>
        <v>0</v>
      </c>
      <c r="GY89" s="18">
        <f t="shared" si="460"/>
        <v>0</v>
      </c>
      <c r="GZ89" s="17">
        <f t="shared" si="461"/>
        <v>20</v>
      </c>
      <c r="HA89" s="16">
        <f t="shared" si="372"/>
        <v>0</v>
      </c>
      <c r="HB89" s="18">
        <f t="shared" si="462"/>
        <v>0</v>
      </c>
      <c r="HC89" s="17">
        <f t="shared" si="463"/>
        <v>40</v>
      </c>
      <c r="HD89" s="16">
        <f t="shared" si="373"/>
        <v>0</v>
      </c>
      <c r="HE89" s="18">
        <f t="shared" si="464"/>
        <v>0</v>
      </c>
      <c r="HF89" s="17">
        <f t="shared" si="465"/>
        <v>60</v>
      </c>
      <c r="HG89" s="16">
        <f t="shared" si="374"/>
        <v>0</v>
      </c>
      <c r="HH89" s="18">
        <f t="shared" si="466"/>
        <v>0</v>
      </c>
      <c r="HI89" s="17">
        <f t="shared" si="467"/>
        <v>80</v>
      </c>
      <c r="HJ89" s="16">
        <f t="shared" si="375"/>
        <v>0</v>
      </c>
      <c r="HK89" s="18">
        <f t="shared" si="468"/>
        <v>0</v>
      </c>
      <c r="HL89" s="17">
        <f t="shared" si="469"/>
        <v>100</v>
      </c>
      <c r="HM89" s="16">
        <f t="shared" si="376"/>
        <v>0</v>
      </c>
      <c r="HO89" s="19"/>
      <c r="HP89" s="3"/>
      <c r="HT89" s="16"/>
      <c r="HU89" s="18">
        <v>0</v>
      </c>
      <c r="HV89" s="17">
        <v>1</v>
      </c>
      <c r="HW89" s="16">
        <f t="shared" si="377"/>
        <v>0</v>
      </c>
      <c r="HX89" s="18">
        <f t="shared" si="470"/>
        <v>0</v>
      </c>
      <c r="HY89" s="17">
        <f t="shared" si="471"/>
        <v>1</v>
      </c>
      <c r="HZ89" s="16">
        <f t="shared" si="378"/>
        <v>0</v>
      </c>
      <c r="IA89" s="18">
        <f t="shared" si="472"/>
        <v>0</v>
      </c>
      <c r="IB89" s="17">
        <f t="shared" si="473"/>
        <v>1</v>
      </c>
      <c r="IC89" s="16">
        <f t="shared" si="379"/>
        <v>0</v>
      </c>
      <c r="ID89" s="18">
        <f t="shared" si="474"/>
        <v>0</v>
      </c>
      <c r="IE89" s="17">
        <f t="shared" si="475"/>
        <v>1</v>
      </c>
      <c r="IF89" s="16">
        <f t="shared" si="380"/>
        <v>0</v>
      </c>
      <c r="IG89" s="18">
        <f t="shared" si="476"/>
        <v>0</v>
      </c>
      <c r="IH89" s="17">
        <f t="shared" si="477"/>
        <v>1</v>
      </c>
      <c r="II89" s="16">
        <f t="shared" si="381"/>
        <v>0</v>
      </c>
      <c r="IJ89" s="18">
        <f t="shared" si="478"/>
        <v>0</v>
      </c>
      <c r="IK89" s="17">
        <f t="shared" si="479"/>
        <v>1</v>
      </c>
      <c r="IL89" s="16">
        <f t="shared" si="382"/>
        <v>0</v>
      </c>
      <c r="IM89" s="18">
        <f t="shared" si="480"/>
        <v>0</v>
      </c>
      <c r="IN89" s="17">
        <f t="shared" si="481"/>
        <v>1</v>
      </c>
      <c r="IO89" s="16">
        <f t="shared" si="383"/>
        <v>0</v>
      </c>
      <c r="IP89" s="18">
        <f t="shared" si="482"/>
        <v>0</v>
      </c>
      <c r="IQ89" s="17">
        <f t="shared" si="483"/>
        <v>1</v>
      </c>
      <c r="IR89" s="16">
        <f t="shared" si="384"/>
        <v>0</v>
      </c>
      <c r="IS89" s="18">
        <f t="shared" si="484"/>
        <v>0</v>
      </c>
      <c r="IT89" s="17">
        <f t="shared" si="485"/>
        <v>1</v>
      </c>
      <c r="IU89" s="16">
        <f t="shared" si="385"/>
        <v>0</v>
      </c>
      <c r="IV89" s="18">
        <f t="shared" si="486"/>
        <v>0</v>
      </c>
      <c r="IW89" s="17">
        <f t="shared" si="487"/>
        <v>1</v>
      </c>
      <c r="IX89" s="16">
        <f t="shared" si="386"/>
        <v>0</v>
      </c>
      <c r="IY89" s="18">
        <f t="shared" si="488"/>
        <v>0</v>
      </c>
      <c r="IZ89" s="17">
        <f t="shared" si="489"/>
        <v>1</v>
      </c>
      <c r="JA89" s="16">
        <f t="shared" si="387"/>
        <v>0</v>
      </c>
      <c r="JB89" s="18">
        <f t="shared" si="490"/>
        <v>0</v>
      </c>
      <c r="JC89" s="17">
        <f t="shared" si="491"/>
        <v>1</v>
      </c>
      <c r="JD89" s="16">
        <f t="shared" si="388"/>
        <v>0</v>
      </c>
      <c r="JE89" s="18">
        <f t="shared" si="492"/>
        <v>0</v>
      </c>
      <c r="JF89" s="17">
        <f t="shared" si="493"/>
        <v>1</v>
      </c>
      <c r="JG89" s="16">
        <f t="shared" si="389"/>
        <v>0</v>
      </c>
      <c r="JH89" s="18">
        <f t="shared" si="494"/>
        <v>0</v>
      </c>
      <c r="JI89" s="17">
        <f t="shared" si="495"/>
        <v>1</v>
      </c>
      <c r="JJ89" s="16">
        <f t="shared" si="390"/>
        <v>0</v>
      </c>
      <c r="JK89" s="18">
        <f t="shared" si="496"/>
        <v>0</v>
      </c>
      <c r="JL89" s="17">
        <f t="shared" si="497"/>
        <v>1</v>
      </c>
      <c r="JM89" s="16">
        <f t="shared" si="391"/>
        <v>0</v>
      </c>
      <c r="JN89" s="18">
        <f t="shared" si="498"/>
        <v>0</v>
      </c>
      <c r="JO89" s="17">
        <f t="shared" si="499"/>
        <v>1</v>
      </c>
      <c r="JP89" s="16">
        <f t="shared" si="392"/>
        <v>0</v>
      </c>
      <c r="JQ89" s="18">
        <f t="shared" si="500"/>
        <v>0</v>
      </c>
      <c r="JR89" s="17">
        <f t="shared" si="501"/>
        <v>1</v>
      </c>
      <c r="JS89" s="16">
        <f t="shared" si="393"/>
        <v>0</v>
      </c>
      <c r="JT89" s="18">
        <f t="shared" si="502"/>
        <v>0</v>
      </c>
      <c r="JU89" s="17">
        <f t="shared" si="503"/>
        <v>1</v>
      </c>
      <c r="JV89" s="16">
        <f t="shared" si="394"/>
        <v>0</v>
      </c>
      <c r="JW89" s="18">
        <f t="shared" si="504"/>
        <v>0</v>
      </c>
      <c r="JX89" s="17">
        <f t="shared" si="505"/>
        <v>1</v>
      </c>
      <c r="JY89" s="16">
        <f t="shared" si="395"/>
        <v>0</v>
      </c>
      <c r="JZ89" s="18">
        <f t="shared" si="506"/>
        <v>0</v>
      </c>
      <c r="KA89" s="17">
        <f t="shared" si="507"/>
        <v>1</v>
      </c>
      <c r="KB89" s="16">
        <f t="shared" si="396"/>
        <v>0</v>
      </c>
      <c r="KG89" s="15">
        <f t="shared" si="514"/>
        <v>0</v>
      </c>
      <c r="KH89" s="15">
        <f t="shared" si="514"/>
        <v>0</v>
      </c>
      <c r="KI89" s="15">
        <f t="shared" si="514"/>
        <v>0</v>
      </c>
      <c r="KJ89" s="15">
        <f t="shared" si="514"/>
        <v>0</v>
      </c>
      <c r="KK89" s="15">
        <f t="shared" si="514"/>
        <v>0</v>
      </c>
      <c r="KL89" s="15">
        <f t="shared" si="514"/>
        <v>0</v>
      </c>
      <c r="KM89" s="15">
        <f t="shared" si="514"/>
        <v>0</v>
      </c>
      <c r="KN89" s="15">
        <f t="shared" si="514"/>
        <v>0</v>
      </c>
      <c r="KO89" s="15">
        <f t="shared" si="514"/>
        <v>0</v>
      </c>
      <c r="KP89" s="15">
        <f t="shared" si="514"/>
        <v>0</v>
      </c>
      <c r="KQ89" s="15">
        <f t="shared" si="515"/>
        <v>0</v>
      </c>
      <c r="KR89" s="15">
        <f t="shared" si="515"/>
        <v>0</v>
      </c>
      <c r="KS89" s="15">
        <f t="shared" si="515"/>
        <v>0</v>
      </c>
      <c r="KT89" s="15">
        <f t="shared" si="515"/>
        <v>0</v>
      </c>
      <c r="KU89" s="15">
        <f t="shared" si="515"/>
        <v>0</v>
      </c>
      <c r="KV89" s="15">
        <f t="shared" si="515"/>
        <v>0</v>
      </c>
      <c r="KW89" s="15">
        <f t="shared" si="515"/>
        <v>0</v>
      </c>
      <c r="KX89" s="15">
        <f t="shared" si="515"/>
        <v>0</v>
      </c>
      <c r="KY89" s="15">
        <f t="shared" si="515"/>
        <v>0</v>
      </c>
      <c r="KZ89" s="15">
        <f t="shared" si="515"/>
        <v>0</v>
      </c>
      <c r="LG89" s="14">
        <f t="shared" si="347"/>
        <v>0.05</v>
      </c>
      <c r="LH89" s="3">
        <v>1</v>
      </c>
      <c r="LI89" s="14">
        <f t="shared" si="508"/>
        <v>2.5000000000000001E-2</v>
      </c>
      <c r="LJ89" s="3">
        <f t="shared" si="509"/>
        <v>1</v>
      </c>
      <c r="LK89" s="14">
        <v>5.0000000000000001E-3</v>
      </c>
      <c r="LL89" s="3">
        <v>1</v>
      </c>
      <c r="LM89" s="14">
        <v>2.0000000000000001E-4</v>
      </c>
      <c r="LN89" s="3">
        <v>2</v>
      </c>
      <c r="LO89" s="13">
        <f t="shared" si="516"/>
        <v>3.0000000000000001E-3</v>
      </c>
      <c r="LP89" s="13">
        <f t="shared" si="516"/>
        <v>6.0000000000000001E-3</v>
      </c>
      <c r="LQ89" s="13">
        <f t="shared" si="516"/>
        <v>8.9999999999999993E-3</v>
      </c>
      <c r="LR89" s="13">
        <f t="shared" si="516"/>
        <v>1.2E-2</v>
      </c>
      <c r="LS89" s="13">
        <f t="shared" si="516"/>
        <v>1.4999999999999999E-2</v>
      </c>
      <c r="LT89" s="13">
        <f t="shared" si="517"/>
        <v>1.4999999999999999E-2</v>
      </c>
      <c r="LU89" s="13">
        <f t="shared" si="517"/>
        <v>0.03</v>
      </c>
      <c r="LV89" s="13">
        <f t="shared" si="517"/>
        <v>4.4999999999999998E-2</v>
      </c>
      <c r="LW89" s="13">
        <f t="shared" si="517"/>
        <v>0.06</v>
      </c>
      <c r="LX89" s="13">
        <f t="shared" si="517"/>
        <v>7.4999999999999997E-2</v>
      </c>
      <c r="LY89" s="13">
        <f t="shared" si="518"/>
        <v>0.03</v>
      </c>
      <c r="LZ89" s="13">
        <f t="shared" si="518"/>
        <v>0.06</v>
      </c>
      <c r="MA89" s="13">
        <f t="shared" si="518"/>
        <v>0.09</v>
      </c>
      <c r="MB89" s="13">
        <f t="shared" si="518"/>
        <v>0.12</v>
      </c>
      <c r="MC89" s="13">
        <f t="shared" si="518"/>
        <v>0.15</v>
      </c>
      <c r="MD89" s="13">
        <f t="shared" si="519"/>
        <v>6.0000000000000001E-3</v>
      </c>
      <c r="ME89" s="13">
        <f t="shared" si="519"/>
        <v>1.2E-2</v>
      </c>
      <c r="MF89" s="13">
        <f t="shared" si="519"/>
        <v>1.7999999999999999E-2</v>
      </c>
      <c r="MG89" s="13">
        <f t="shared" si="519"/>
        <v>2.4E-2</v>
      </c>
      <c r="MH89" s="13">
        <f t="shared" si="519"/>
        <v>0.03</v>
      </c>
      <c r="MI89" s="13">
        <f t="shared" si="519"/>
        <v>4.4999999999999998E-2</v>
      </c>
      <c r="MJ89" s="13">
        <f t="shared" si="519"/>
        <v>0.06</v>
      </c>
      <c r="MK89" s="13">
        <f t="shared" si="519"/>
        <v>7.4999999999999997E-2</v>
      </c>
      <c r="ML89" s="13">
        <f t="shared" si="519"/>
        <v>0.09</v>
      </c>
      <c r="MM89" s="13">
        <f t="shared" si="519"/>
        <v>0.105</v>
      </c>
      <c r="MN89" s="13">
        <f t="shared" si="519"/>
        <v>0.12</v>
      </c>
      <c r="MO89" s="13">
        <f t="shared" si="519"/>
        <v>0.13500000000000001</v>
      </c>
      <c r="MP89" s="13">
        <f t="shared" si="519"/>
        <v>0.15</v>
      </c>
      <c r="MQ89" s="13"/>
      <c r="MT89" s="3"/>
      <c r="MW89" s="1">
        <v>0</v>
      </c>
      <c r="MX89" s="1">
        <v>0</v>
      </c>
      <c r="MY89" s="1">
        <v>0</v>
      </c>
    </row>
    <row r="90" spans="1:363">
      <c r="A90" s="8"/>
      <c r="B90" s="8"/>
      <c r="K90" s="11"/>
    </row>
    <row r="91" spans="1:363">
      <c r="A91" s="8"/>
      <c r="B91" s="8"/>
      <c r="K91" s="11"/>
    </row>
    <row r="92" spans="1:363">
      <c r="A92" s="8"/>
      <c r="B92" s="8"/>
      <c r="K92" s="11"/>
    </row>
    <row r="93" spans="1:363">
      <c r="A93" s="8"/>
      <c r="B93" s="8"/>
      <c r="I93" s="11"/>
      <c r="K93" s="11"/>
    </row>
    <row r="94" spans="1:363">
      <c r="A94" s="8"/>
      <c r="B94" s="8"/>
      <c r="E94" s="12"/>
      <c r="K94" s="11"/>
    </row>
    <row r="95" spans="1:363">
      <c r="A95" s="8"/>
      <c r="B95" s="8"/>
      <c r="K95" s="11"/>
    </row>
    <row r="96" spans="1:363">
      <c r="A96" s="8"/>
      <c r="B96" s="8"/>
      <c r="K96" s="11"/>
    </row>
    <row r="97" spans="11:11">
      <c r="K97" s="11"/>
    </row>
    <row r="98" spans="11:11">
      <c r="K98" s="11"/>
    </row>
    <row r="99" spans="11:11">
      <c r="K99" s="11"/>
    </row>
    <row r="100" spans="11:11">
      <c r="K100" s="11"/>
    </row>
    <row r="101" spans="11:11">
      <c r="K101" s="11"/>
    </row>
    <row r="102" spans="11:11">
      <c r="K102" s="11"/>
    </row>
    <row r="103" spans="11:11">
      <c r="K103" s="11"/>
    </row>
    <row r="104" spans="11:11">
      <c r="K104" s="11"/>
    </row>
    <row r="105" spans="11:11">
      <c r="K105" s="11"/>
    </row>
    <row r="106" spans="11:11">
      <c r="K106" s="11"/>
    </row>
    <row r="107" spans="11:11">
      <c r="K107" s="11"/>
    </row>
    <row r="108" spans="11:11">
      <c r="K108" s="11"/>
    </row>
    <row r="109" spans="11:11">
      <c r="K109" s="11"/>
    </row>
    <row r="110" spans="11:11">
      <c r="K110" s="11"/>
    </row>
    <row r="111" spans="11:11">
      <c r="K111" s="11"/>
    </row>
    <row r="112" spans="11:11">
      <c r="K112" s="11"/>
    </row>
    <row r="113" spans="11:11">
      <c r="K113" s="11"/>
    </row>
    <row r="114" spans="11:11">
      <c r="K114" s="11"/>
    </row>
    <row r="115" spans="11:11">
      <c r="K115" s="11"/>
    </row>
    <row r="116" spans="11:11">
      <c r="K116" s="11"/>
    </row>
    <row r="117" spans="11:11">
      <c r="K117" s="11"/>
    </row>
    <row r="118" spans="11:11">
      <c r="K118" s="11"/>
    </row>
    <row r="119" spans="11:11">
      <c r="K119" s="11"/>
    </row>
    <row r="120" spans="11:11">
      <c r="K120" s="11"/>
    </row>
    <row r="121" spans="11:11">
      <c r="K121" s="11"/>
    </row>
    <row r="122" spans="11:11">
      <c r="K122" s="11"/>
    </row>
    <row r="123" spans="11:11">
      <c r="K123" s="11"/>
    </row>
    <row r="124" spans="11:11">
      <c r="K124" s="11"/>
    </row>
    <row r="125" spans="11:11">
      <c r="K125" s="11"/>
    </row>
    <row r="126" spans="11:11">
      <c r="K126" s="11"/>
    </row>
    <row r="127" spans="11:11">
      <c r="K127" s="11"/>
    </row>
    <row r="128" spans="11:11">
      <c r="K128" s="11"/>
    </row>
    <row r="129" spans="11:11">
      <c r="K129" s="11"/>
    </row>
    <row r="130" spans="11:11">
      <c r="K130" s="11"/>
    </row>
    <row r="131" spans="11:11">
      <c r="K131" s="11"/>
    </row>
    <row r="132" spans="11:11">
      <c r="K132" s="11"/>
    </row>
    <row r="133" spans="11:11">
      <c r="K133" s="11"/>
    </row>
    <row r="134" spans="11:11">
      <c r="K134" s="11"/>
    </row>
    <row r="135" spans="11:11">
      <c r="K135" s="11"/>
    </row>
    <row r="136" spans="11:11">
      <c r="K136" s="11"/>
    </row>
    <row r="137" spans="11:11">
      <c r="K137" s="11"/>
    </row>
    <row r="138" spans="11:11">
      <c r="K138" s="11"/>
    </row>
    <row r="139" spans="11:11">
      <c r="K139" s="11"/>
    </row>
    <row r="140" spans="11:11">
      <c r="K140" s="11"/>
    </row>
    <row r="141" spans="11:11">
      <c r="K141" s="11"/>
    </row>
    <row r="142" spans="11:11">
      <c r="K142" s="11"/>
    </row>
    <row r="143" spans="11:11">
      <c r="K143" s="11"/>
    </row>
    <row r="144" spans="11:11">
      <c r="K144" s="11"/>
    </row>
    <row r="145" spans="11:11">
      <c r="K145" s="11"/>
    </row>
    <row r="146" spans="11:11">
      <c r="K146" s="11"/>
    </row>
    <row r="147" spans="11:11">
      <c r="K147" s="11"/>
    </row>
    <row r="148" spans="11:11">
      <c r="K148" s="11"/>
    </row>
    <row r="149" spans="11:11">
      <c r="K149" s="11"/>
    </row>
    <row r="150" spans="11:11">
      <c r="K150" s="11"/>
    </row>
    <row r="151" spans="11:11">
      <c r="K151" s="11"/>
    </row>
    <row r="152" spans="11:11">
      <c r="K152" s="11"/>
    </row>
    <row r="153" spans="11:11">
      <c r="K153" s="11"/>
    </row>
    <row r="154" spans="11:11">
      <c r="K154" s="11"/>
    </row>
    <row r="155" spans="11:11">
      <c r="K155" s="11"/>
    </row>
    <row r="156" spans="11:11">
      <c r="K156" s="11"/>
    </row>
    <row r="157" spans="11:11">
      <c r="K157" s="11"/>
    </row>
    <row r="158" spans="11:11">
      <c r="K158" s="11"/>
    </row>
    <row r="159" spans="11:11">
      <c r="K159" s="11"/>
    </row>
    <row r="160" spans="11:11">
      <c r="K160" s="11"/>
    </row>
    <row r="161" spans="11:11">
      <c r="K161" s="11"/>
    </row>
    <row r="162" spans="11:11">
      <c r="K162" s="11"/>
    </row>
    <row r="163" spans="11:11">
      <c r="K163" s="11"/>
    </row>
    <row r="164" spans="11:11">
      <c r="K164" s="11"/>
    </row>
    <row r="165" spans="11:11">
      <c r="K165" s="11"/>
    </row>
    <row r="166" spans="11:11">
      <c r="K166" s="11"/>
    </row>
    <row r="167" spans="11:11">
      <c r="K167" s="11"/>
    </row>
    <row r="168" spans="11:11">
      <c r="K168" s="11"/>
    </row>
    <row r="169" spans="11:11">
      <c r="K169" s="11"/>
    </row>
    <row r="170" spans="11:11">
      <c r="K170" s="11"/>
    </row>
    <row r="171" spans="11:11">
      <c r="K171" s="11"/>
    </row>
    <row r="172" spans="11:11">
      <c r="K172" s="11"/>
    </row>
    <row r="173" spans="11:11">
      <c r="K173" s="11"/>
    </row>
    <row r="174" spans="11:11">
      <c r="K174" s="11"/>
    </row>
    <row r="175" spans="11:11">
      <c r="K175" s="11"/>
    </row>
    <row r="176" spans="11:11">
      <c r="K176" s="11"/>
    </row>
    <row r="177" spans="11:11">
      <c r="K177" s="11"/>
    </row>
    <row r="178" spans="11:11">
      <c r="K178" s="11"/>
    </row>
    <row r="179" spans="11:11">
      <c r="K179" s="11"/>
    </row>
    <row r="180" spans="11:11">
      <c r="K180" s="11"/>
    </row>
    <row r="181" spans="11:11">
      <c r="K181" s="11"/>
    </row>
    <row r="182" spans="11:11">
      <c r="K182" s="11"/>
    </row>
    <row r="183" spans="11:11">
      <c r="K183" s="11"/>
    </row>
    <row r="184" spans="11:11">
      <c r="K184" s="11"/>
    </row>
    <row r="185" spans="11:11">
      <c r="K185" s="11"/>
    </row>
    <row r="186" spans="11:11">
      <c r="K186" s="11"/>
    </row>
    <row r="187" spans="11:11">
      <c r="K187" s="11"/>
    </row>
    <row r="188" spans="11:11">
      <c r="K188" s="11"/>
    </row>
    <row r="189" spans="11:11">
      <c r="K189" s="11"/>
    </row>
    <row r="190" spans="11:11">
      <c r="K190" s="11"/>
    </row>
    <row r="191" spans="11:11">
      <c r="K191" s="11"/>
    </row>
    <row r="192" spans="11:11">
      <c r="K192" s="11"/>
    </row>
    <row r="193" spans="11:11">
      <c r="K193" s="11"/>
    </row>
    <row r="194" spans="11:11">
      <c r="K194" s="11"/>
    </row>
    <row r="195" spans="11:11">
      <c r="K195" s="11"/>
    </row>
    <row r="196" spans="11:11">
      <c r="K196" s="11"/>
    </row>
    <row r="197" spans="11:11">
      <c r="K197" s="11"/>
    </row>
    <row r="198" spans="11:11">
      <c r="K198" s="11"/>
    </row>
    <row r="199" spans="11:11">
      <c r="K199" s="11"/>
    </row>
    <row r="200" spans="11:11">
      <c r="K200" s="11"/>
    </row>
    <row r="201" spans="11:11">
      <c r="K201" s="11"/>
    </row>
    <row r="202" spans="11:11">
      <c r="K202" s="11"/>
    </row>
    <row r="203" spans="11:11">
      <c r="K203" s="11"/>
    </row>
    <row r="204" spans="11:11">
      <c r="K204" s="11"/>
    </row>
    <row r="205" spans="11:11">
      <c r="K205" s="11"/>
    </row>
    <row r="206" spans="11:11">
      <c r="K206" s="11"/>
    </row>
    <row r="207" spans="11:11">
      <c r="K207" s="11"/>
    </row>
    <row r="208" spans="11:11">
      <c r="K208" s="11"/>
    </row>
    <row r="209" spans="11:11">
      <c r="K209" s="11"/>
    </row>
    <row r="210" spans="11:11">
      <c r="K210" s="11"/>
    </row>
    <row r="211" spans="11:11">
      <c r="K211" s="11"/>
    </row>
    <row r="212" spans="11:11">
      <c r="K212" s="11"/>
    </row>
    <row r="213" spans="11:11">
      <c r="K213" s="11"/>
    </row>
    <row r="214" spans="11:11">
      <c r="K214" s="11"/>
    </row>
    <row r="215" spans="11:11">
      <c r="K215" s="11"/>
    </row>
    <row r="216" spans="11:11">
      <c r="K216" s="11"/>
    </row>
    <row r="217" spans="11:11">
      <c r="K217" s="11"/>
    </row>
    <row r="218" spans="11:11">
      <c r="K218" s="11"/>
    </row>
    <row r="219" spans="11:11">
      <c r="K219" s="11"/>
    </row>
    <row r="220" spans="11:11">
      <c r="K220" s="11"/>
    </row>
    <row r="221" spans="11:11">
      <c r="K221" s="11"/>
    </row>
    <row r="222" spans="11:11">
      <c r="K222" s="11"/>
    </row>
    <row r="223" spans="11:11">
      <c r="K223" s="11"/>
    </row>
    <row r="224" spans="11:11">
      <c r="K224" s="11"/>
    </row>
    <row r="225" spans="11:11">
      <c r="K225" s="11"/>
    </row>
    <row r="226" spans="11:11">
      <c r="K226" s="11"/>
    </row>
    <row r="227" spans="11:11">
      <c r="K227" s="11"/>
    </row>
    <row r="228" spans="11:11">
      <c r="K228" s="11"/>
    </row>
    <row r="229" spans="11:11">
      <c r="K229" s="11"/>
    </row>
    <row r="230" spans="11:11">
      <c r="K230" s="11"/>
    </row>
    <row r="231" spans="11:11">
      <c r="K231" s="11"/>
    </row>
    <row r="232" spans="11:11">
      <c r="K232" s="11"/>
    </row>
    <row r="233" spans="11:11">
      <c r="K233" s="11"/>
    </row>
    <row r="234" spans="11:11">
      <c r="K234" s="11"/>
    </row>
    <row r="235" spans="11:11">
      <c r="K235" s="11"/>
    </row>
    <row r="236" spans="11:11">
      <c r="K236" s="11"/>
    </row>
    <row r="237" spans="11:11">
      <c r="K237" s="11"/>
    </row>
    <row r="238" spans="11:11">
      <c r="K238" s="11"/>
    </row>
    <row r="239" spans="11:11">
      <c r="K239" s="11"/>
    </row>
    <row r="240" spans="11:11">
      <c r="K240" s="11"/>
    </row>
    <row r="241" spans="11:11">
      <c r="K241" s="11"/>
    </row>
    <row r="242" spans="11:11">
      <c r="K242" s="11"/>
    </row>
    <row r="243" spans="11:11">
      <c r="K243" s="11"/>
    </row>
    <row r="244" spans="11:11">
      <c r="K244" s="11"/>
    </row>
    <row r="245" spans="11:11">
      <c r="K245" s="11"/>
    </row>
    <row r="246" spans="11:11">
      <c r="K246" s="11"/>
    </row>
    <row r="247" spans="11:11">
      <c r="K247" s="11"/>
    </row>
    <row r="248" spans="11:11">
      <c r="K248" s="11"/>
    </row>
    <row r="249" spans="11:11">
      <c r="K249" s="11"/>
    </row>
    <row r="250" spans="11:11">
      <c r="K250" s="11"/>
    </row>
    <row r="251" spans="11:11">
      <c r="K251" s="11"/>
    </row>
    <row r="252" spans="11:11">
      <c r="K252" s="11"/>
    </row>
    <row r="253" spans="11:11">
      <c r="K253" s="11"/>
    </row>
    <row r="254" spans="11:11">
      <c r="K254" s="11"/>
    </row>
    <row r="255" spans="11:11">
      <c r="K255" s="11"/>
    </row>
    <row r="256" spans="11:11">
      <c r="K256" s="11"/>
    </row>
    <row r="257" spans="11:11">
      <c r="K257" s="11"/>
    </row>
    <row r="258" spans="11:11">
      <c r="K258" s="11"/>
    </row>
    <row r="259" spans="11:11">
      <c r="K259" s="11"/>
    </row>
    <row r="260" spans="11:11">
      <c r="K260" s="11"/>
    </row>
    <row r="261" spans="11:11">
      <c r="K261" s="11"/>
    </row>
    <row r="262" spans="11:11">
      <c r="K262" s="11"/>
    </row>
    <row r="263" spans="11:11">
      <c r="K263" s="11"/>
    </row>
    <row r="264" spans="11:11">
      <c r="K264" s="11"/>
    </row>
    <row r="265" spans="11:11">
      <c r="K265" s="11"/>
    </row>
    <row r="266" spans="11:11">
      <c r="K266" s="11"/>
    </row>
    <row r="267" spans="11:11">
      <c r="K267" s="11"/>
    </row>
    <row r="268" spans="11:11">
      <c r="K268" s="11"/>
    </row>
    <row r="269" spans="11:11">
      <c r="K269" s="11"/>
    </row>
    <row r="270" spans="11:11">
      <c r="K270" s="11"/>
    </row>
    <row r="271" spans="11:11">
      <c r="K271" s="11"/>
    </row>
    <row r="272" spans="11:11">
      <c r="K272" s="11"/>
    </row>
    <row r="273" spans="11:11">
      <c r="K273" s="11"/>
    </row>
    <row r="274" spans="11:11">
      <c r="K274" s="11"/>
    </row>
    <row r="275" spans="11:11">
      <c r="K275" s="11"/>
    </row>
    <row r="276" spans="11:11">
      <c r="K276" s="11"/>
    </row>
    <row r="277" spans="11:11">
      <c r="K277" s="11"/>
    </row>
    <row r="278" spans="11:11">
      <c r="K278" s="11"/>
    </row>
    <row r="279" spans="11:11">
      <c r="K279" s="11"/>
    </row>
    <row r="280" spans="11:11">
      <c r="K280" s="11"/>
    </row>
    <row r="281" spans="11:11">
      <c r="K281" s="11"/>
    </row>
    <row r="282" spans="11:11">
      <c r="K282" s="11"/>
    </row>
    <row r="283" spans="11:11">
      <c r="K283" s="11"/>
    </row>
    <row r="284" spans="11:11">
      <c r="K284" s="11"/>
    </row>
    <row r="285" spans="11:11">
      <c r="K285" s="11"/>
    </row>
    <row r="286" spans="11:11">
      <c r="K286" s="11"/>
    </row>
    <row r="287" spans="11:11">
      <c r="K287" s="11"/>
    </row>
    <row r="288" spans="11:11">
      <c r="K288" s="11"/>
    </row>
    <row r="289" spans="11:11">
      <c r="K289" s="11"/>
    </row>
    <row r="290" spans="11:11">
      <c r="K290" s="11"/>
    </row>
    <row r="291" spans="11:11">
      <c r="K291" s="11"/>
    </row>
    <row r="292" spans="11:11">
      <c r="K292" s="11"/>
    </row>
    <row r="293" spans="11:11">
      <c r="K293" s="11"/>
    </row>
    <row r="294" spans="11:11">
      <c r="K294" s="11"/>
    </row>
    <row r="295" spans="11:11">
      <c r="K295" s="11"/>
    </row>
    <row r="296" spans="11:11">
      <c r="K296" s="11"/>
    </row>
    <row r="297" spans="11:11">
      <c r="K297" s="11"/>
    </row>
    <row r="298" spans="11:11">
      <c r="K298" s="11"/>
    </row>
    <row r="299" spans="11:11">
      <c r="K299" s="11"/>
    </row>
    <row r="300" spans="11:11">
      <c r="K300" s="11"/>
    </row>
    <row r="301" spans="11:11">
      <c r="K301" s="11"/>
    </row>
    <row r="302" spans="11:11">
      <c r="K302" s="11"/>
    </row>
    <row r="303" spans="11:11">
      <c r="K303" s="11"/>
    </row>
    <row r="304" spans="11:11">
      <c r="K304" s="11"/>
    </row>
    <row r="305" spans="11:11">
      <c r="K305" s="11"/>
    </row>
    <row r="306" spans="11:11">
      <c r="K306" s="11"/>
    </row>
    <row r="307" spans="11:11">
      <c r="K307" s="11"/>
    </row>
    <row r="308" spans="11:11">
      <c r="K308" s="11"/>
    </row>
    <row r="309" spans="11:11">
      <c r="K309" s="11"/>
    </row>
    <row r="310" spans="11:11">
      <c r="K310" s="11"/>
    </row>
    <row r="311" spans="11:11">
      <c r="K311" s="11"/>
    </row>
    <row r="312" spans="11:11">
      <c r="K312" s="11"/>
    </row>
    <row r="313" spans="11:11">
      <c r="K313" s="11"/>
    </row>
    <row r="314" spans="11:11">
      <c r="K314" s="11"/>
    </row>
    <row r="315" spans="11:11">
      <c r="K315" s="11"/>
    </row>
    <row r="316" spans="11:11">
      <c r="K316" s="11"/>
    </row>
    <row r="317" spans="11:11">
      <c r="K317" s="11"/>
    </row>
    <row r="318" spans="11:11">
      <c r="K318" s="11"/>
    </row>
    <row r="319" spans="11:11">
      <c r="K319" s="11"/>
    </row>
    <row r="320" spans="11:11">
      <c r="K320" s="11"/>
    </row>
    <row r="321" spans="11:11">
      <c r="K321" s="11"/>
    </row>
    <row r="322" spans="11:11">
      <c r="K322" s="11"/>
    </row>
    <row r="323" spans="11:11">
      <c r="K323" s="11"/>
    </row>
    <row r="324" spans="11:11">
      <c r="K324" s="11"/>
    </row>
    <row r="325" spans="11:11">
      <c r="K325" s="11"/>
    </row>
    <row r="326" spans="11:11">
      <c r="K326" s="11"/>
    </row>
    <row r="327" spans="11:11">
      <c r="K327" s="11"/>
    </row>
    <row r="328" spans="11:11">
      <c r="K328" s="11"/>
    </row>
    <row r="329" spans="11:11">
      <c r="K329" s="11"/>
    </row>
    <row r="330" spans="11:11">
      <c r="K330" s="11"/>
    </row>
    <row r="331" spans="11:11">
      <c r="K331" s="11"/>
    </row>
    <row r="332" spans="11:11">
      <c r="K332" s="11"/>
    </row>
    <row r="333" spans="11:11">
      <c r="K333" s="11"/>
    </row>
    <row r="334" spans="11:11">
      <c r="K334" s="11"/>
    </row>
    <row r="335" spans="11:11">
      <c r="K335" s="11"/>
    </row>
    <row r="336" spans="11:11">
      <c r="K336" s="11"/>
    </row>
    <row r="337" spans="11:11">
      <c r="K337" s="11"/>
    </row>
    <row r="338" spans="11:11">
      <c r="K338" s="11"/>
    </row>
    <row r="339" spans="11:11">
      <c r="K339" s="11"/>
    </row>
    <row r="340" spans="11:11">
      <c r="K340" s="11"/>
    </row>
    <row r="341" spans="11:11">
      <c r="K341" s="11"/>
    </row>
    <row r="342" spans="11:11">
      <c r="K342" s="11"/>
    </row>
    <row r="343" spans="11:11">
      <c r="K343" s="11"/>
    </row>
    <row r="344" spans="11:11">
      <c r="K344" s="11"/>
    </row>
    <row r="345" spans="11:11">
      <c r="K345" s="11"/>
    </row>
    <row r="346" spans="11:11">
      <c r="K346" s="11"/>
    </row>
    <row r="347" spans="11:11">
      <c r="K347" s="11"/>
    </row>
    <row r="348" spans="11:11">
      <c r="K348" s="11"/>
    </row>
    <row r="349" spans="11:11">
      <c r="K349" s="11"/>
    </row>
    <row r="350" spans="11:11">
      <c r="K350" s="11"/>
    </row>
    <row r="351" spans="11:11">
      <c r="K351" s="11"/>
    </row>
    <row r="352" spans="11:11">
      <c r="K352" s="11"/>
    </row>
    <row r="353" spans="11:11">
      <c r="K353" s="11"/>
    </row>
    <row r="354" spans="11:11">
      <c r="K354" s="11"/>
    </row>
    <row r="355" spans="11:11">
      <c r="K355" s="11"/>
    </row>
    <row r="356" spans="11:11">
      <c r="K356" s="11"/>
    </row>
    <row r="357" spans="11:11">
      <c r="K357" s="11"/>
    </row>
    <row r="358" spans="11:11">
      <c r="K358" s="11"/>
    </row>
    <row r="359" spans="11:11">
      <c r="K359" s="11"/>
    </row>
    <row r="360" spans="11:11">
      <c r="K360" s="11"/>
    </row>
    <row r="361" spans="11:11">
      <c r="K361" s="11"/>
    </row>
    <row r="362" spans="11:11">
      <c r="K362" s="11"/>
    </row>
    <row r="363" spans="11:11">
      <c r="K363" s="11"/>
    </row>
    <row r="364" spans="11:11">
      <c r="K364" s="11"/>
    </row>
    <row r="365" spans="11:11">
      <c r="K365" s="11"/>
    </row>
    <row r="366" spans="11:11">
      <c r="K366" s="11"/>
    </row>
    <row r="367" spans="11:11">
      <c r="K367" s="11"/>
    </row>
  </sheetData>
  <autoFilter ref="A4:LD89"/>
  <mergeCells count="12">
    <mergeCell ref="HQ2:HQ4"/>
    <mergeCell ref="HQ5:HQ6"/>
    <mergeCell ref="HR2:HR4"/>
    <mergeCell ref="HR5:HR6"/>
    <mergeCell ref="EI1:EK2"/>
    <mergeCell ref="EO1:ES2"/>
    <mergeCell ref="EB3:EB4"/>
    <mergeCell ref="EL1:EL2"/>
    <mergeCell ref="FB2:FB4"/>
    <mergeCell ref="FB5:FB6"/>
    <mergeCell ref="FC2:FC4"/>
    <mergeCell ref="FC5:FC6"/>
  </mergeCells>
  <phoneticPr fontId="3" type="noConversion"/>
  <conditionalFormatting sqref="BO1">
    <cfRule type="containsText" dxfId="8906" priority="14637" operator="containsText" text=" ">
      <formula>NOT(ISERROR(SEARCH(" ",BO1)))</formula>
    </cfRule>
    <cfRule type="containsText" dxfId="8905" priority="14638" operator="containsText" text=" ">
      <formula>NOT(ISERROR(SEARCH(" ",BO1)))</formula>
    </cfRule>
  </conditionalFormatting>
  <conditionalFormatting sqref="BP1">
    <cfRule type="containsText" dxfId="8904" priority="14900" operator="containsText" text=" ">
      <formula>NOT(ISERROR(SEARCH(" ",BP1)))</formula>
    </cfRule>
    <cfRule type="containsText" dxfId="8903" priority="14901" operator="containsText" text=" ">
      <formula>NOT(ISERROR(SEARCH(" ",BP1)))</formula>
    </cfRule>
  </conditionalFormatting>
  <conditionalFormatting sqref="BQ1">
    <cfRule type="containsText" dxfId="8902" priority="14869" operator="containsText" text=" ">
      <formula>NOT(ISERROR(SEARCH(" ",BQ1)))</formula>
    </cfRule>
    <cfRule type="containsText" dxfId="8901" priority="14870" operator="containsText" text=" ">
      <formula>NOT(ISERROR(SEARCH(" ",BQ1)))</formula>
    </cfRule>
  </conditionalFormatting>
  <conditionalFormatting sqref="BR1:BS1">
    <cfRule type="containsText" dxfId="8900" priority="14865" operator="containsText" text=" ">
      <formula>NOT(ISERROR(SEARCH(" ",BR1)))</formula>
    </cfRule>
    <cfRule type="containsText" dxfId="8899" priority="14866" operator="containsText" text=" ">
      <formula>NOT(ISERROR(SEARCH(" ",BR1)))</formula>
    </cfRule>
  </conditionalFormatting>
  <conditionalFormatting sqref="BT1">
    <cfRule type="containsText" dxfId="8898" priority="13673" operator="containsText" text=" ">
      <formula>NOT(ISERROR(SEARCH(" ",BT1)))</formula>
    </cfRule>
    <cfRule type="containsText" dxfId="8897" priority="13674" operator="containsText" text=" ">
      <formula>NOT(ISERROR(SEARCH(" ",BT1)))</formula>
    </cfRule>
  </conditionalFormatting>
  <conditionalFormatting sqref="BU1">
    <cfRule type="containsText" dxfId="8896" priority="3839" operator="containsText" text=" ">
      <formula>NOT(ISERROR(SEARCH(" ",BU1)))</formula>
    </cfRule>
    <cfRule type="containsText" dxfId="8895" priority="3840" operator="containsText" text=" ">
      <formula>NOT(ISERROR(SEARCH(" ",BU1)))</formula>
    </cfRule>
  </conditionalFormatting>
  <conditionalFormatting sqref="BV1">
    <cfRule type="containsText" dxfId="8894" priority="8995" operator="containsText" text=" ">
      <formula>NOT(ISERROR(SEARCH(" ",BV1)))</formula>
    </cfRule>
    <cfRule type="containsText" dxfId="8893" priority="8996" operator="containsText" text=" ">
      <formula>NOT(ISERROR(SEARCH(" ",BV1)))</formula>
    </cfRule>
  </conditionalFormatting>
  <conditionalFormatting sqref="DI1">
    <cfRule type="containsText" dxfId="8892" priority="583" operator="containsText" text=" ">
      <formula>NOT(ISERROR(SEARCH(" ",DI1)))</formula>
    </cfRule>
    <cfRule type="containsText" dxfId="8891" priority="584" operator="containsText" text=" ">
      <formula>NOT(ISERROR(SEARCH(" ",DI1)))</formula>
    </cfRule>
  </conditionalFormatting>
  <conditionalFormatting sqref="DZ1">
    <cfRule type="containsText" dxfId="8890" priority="14972" operator="containsText" text=" ">
      <formula>NOT(ISERROR(SEARCH(" ",DZ1)))</formula>
    </cfRule>
    <cfRule type="containsText" dxfId="8889" priority="14973" operator="containsText" text=" ">
      <formula>NOT(ISERROR(SEARCH(" ",DZ1)))</formula>
    </cfRule>
  </conditionalFormatting>
  <conditionalFormatting sqref="KF1">
    <cfRule type="containsText" dxfId="8888" priority="14617" operator="containsText" text=" ">
      <formula>NOT(ISERROR(SEARCH(" ",KF1)))</formula>
    </cfRule>
    <cfRule type="containsText" dxfId="8887" priority="14618" operator="containsText" text=" ">
      <formula>NOT(ISERROR(SEARCH(" ",KF1)))</formula>
    </cfRule>
  </conditionalFormatting>
  <conditionalFormatting sqref="B2">
    <cfRule type="containsText" dxfId="8886" priority="14806" operator="containsText" text=" ">
      <formula>NOT(ISERROR(SEARCH(" ",B2)))</formula>
    </cfRule>
    <cfRule type="containsText" dxfId="8885" priority="14807" operator="containsText" text=" ">
      <formula>NOT(ISERROR(SEARCH(" ",B2)))</formula>
    </cfRule>
  </conditionalFormatting>
  <conditionalFormatting sqref="G2">
    <cfRule type="containsText" dxfId="8884" priority="14802" operator="containsText" text=" ">
      <formula>NOT(ISERROR(SEARCH(" ",G2)))</formula>
    </cfRule>
    <cfRule type="containsText" dxfId="8883" priority="14803" operator="containsText" text=" ">
      <formula>NOT(ISERROR(SEARCH(" ",G2)))</formula>
    </cfRule>
  </conditionalFormatting>
  <conditionalFormatting sqref="H2">
    <cfRule type="containsText" dxfId="8882" priority="14625" operator="containsText" text=" ">
      <formula>NOT(ISERROR(SEARCH(" ",H2)))</formula>
    </cfRule>
    <cfRule type="containsText" dxfId="8881" priority="14626" operator="containsText" text=" ">
      <formula>NOT(ISERROR(SEARCH(" ",H2)))</formula>
    </cfRule>
  </conditionalFormatting>
  <conditionalFormatting sqref="J2">
    <cfRule type="containsText" dxfId="8880" priority="13579" operator="containsText" text=" ">
      <formula>NOT(ISERROR(SEARCH(" ",J2)))</formula>
    </cfRule>
    <cfRule type="containsText" dxfId="8879" priority="13580" operator="containsText" text=" ">
      <formula>NOT(ISERROR(SEARCH(" ",J2)))</formula>
    </cfRule>
  </conditionalFormatting>
  <conditionalFormatting sqref="T2">
    <cfRule type="containsText" dxfId="8878" priority="248" operator="containsText" text=" ">
      <formula>NOT(ISERROR(SEARCH(" ",T2)))</formula>
    </cfRule>
    <cfRule type="containsText" dxfId="8877" priority="249" operator="containsText" text=" ">
      <formula>NOT(ISERROR(SEARCH(" ",T2)))</formula>
    </cfRule>
  </conditionalFormatting>
  <conditionalFormatting sqref="AX2">
    <cfRule type="containsText" dxfId="8876" priority="14992" operator="containsText" text=" ">
      <formula>NOT(ISERROR(SEARCH(" ",AX2)))</formula>
    </cfRule>
    <cfRule type="containsText" dxfId="8875" priority="14993" operator="containsText" text=" ">
      <formula>NOT(ISERROR(SEARCH(" ",AX2)))</formula>
    </cfRule>
  </conditionalFormatting>
  <conditionalFormatting sqref="AY2">
    <cfRule type="containsText" dxfId="8874" priority="14994" operator="containsText" text=" ">
      <formula>NOT(ISERROR(SEARCH(" ",AY2)))</formula>
    </cfRule>
    <cfRule type="containsText" dxfId="8873" priority="14995" operator="containsText" text=" ">
      <formula>NOT(ISERROR(SEARCH(" ",AY2)))</formula>
    </cfRule>
  </conditionalFormatting>
  <conditionalFormatting sqref="AZ2">
    <cfRule type="containsText" dxfId="8872" priority="5988" operator="containsText" text=" ">
      <formula>NOT(ISERROR(SEARCH(" ",AZ2)))</formula>
    </cfRule>
    <cfRule type="containsText" dxfId="8871" priority="5989" operator="containsText" text=" ">
      <formula>NOT(ISERROR(SEARCH(" ",AZ2)))</formula>
    </cfRule>
  </conditionalFormatting>
  <conditionalFormatting sqref="BA2">
    <cfRule type="containsText" dxfId="8870" priority="10495" operator="containsText" text=" ">
      <formula>NOT(ISERROR(SEARCH(" ",BA2)))</formula>
    </cfRule>
    <cfRule type="containsText" dxfId="8869" priority="10496" operator="containsText" text=" ">
      <formula>NOT(ISERROR(SEARCH(" ",BA2)))</formula>
    </cfRule>
  </conditionalFormatting>
  <conditionalFormatting sqref="BB2">
    <cfRule type="containsText" dxfId="8868" priority="10493" operator="containsText" text=" ">
      <formula>NOT(ISERROR(SEARCH(" ",BB2)))</formula>
    </cfRule>
    <cfRule type="containsText" dxfId="8867" priority="10494" operator="containsText" text=" ">
      <formula>NOT(ISERROR(SEARCH(" ",BB2)))</formula>
    </cfRule>
  </conditionalFormatting>
  <conditionalFormatting sqref="BC2">
    <cfRule type="containsText" dxfId="8866" priority="10485" operator="containsText" text=" ">
      <formula>NOT(ISERROR(SEARCH(" ",BC2)))</formula>
    </cfRule>
    <cfRule type="containsText" dxfId="8865" priority="10486" operator="containsText" text=" ">
      <formula>NOT(ISERROR(SEARCH(" ",BC2)))</formula>
    </cfRule>
  </conditionalFormatting>
  <conditionalFormatting sqref="BD2">
    <cfRule type="containsText" dxfId="8864" priority="10483" operator="containsText" text=" ">
      <formula>NOT(ISERROR(SEARCH(" ",BD2)))</formula>
    </cfRule>
    <cfRule type="containsText" dxfId="8863" priority="10484" operator="containsText" text=" ">
      <formula>NOT(ISERROR(SEARCH(" ",BD2)))</formula>
    </cfRule>
  </conditionalFormatting>
  <conditionalFormatting sqref="BE2">
    <cfRule type="containsText" dxfId="8862" priority="14892" operator="containsText" text=" ">
      <formula>NOT(ISERROR(SEARCH(" ",BE2)))</formula>
    </cfRule>
    <cfRule type="containsText" dxfId="8861" priority="14893" operator="containsText" text=" ">
      <formula>NOT(ISERROR(SEARCH(" ",BE2)))</formula>
    </cfRule>
  </conditionalFormatting>
  <conditionalFormatting sqref="BF2">
    <cfRule type="containsText" dxfId="8860" priority="14934" operator="containsText" text=" ">
      <formula>NOT(ISERROR(SEARCH(" ",BF2)))</formula>
    </cfRule>
    <cfRule type="containsText" dxfId="8859" priority="14935" operator="containsText" text=" ">
      <formula>NOT(ISERROR(SEARCH(" ",BF2)))</formula>
    </cfRule>
  </conditionalFormatting>
  <conditionalFormatting sqref="BG2">
    <cfRule type="containsText" dxfId="8858" priority="14814" operator="containsText" text=" ">
      <formula>NOT(ISERROR(SEARCH(" ",BG2)))</formula>
    </cfRule>
    <cfRule type="containsText" dxfId="8857" priority="14815" operator="containsText" text=" ">
      <formula>NOT(ISERROR(SEARCH(" ",BG2)))</formula>
    </cfRule>
  </conditionalFormatting>
  <conditionalFormatting sqref="BH2">
    <cfRule type="containsText" dxfId="8856" priority="14950" operator="containsText" text=" ">
      <formula>NOT(ISERROR(SEARCH(" ",BH2)))</formula>
    </cfRule>
    <cfRule type="containsText" dxfId="8855" priority="14951" operator="containsText" text=" ">
      <formula>NOT(ISERROR(SEARCH(" ",BH2)))</formula>
    </cfRule>
  </conditionalFormatting>
  <conditionalFormatting sqref="BI2">
    <cfRule type="containsText" dxfId="8854" priority="631" operator="containsText" text=" ">
      <formula>NOT(ISERROR(SEARCH(" ",BI2)))</formula>
    </cfRule>
    <cfRule type="containsText" dxfId="8853" priority="632" operator="containsText" text=" ">
      <formula>NOT(ISERROR(SEARCH(" ",BI2)))</formula>
    </cfRule>
  </conditionalFormatting>
  <conditionalFormatting sqref="BJ2">
    <cfRule type="containsText" dxfId="8852" priority="14968" operator="containsText" text=" ">
      <formula>NOT(ISERROR(SEARCH(" ",BJ2)))</formula>
    </cfRule>
    <cfRule type="containsText" dxfId="8851" priority="14969" operator="containsText" text=" ">
      <formula>NOT(ISERROR(SEARCH(" ",BJ2)))</formula>
    </cfRule>
  </conditionalFormatting>
  <conditionalFormatting sqref="BK2">
    <cfRule type="containsText" dxfId="8850" priority="6100" operator="containsText" text=" ">
      <formula>NOT(ISERROR(SEARCH(" ",BK2)))</formula>
    </cfRule>
    <cfRule type="containsText" dxfId="8849" priority="6101" operator="containsText" text=" ">
      <formula>NOT(ISERROR(SEARCH(" ",BK2)))</formula>
    </cfRule>
  </conditionalFormatting>
  <conditionalFormatting sqref="BL2">
    <cfRule type="containsText" dxfId="8848" priority="14986" operator="containsText" text=" ">
      <formula>NOT(ISERROR(SEARCH(" ",BL2)))</formula>
    </cfRule>
    <cfRule type="containsText" dxfId="8847" priority="14987" operator="containsText" text=" ">
      <formula>NOT(ISERROR(SEARCH(" ",BL2)))</formula>
    </cfRule>
  </conditionalFormatting>
  <conditionalFormatting sqref="BM2">
    <cfRule type="containsText" dxfId="8846" priority="14890" operator="containsText" text=" ">
      <formula>NOT(ISERROR(SEARCH(" ",BM2)))</formula>
    </cfRule>
    <cfRule type="containsText" dxfId="8845" priority="14891" operator="containsText" text=" ">
      <formula>NOT(ISERROR(SEARCH(" ",BM2)))</formula>
    </cfRule>
  </conditionalFormatting>
  <conditionalFormatting sqref="BN2">
    <cfRule type="containsText" dxfId="8844" priority="13593" operator="containsText" text=" ">
      <formula>NOT(ISERROR(SEARCH(" ",BN2)))</formula>
    </cfRule>
    <cfRule type="containsText" dxfId="8843" priority="13594" operator="containsText" text=" ">
      <formula>NOT(ISERROR(SEARCH(" ",BN2)))</formula>
    </cfRule>
  </conditionalFormatting>
  <conditionalFormatting sqref="BQ2">
    <cfRule type="containsText" dxfId="8842" priority="14871" operator="containsText" text=" ">
      <formula>NOT(ISERROR(SEARCH(" ",BQ2)))</formula>
    </cfRule>
    <cfRule type="containsText" dxfId="8841" priority="14872" operator="containsText" text=" ">
      <formula>NOT(ISERROR(SEARCH(" ",BQ2)))</formula>
    </cfRule>
  </conditionalFormatting>
  <conditionalFormatting sqref="BR2:BS2">
    <cfRule type="containsText" dxfId="8840" priority="14867" operator="containsText" text=" ">
      <formula>NOT(ISERROR(SEARCH(" ",BR2)))</formula>
    </cfRule>
    <cfRule type="containsText" dxfId="8839" priority="14868" operator="containsText" text=" ">
      <formula>NOT(ISERROR(SEARCH(" ",BR2)))</formula>
    </cfRule>
  </conditionalFormatting>
  <conditionalFormatting sqref="BT2">
    <cfRule type="containsText" dxfId="8838" priority="13675" operator="containsText" text=" ">
      <formula>NOT(ISERROR(SEARCH(" ",BT2)))</formula>
    </cfRule>
    <cfRule type="containsText" dxfId="8837" priority="13676" operator="containsText" text=" ">
      <formula>NOT(ISERROR(SEARCH(" ",BT2)))</formula>
    </cfRule>
  </conditionalFormatting>
  <conditionalFormatting sqref="BU2">
    <cfRule type="containsText" dxfId="8836" priority="3841" operator="containsText" text=" ">
      <formula>NOT(ISERROR(SEARCH(" ",BU2)))</formula>
    </cfRule>
    <cfRule type="containsText" dxfId="8835" priority="3842" operator="containsText" text=" ">
      <formula>NOT(ISERROR(SEARCH(" ",BU2)))</formula>
    </cfRule>
  </conditionalFormatting>
  <conditionalFormatting sqref="BV2">
    <cfRule type="containsText" dxfId="8834" priority="8997" operator="containsText" text=" ">
      <formula>NOT(ISERROR(SEARCH(" ",BV2)))</formula>
    </cfRule>
    <cfRule type="containsText" dxfId="8833" priority="8998" operator="containsText" text=" ">
      <formula>NOT(ISERROR(SEARCH(" ",BV2)))</formula>
    </cfRule>
  </conditionalFormatting>
  <conditionalFormatting sqref="CM2">
    <cfRule type="containsText" dxfId="8832" priority="3849" operator="containsText" text=" ">
      <formula>NOT(ISERROR(SEARCH(" ",CM2)))</formula>
    </cfRule>
    <cfRule type="containsText" dxfId="8831" priority="3850" operator="containsText" text=" ">
      <formula>NOT(ISERROR(SEARCH(" ",CM2)))</formula>
    </cfRule>
  </conditionalFormatting>
  <conditionalFormatting sqref="CR2">
    <cfRule type="containsText" dxfId="8830" priority="658" operator="containsText" text=" ">
      <formula>NOT(ISERROR(SEARCH(" ",CR2)))</formula>
    </cfRule>
    <cfRule type="containsText" dxfId="8829" priority="659" operator="containsText" text=" ">
      <formula>NOT(ISERROR(SEARCH(" ",CR2)))</formula>
    </cfRule>
  </conditionalFormatting>
  <conditionalFormatting sqref="DI2">
    <cfRule type="containsText" dxfId="8828" priority="581" operator="containsText" text=" ">
      <formula>NOT(ISERROR(SEARCH(" ",DI2)))</formula>
    </cfRule>
    <cfRule type="containsText" dxfId="8827" priority="582" operator="containsText" text=" ">
      <formula>NOT(ISERROR(SEARCH(" ",DI2)))</formula>
    </cfRule>
  </conditionalFormatting>
  <conditionalFormatting sqref="DN2">
    <cfRule type="containsText" dxfId="8826" priority="471" operator="containsText" text=" ">
      <formula>NOT(ISERROR(SEARCH(" ",DN2)))</formula>
    </cfRule>
    <cfRule type="containsText" dxfId="8825" priority="472" operator="containsText" text=" ">
      <formula>NOT(ISERROR(SEARCH(" ",DN2)))</formula>
    </cfRule>
  </conditionalFormatting>
  <conditionalFormatting sqref="AM3:AO3">
    <cfRule type="containsText" dxfId="8824" priority="14851" operator="containsText" text=" ">
      <formula>NOT(ISERROR(SEARCH(" ",AM3)))</formula>
    </cfRule>
    <cfRule type="containsText" dxfId="8823" priority="14852" operator="containsText" text=" ">
      <formula>NOT(ISERROR(SEARCH(" ",AM3)))</formula>
    </cfRule>
  </conditionalFormatting>
  <conditionalFormatting sqref="AP3">
    <cfRule type="containsText" dxfId="8822" priority="13750" operator="containsText" text=" ">
      <formula>NOT(ISERROR(SEARCH(" ",AP3)))</formula>
    </cfRule>
    <cfRule type="containsText" dxfId="8821" priority="13751" operator="containsText" text=" ">
      <formula>NOT(ISERROR(SEARCH(" ",AP3)))</formula>
    </cfRule>
  </conditionalFormatting>
  <conditionalFormatting sqref="AQ3">
    <cfRule type="containsText" dxfId="8820" priority="13746" operator="containsText" text=" ">
      <formula>NOT(ISERROR(SEARCH(" ",AQ3)))</formula>
    </cfRule>
    <cfRule type="containsText" dxfId="8819" priority="13747" operator="containsText" text=" ">
      <formula>NOT(ISERROR(SEARCH(" ",AQ3)))</formula>
    </cfRule>
  </conditionalFormatting>
  <conditionalFormatting sqref="AR3">
    <cfRule type="containsText" dxfId="8818" priority="13615" operator="containsText" text=" ">
      <formula>NOT(ISERROR(SEARCH(" ",AR3)))</formula>
    </cfRule>
    <cfRule type="containsText" dxfId="8817" priority="13616" operator="containsText" text=" ">
      <formula>NOT(ISERROR(SEARCH(" ",AR3)))</formula>
    </cfRule>
  </conditionalFormatting>
  <conditionalFormatting sqref="AS3:AT3">
    <cfRule type="containsText" dxfId="8816" priority="13611" operator="containsText" text=" ">
      <formula>NOT(ISERROR(SEARCH(" ",AS3)))</formula>
    </cfRule>
    <cfRule type="containsText" dxfId="8815" priority="13612" operator="containsText" text=" ">
      <formula>NOT(ISERROR(SEARCH(" ",AS3)))</formula>
    </cfRule>
  </conditionalFormatting>
  <conditionalFormatting sqref="BD3">
    <cfRule type="containsText" dxfId="8814" priority="10489" operator="containsText" text=" ">
      <formula>NOT(ISERROR(SEARCH(" ",BD3)))</formula>
    </cfRule>
    <cfRule type="containsText" dxfId="8813" priority="10490" operator="containsText" text=" ">
      <formula>NOT(ISERROR(SEARCH(" ",BD3)))</formula>
    </cfRule>
  </conditionalFormatting>
  <conditionalFormatting sqref="BE3">
    <cfRule type="containsText" dxfId="8812" priority="14896" operator="containsText" text=" ">
      <formula>NOT(ISERROR(SEARCH(" ",BE3)))</formula>
    </cfRule>
    <cfRule type="containsText" dxfId="8811" priority="14897" operator="containsText" text=" ">
      <formula>NOT(ISERROR(SEARCH(" ",BE3)))</formula>
    </cfRule>
  </conditionalFormatting>
  <conditionalFormatting sqref="BI3">
    <cfRule type="containsText" dxfId="8810" priority="629" operator="containsText" text=" ">
      <formula>NOT(ISERROR(SEARCH(" ",BI3)))</formula>
    </cfRule>
    <cfRule type="containsText" dxfId="8809" priority="630" operator="containsText" text=" ">
      <formula>NOT(ISERROR(SEARCH(" ",BI3)))</formula>
    </cfRule>
  </conditionalFormatting>
  <conditionalFormatting sqref="BJ3:BK3">
    <cfRule type="containsText" dxfId="8808" priority="14966" operator="containsText" text=" ">
      <formula>NOT(ISERROR(SEARCH(" ",BJ3)))</formula>
    </cfRule>
    <cfRule type="containsText" dxfId="8807" priority="14967" operator="containsText" text=" ">
      <formula>NOT(ISERROR(SEARCH(" ",BJ3)))</formula>
    </cfRule>
  </conditionalFormatting>
  <conditionalFormatting sqref="BL3:BN3">
    <cfRule type="containsText" dxfId="8806" priority="14988" operator="containsText" text=" ">
      <formula>NOT(ISERROR(SEARCH(" ",BL3)))</formula>
    </cfRule>
    <cfRule type="containsText" dxfId="8805" priority="14989" operator="containsText" text=" ">
      <formula>NOT(ISERROR(SEARCH(" ",BL3)))</formula>
    </cfRule>
  </conditionalFormatting>
  <conditionalFormatting sqref="BU3">
    <cfRule type="containsText" dxfId="8804" priority="3843" operator="containsText" text=" ">
      <formula>NOT(ISERROR(SEARCH(" ",BU3)))</formula>
    </cfRule>
    <cfRule type="containsText" dxfId="8803" priority="3844" operator="containsText" text=" ">
      <formula>NOT(ISERROR(SEARCH(" ",BU3)))</formula>
    </cfRule>
  </conditionalFormatting>
  <conditionalFormatting sqref="BX3">
    <cfRule type="containsText" dxfId="8802" priority="13605" operator="containsText" text=" ">
      <formula>NOT(ISERROR(SEARCH(" ",BX3)))</formula>
    </cfRule>
    <cfRule type="containsText" dxfId="8801" priority="13606" operator="containsText" text=" ">
      <formula>NOT(ISERROR(SEARCH(" ",BX3)))</formula>
    </cfRule>
  </conditionalFormatting>
  <conditionalFormatting sqref="CT3">
    <cfRule type="containsText" dxfId="8800" priority="437" operator="containsText" text=" ">
      <formula>NOT(ISERROR(SEARCH(" ",CT3)))</formula>
    </cfRule>
    <cfRule type="containsText" dxfId="8799" priority="438" operator="containsText" text=" ">
      <formula>NOT(ISERROR(SEARCH(" ",CT3)))</formula>
    </cfRule>
  </conditionalFormatting>
  <conditionalFormatting sqref="CY3">
    <cfRule type="containsText" dxfId="8798" priority="441" operator="containsText" text=" ">
      <formula>NOT(ISERROR(SEARCH(" ",CY3)))</formula>
    </cfRule>
    <cfRule type="containsText" dxfId="8797" priority="442" operator="containsText" text=" ">
      <formula>NOT(ISERROR(SEARCH(" ",CY3)))</formula>
    </cfRule>
  </conditionalFormatting>
  <conditionalFormatting sqref="DD3">
    <cfRule type="containsText" dxfId="8796" priority="445" operator="containsText" text=" ">
      <formula>NOT(ISERROR(SEARCH(" ",DD3)))</formula>
    </cfRule>
    <cfRule type="containsText" dxfId="8795" priority="446" operator="containsText" text=" ">
      <formula>NOT(ISERROR(SEARCH(" ",DD3)))</formula>
    </cfRule>
  </conditionalFormatting>
  <conditionalFormatting sqref="DI3">
    <cfRule type="containsText" dxfId="8794" priority="449" operator="containsText" text=" ">
      <formula>NOT(ISERROR(SEARCH(" ",DI3)))</formula>
    </cfRule>
    <cfRule type="containsText" dxfId="8793" priority="450" operator="containsText" text=" ">
      <formula>NOT(ISERROR(SEARCH(" ",DI3)))</formula>
    </cfRule>
  </conditionalFormatting>
  <conditionalFormatting sqref="LE3">
    <cfRule type="containsText" dxfId="8792" priority="6051" operator="containsText" text=" ">
      <formula>NOT(ISERROR(SEARCH(" ",LE3)))</formula>
    </cfRule>
    <cfRule type="containsText" dxfId="8791" priority="6052" operator="containsText" text=" ">
      <formula>NOT(ISERROR(SEARCH(" ",LE3)))</formula>
    </cfRule>
  </conditionalFormatting>
  <conditionalFormatting sqref="LH3">
    <cfRule type="cellIs" dxfId="8790" priority="344" operator="greaterThan">
      <formula>1</formula>
    </cfRule>
  </conditionalFormatting>
  <conditionalFormatting sqref="MI3:MP3">
    <cfRule type="containsText" dxfId="8789" priority="244" operator="containsText" text=" ">
      <formula>NOT(ISERROR(SEARCH(" ",MI3)))</formula>
    </cfRule>
    <cfRule type="containsText" dxfId="8788" priority="245" operator="containsText" text=" ">
      <formula>NOT(ISERROR(SEARCH(" ",MI3)))</formula>
    </cfRule>
  </conditionalFormatting>
  <conditionalFormatting sqref="AV4">
    <cfRule type="containsText" dxfId="8787" priority="14984" operator="containsText" text=" ">
      <formula>NOT(ISERROR(SEARCH(" ",AV4)))</formula>
    </cfRule>
    <cfRule type="containsText" dxfId="8786" priority="14985" operator="containsText" text=" ">
      <formula>NOT(ISERROR(SEARCH(" ",AV4)))</formula>
    </cfRule>
  </conditionalFormatting>
  <conditionalFormatting sqref="BJ4:BK4">
    <cfRule type="containsText" dxfId="8785" priority="14964" operator="containsText" text=" ">
      <formula>NOT(ISERROR(SEARCH(" ",BJ4)))</formula>
    </cfRule>
    <cfRule type="containsText" dxfId="8784" priority="14965" operator="containsText" text=" ">
      <formula>NOT(ISERROR(SEARCH(" ",BJ4)))</formula>
    </cfRule>
  </conditionalFormatting>
  <conditionalFormatting sqref="CM4">
    <cfRule type="containsText" dxfId="8783" priority="195" operator="containsText" text=" ">
      <formula>NOT(ISERROR(SEARCH(" ",CM4)))</formula>
    </cfRule>
    <cfRule type="containsText" dxfId="8782" priority="196" operator="containsText" text=" ">
      <formula>NOT(ISERROR(SEARCH(" ",CM4)))</formula>
    </cfRule>
  </conditionalFormatting>
  <conditionalFormatting sqref="CO4">
    <cfRule type="containsText" dxfId="8781" priority="193" operator="containsText" text=" ">
      <formula>NOT(ISERROR(SEARCH(" ",CO4)))</formula>
    </cfRule>
    <cfRule type="containsText" dxfId="8780" priority="194" operator="containsText" text=" ">
      <formula>NOT(ISERROR(SEARCH(" ",CO4)))</formula>
    </cfRule>
  </conditionalFormatting>
  <conditionalFormatting sqref="CR4">
    <cfRule type="containsText" dxfId="8779" priority="662" operator="containsText" text=" ">
      <formula>NOT(ISERROR(SEARCH(" ",CR4)))</formula>
    </cfRule>
    <cfRule type="containsText" dxfId="8778" priority="663" operator="containsText" text=" ">
      <formula>NOT(ISERROR(SEARCH(" ",CR4)))</formula>
    </cfRule>
  </conditionalFormatting>
  <conditionalFormatting sqref="CS4">
    <cfRule type="containsText" dxfId="8777" priority="10868" operator="containsText" text=" ">
      <formula>NOT(ISERROR(SEARCH(" ",CS4)))</formula>
    </cfRule>
    <cfRule type="containsText" dxfId="8776" priority="10869" operator="containsText" text=" ">
      <formula>NOT(ISERROR(SEARCH(" ",CS4)))</formula>
    </cfRule>
  </conditionalFormatting>
  <conditionalFormatting sqref="CT4">
    <cfRule type="containsText" dxfId="8775" priority="439" operator="containsText" text=" ">
      <formula>NOT(ISERROR(SEARCH(" ",CT4)))</formula>
    </cfRule>
    <cfRule type="containsText" dxfId="8774" priority="440" operator="containsText" text=" ">
      <formula>NOT(ISERROR(SEARCH(" ",CT4)))</formula>
    </cfRule>
  </conditionalFormatting>
  <conditionalFormatting sqref="CY4">
    <cfRule type="containsText" dxfId="8773" priority="443" operator="containsText" text=" ">
      <formula>NOT(ISERROR(SEARCH(" ",CY4)))</formula>
    </cfRule>
    <cfRule type="containsText" dxfId="8772" priority="444" operator="containsText" text=" ">
      <formula>NOT(ISERROR(SEARCH(" ",CY4)))</formula>
    </cfRule>
  </conditionalFormatting>
  <conditionalFormatting sqref="DD4">
    <cfRule type="containsText" dxfId="8771" priority="447" operator="containsText" text=" ">
      <formula>NOT(ISERROR(SEARCH(" ",DD4)))</formula>
    </cfRule>
    <cfRule type="containsText" dxfId="8770" priority="448" operator="containsText" text=" ">
      <formula>NOT(ISERROR(SEARCH(" ",DD4)))</formula>
    </cfRule>
  </conditionalFormatting>
  <conditionalFormatting sqref="DI4">
    <cfRule type="containsText" dxfId="8769" priority="451" operator="containsText" text=" ">
      <formula>NOT(ISERROR(SEARCH(" ",DI4)))</formula>
    </cfRule>
    <cfRule type="containsText" dxfId="8768" priority="452" operator="containsText" text=" ">
      <formula>NOT(ISERROR(SEARCH(" ",DI4)))</formula>
    </cfRule>
  </conditionalFormatting>
  <conditionalFormatting sqref="DN4">
    <cfRule type="containsText" dxfId="8767" priority="475" operator="containsText" text=" ">
      <formula>NOT(ISERROR(SEARCH(" ",DN4)))</formula>
    </cfRule>
    <cfRule type="containsText" dxfId="8766" priority="476" operator="containsText" text=" ">
      <formula>NOT(ISERROR(SEARCH(" ",DN4)))</formula>
    </cfRule>
  </conditionalFormatting>
  <conditionalFormatting sqref="FM4">
    <cfRule type="containsText" dxfId="8765" priority="14762" operator="containsText" text=" ">
      <formula>NOT(ISERROR(SEARCH(" ",FM4)))</formula>
    </cfRule>
  </conditionalFormatting>
  <conditionalFormatting sqref="FN4">
    <cfRule type="containsText" dxfId="8764" priority="14790" operator="containsText" text=" ">
      <formula>NOT(ISERROR(SEARCH(" ",FN4)))</formula>
    </cfRule>
  </conditionalFormatting>
  <conditionalFormatting sqref="FP4">
    <cfRule type="containsText" dxfId="8763" priority="14757" operator="containsText" text=" ">
      <formula>NOT(ISERROR(SEARCH(" ",FP4)))</formula>
    </cfRule>
  </conditionalFormatting>
  <conditionalFormatting sqref="FQ4">
    <cfRule type="containsText" dxfId="8762" priority="14789" operator="containsText" text=" ">
      <formula>NOT(ISERROR(SEARCH(" ",FQ4)))</formula>
    </cfRule>
  </conditionalFormatting>
  <conditionalFormatting sqref="FS4">
    <cfRule type="containsText" dxfId="8761" priority="14752" operator="containsText" text=" ">
      <formula>NOT(ISERROR(SEARCH(" ",FS4)))</formula>
    </cfRule>
  </conditionalFormatting>
  <conditionalFormatting sqref="FT4">
    <cfRule type="containsText" dxfId="8760" priority="14788" operator="containsText" text=" ">
      <formula>NOT(ISERROR(SEARCH(" ",FT4)))</formula>
    </cfRule>
  </conditionalFormatting>
  <conditionalFormatting sqref="FV4">
    <cfRule type="containsText" dxfId="8759" priority="14747" operator="containsText" text=" ">
      <formula>NOT(ISERROR(SEARCH(" ",FV4)))</formula>
    </cfRule>
  </conditionalFormatting>
  <conditionalFormatting sqref="FW4">
    <cfRule type="containsText" dxfId="8758" priority="14787" operator="containsText" text=" ">
      <formula>NOT(ISERROR(SEARCH(" ",FW4)))</formula>
    </cfRule>
  </conditionalFormatting>
  <conditionalFormatting sqref="FY4">
    <cfRule type="containsText" dxfId="8757" priority="14742" operator="containsText" text=" ">
      <formula>NOT(ISERROR(SEARCH(" ",FY4)))</formula>
    </cfRule>
  </conditionalFormatting>
  <conditionalFormatting sqref="FZ4">
    <cfRule type="containsText" dxfId="8756" priority="14786" operator="containsText" text=" ">
      <formula>NOT(ISERROR(SEARCH(" ",FZ4)))</formula>
    </cfRule>
  </conditionalFormatting>
  <conditionalFormatting sqref="GB4">
    <cfRule type="containsText" dxfId="8755" priority="14737" operator="containsText" text=" ">
      <formula>NOT(ISERROR(SEARCH(" ",GB4)))</formula>
    </cfRule>
  </conditionalFormatting>
  <conditionalFormatting sqref="GC4">
    <cfRule type="containsText" dxfId="8754" priority="14785" operator="containsText" text=" ">
      <formula>NOT(ISERROR(SEARCH(" ",GC4)))</formula>
    </cfRule>
  </conditionalFormatting>
  <conditionalFormatting sqref="GE4">
    <cfRule type="containsText" dxfId="8753" priority="14732" operator="containsText" text=" ">
      <formula>NOT(ISERROR(SEARCH(" ",GE4)))</formula>
    </cfRule>
  </conditionalFormatting>
  <conditionalFormatting sqref="GF4">
    <cfRule type="containsText" dxfId="8752" priority="14784" operator="containsText" text=" ">
      <formula>NOT(ISERROR(SEARCH(" ",GF4)))</formula>
    </cfRule>
  </conditionalFormatting>
  <conditionalFormatting sqref="GH4">
    <cfRule type="containsText" dxfId="8751" priority="14727" operator="containsText" text=" ">
      <formula>NOT(ISERROR(SEARCH(" ",GH4)))</formula>
    </cfRule>
  </conditionalFormatting>
  <conditionalFormatting sqref="GI4">
    <cfRule type="containsText" dxfId="8750" priority="14783" operator="containsText" text=" ">
      <formula>NOT(ISERROR(SEARCH(" ",GI4)))</formula>
    </cfRule>
  </conditionalFormatting>
  <conditionalFormatting sqref="GK4">
    <cfRule type="containsText" dxfId="8749" priority="14722" operator="containsText" text=" ">
      <formula>NOT(ISERROR(SEARCH(" ",GK4)))</formula>
    </cfRule>
  </conditionalFormatting>
  <conditionalFormatting sqref="GL4">
    <cfRule type="containsText" dxfId="8748" priority="14782" operator="containsText" text=" ">
      <formula>NOT(ISERROR(SEARCH(" ",GL4)))</formula>
    </cfRule>
  </conditionalFormatting>
  <conditionalFormatting sqref="GN4">
    <cfRule type="containsText" dxfId="8747" priority="14717" operator="containsText" text=" ">
      <formula>NOT(ISERROR(SEARCH(" ",GN4)))</formula>
    </cfRule>
  </conditionalFormatting>
  <conditionalFormatting sqref="GO4">
    <cfRule type="containsText" dxfId="8746" priority="14781" operator="containsText" text=" ">
      <formula>NOT(ISERROR(SEARCH(" ",GO4)))</formula>
    </cfRule>
  </conditionalFormatting>
  <conditionalFormatting sqref="GQ4">
    <cfRule type="containsText" dxfId="8745" priority="14712" operator="containsText" text=" ">
      <formula>NOT(ISERROR(SEARCH(" ",GQ4)))</formula>
    </cfRule>
  </conditionalFormatting>
  <conditionalFormatting sqref="GR4">
    <cfRule type="containsText" dxfId="8744" priority="14780" operator="containsText" text=" ">
      <formula>NOT(ISERROR(SEARCH(" ",GR4)))</formula>
    </cfRule>
  </conditionalFormatting>
  <conditionalFormatting sqref="GT4">
    <cfRule type="containsText" dxfId="8743" priority="14707" operator="containsText" text=" ">
      <formula>NOT(ISERROR(SEARCH(" ",GT4)))</formula>
    </cfRule>
  </conditionalFormatting>
  <conditionalFormatting sqref="GU4">
    <cfRule type="containsText" dxfId="8742" priority="14779" operator="containsText" text=" ">
      <formula>NOT(ISERROR(SEARCH(" ",GU4)))</formula>
    </cfRule>
  </conditionalFormatting>
  <conditionalFormatting sqref="GW4">
    <cfRule type="containsText" dxfId="8741" priority="14702" operator="containsText" text=" ">
      <formula>NOT(ISERROR(SEARCH(" ",GW4)))</formula>
    </cfRule>
  </conditionalFormatting>
  <conditionalFormatting sqref="GX4">
    <cfRule type="containsText" dxfId="8740" priority="14778" operator="containsText" text=" ">
      <formula>NOT(ISERROR(SEARCH(" ",GX4)))</formula>
    </cfRule>
  </conditionalFormatting>
  <conditionalFormatting sqref="GZ4">
    <cfRule type="containsText" dxfId="8739" priority="14697" operator="containsText" text=" ">
      <formula>NOT(ISERROR(SEARCH(" ",GZ4)))</formula>
    </cfRule>
  </conditionalFormatting>
  <conditionalFormatting sqref="HA4">
    <cfRule type="containsText" dxfId="8738" priority="14777" operator="containsText" text=" ">
      <formula>NOT(ISERROR(SEARCH(" ",HA4)))</formula>
    </cfRule>
  </conditionalFormatting>
  <conditionalFormatting sqref="HC4">
    <cfRule type="containsText" dxfId="8737" priority="14692" operator="containsText" text=" ">
      <formula>NOT(ISERROR(SEARCH(" ",HC4)))</formula>
    </cfRule>
  </conditionalFormatting>
  <conditionalFormatting sqref="HD4">
    <cfRule type="containsText" dxfId="8736" priority="14776" operator="containsText" text=" ">
      <formula>NOT(ISERROR(SEARCH(" ",HD4)))</formula>
    </cfRule>
  </conditionalFormatting>
  <conditionalFormatting sqref="HF4">
    <cfRule type="containsText" dxfId="8735" priority="14687" operator="containsText" text=" ">
      <formula>NOT(ISERROR(SEARCH(" ",HF4)))</formula>
    </cfRule>
  </conditionalFormatting>
  <conditionalFormatting sqref="HG4">
    <cfRule type="containsText" dxfId="8734" priority="14775" operator="containsText" text=" ">
      <formula>NOT(ISERROR(SEARCH(" ",HG4)))</formula>
    </cfRule>
  </conditionalFormatting>
  <conditionalFormatting sqref="HI4">
    <cfRule type="containsText" dxfId="8733" priority="14682" operator="containsText" text=" ">
      <formula>NOT(ISERROR(SEARCH(" ",HI4)))</formula>
    </cfRule>
  </conditionalFormatting>
  <conditionalFormatting sqref="HJ4">
    <cfRule type="containsText" dxfId="8732" priority="14774" operator="containsText" text=" ">
      <formula>NOT(ISERROR(SEARCH(" ",HJ4)))</formula>
    </cfRule>
  </conditionalFormatting>
  <conditionalFormatting sqref="HL4">
    <cfRule type="containsText" dxfId="8731" priority="14677" operator="containsText" text=" ">
      <formula>NOT(ISERROR(SEARCH(" ",HL4)))</formula>
    </cfRule>
  </conditionalFormatting>
  <conditionalFormatting sqref="HM4">
    <cfRule type="cellIs" dxfId="8730" priority="14772" operator="greaterThan">
      <formula>1</formula>
    </cfRule>
    <cfRule type="containsText" dxfId="8729" priority="14773" operator="containsText" text=" ">
      <formula>NOT(ISERROR(SEARCH(" ",HM4)))</formula>
    </cfRule>
  </conditionalFormatting>
  <conditionalFormatting sqref="HY4">
    <cfRule type="containsText" dxfId="8728" priority="14527" operator="containsText" text=" ">
      <formula>NOT(ISERROR(SEARCH(" ",HY4)))</formula>
    </cfRule>
  </conditionalFormatting>
  <conditionalFormatting sqref="HZ4">
    <cfRule type="containsText" dxfId="8727" priority="14556" operator="containsText" text=" ">
      <formula>NOT(ISERROR(SEARCH(" ",HZ4)))</formula>
    </cfRule>
  </conditionalFormatting>
  <conditionalFormatting sqref="IB4">
    <cfRule type="containsText" dxfId="8726" priority="14522" operator="containsText" text=" ">
      <formula>NOT(ISERROR(SEARCH(" ",IB4)))</formula>
    </cfRule>
  </conditionalFormatting>
  <conditionalFormatting sqref="IC4">
    <cfRule type="containsText" dxfId="8725" priority="14554" operator="containsText" text=" ">
      <formula>NOT(ISERROR(SEARCH(" ",IC4)))</formula>
    </cfRule>
  </conditionalFormatting>
  <conditionalFormatting sqref="IE4">
    <cfRule type="containsText" dxfId="8724" priority="14517" operator="containsText" text=" ">
      <formula>NOT(ISERROR(SEARCH(" ",IE4)))</formula>
    </cfRule>
  </conditionalFormatting>
  <conditionalFormatting sqref="IF4">
    <cfRule type="containsText" dxfId="8723" priority="14553" operator="containsText" text=" ">
      <formula>NOT(ISERROR(SEARCH(" ",IF4)))</formula>
    </cfRule>
  </conditionalFormatting>
  <conditionalFormatting sqref="IH4">
    <cfRule type="containsText" dxfId="8722" priority="14512" operator="containsText" text=" ">
      <formula>NOT(ISERROR(SEARCH(" ",IH4)))</formula>
    </cfRule>
  </conditionalFormatting>
  <conditionalFormatting sqref="II4">
    <cfRule type="containsText" dxfId="8721" priority="14552" operator="containsText" text=" ">
      <formula>NOT(ISERROR(SEARCH(" ",II4)))</formula>
    </cfRule>
  </conditionalFormatting>
  <conditionalFormatting sqref="IK4">
    <cfRule type="containsText" dxfId="8720" priority="14507" operator="containsText" text=" ">
      <formula>NOT(ISERROR(SEARCH(" ",IK4)))</formula>
    </cfRule>
  </conditionalFormatting>
  <conditionalFormatting sqref="IL4">
    <cfRule type="containsText" dxfId="8719" priority="14551" operator="containsText" text=" ">
      <formula>NOT(ISERROR(SEARCH(" ",IL4)))</formula>
    </cfRule>
  </conditionalFormatting>
  <conditionalFormatting sqref="IN4">
    <cfRule type="containsText" dxfId="8718" priority="14502" operator="containsText" text=" ">
      <formula>NOT(ISERROR(SEARCH(" ",IN4)))</formula>
    </cfRule>
  </conditionalFormatting>
  <conditionalFormatting sqref="IO4">
    <cfRule type="containsText" dxfId="8717" priority="14550" operator="containsText" text=" ">
      <formula>NOT(ISERROR(SEARCH(" ",IO4)))</formula>
    </cfRule>
  </conditionalFormatting>
  <conditionalFormatting sqref="IQ4">
    <cfRule type="containsText" dxfId="8716" priority="14497" operator="containsText" text=" ">
      <formula>NOT(ISERROR(SEARCH(" ",IQ4)))</formula>
    </cfRule>
  </conditionalFormatting>
  <conditionalFormatting sqref="IR4">
    <cfRule type="containsText" dxfId="8715" priority="14549" operator="containsText" text=" ">
      <formula>NOT(ISERROR(SEARCH(" ",IR4)))</formula>
    </cfRule>
  </conditionalFormatting>
  <conditionalFormatting sqref="IT4">
    <cfRule type="containsText" dxfId="8714" priority="14492" operator="containsText" text=" ">
      <formula>NOT(ISERROR(SEARCH(" ",IT4)))</formula>
    </cfRule>
  </conditionalFormatting>
  <conditionalFormatting sqref="IU4">
    <cfRule type="containsText" dxfId="8713" priority="14548" operator="containsText" text=" ">
      <formula>NOT(ISERROR(SEARCH(" ",IU4)))</formula>
    </cfRule>
  </conditionalFormatting>
  <conditionalFormatting sqref="IW4">
    <cfRule type="containsText" dxfId="8712" priority="14487" operator="containsText" text=" ">
      <formula>NOT(ISERROR(SEARCH(" ",IW4)))</formula>
    </cfRule>
  </conditionalFormatting>
  <conditionalFormatting sqref="IX4">
    <cfRule type="containsText" dxfId="8711" priority="14547" operator="containsText" text=" ">
      <formula>NOT(ISERROR(SEARCH(" ",IX4)))</formula>
    </cfRule>
  </conditionalFormatting>
  <conditionalFormatting sqref="IZ4">
    <cfRule type="containsText" dxfId="8710" priority="14482" operator="containsText" text=" ">
      <formula>NOT(ISERROR(SEARCH(" ",IZ4)))</formula>
    </cfRule>
  </conditionalFormatting>
  <conditionalFormatting sqref="JA4">
    <cfRule type="containsText" dxfId="8709" priority="14546" operator="containsText" text=" ">
      <formula>NOT(ISERROR(SEARCH(" ",JA4)))</formula>
    </cfRule>
  </conditionalFormatting>
  <conditionalFormatting sqref="JC4">
    <cfRule type="containsText" dxfId="8708" priority="14477" operator="containsText" text=" ">
      <formula>NOT(ISERROR(SEARCH(" ",JC4)))</formula>
    </cfRule>
  </conditionalFormatting>
  <conditionalFormatting sqref="JD4">
    <cfRule type="containsText" dxfId="8707" priority="14545" operator="containsText" text=" ">
      <formula>NOT(ISERROR(SEARCH(" ",JD4)))</formula>
    </cfRule>
  </conditionalFormatting>
  <conditionalFormatting sqref="JF4">
    <cfRule type="containsText" dxfId="8706" priority="14472" operator="containsText" text=" ">
      <formula>NOT(ISERROR(SEARCH(" ",JF4)))</formula>
    </cfRule>
  </conditionalFormatting>
  <conditionalFormatting sqref="JG4">
    <cfRule type="containsText" dxfId="8705" priority="14544" operator="containsText" text=" ">
      <formula>NOT(ISERROR(SEARCH(" ",JG4)))</formula>
    </cfRule>
  </conditionalFormatting>
  <conditionalFormatting sqref="JI4">
    <cfRule type="containsText" dxfId="8704" priority="14467" operator="containsText" text=" ">
      <formula>NOT(ISERROR(SEARCH(" ",JI4)))</formula>
    </cfRule>
  </conditionalFormatting>
  <conditionalFormatting sqref="JJ4">
    <cfRule type="containsText" dxfId="8703" priority="14543" operator="containsText" text=" ">
      <formula>NOT(ISERROR(SEARCH(" ",JJ4)))</formula>
    </cfRule>
  </conditionalFormatting>
  <conditionalFormatting sqref="JL4">
    <cfRule type="containsText" dxfId="8702" priority="14462" operator="containsText" text=" ">
      <formula>NOT(ISERROR(SEARCH(" ",JL4)))</formula>
    </cfRule>
  </conditionalFormatting>
  <conditionalFormatting sqref="JM4">
    <cfRule type="containsText" dxfId="8701" priority="14542" operator="containsText" text=" ">
      <formula>NOT(ISERROR(SEARCH(" ",JM4)))</formula>
    </cfRule>
  </conditionalFormatting>
  <conditionalFormatting sqref="JO4">
    <cfRule type="containsText" dxfId="8700" priority="14457" operator="containsText" text=" ">
      <formula>NOT(ISERROR(SEARCH(" ",JO4)))</formula>
    </cfRule>
  </conditionalFormatting>
  <conditionalFormatting sqref="JP4">
    <cfRule type="containsText" dxfId="8699" priority="14541" operator="containsText" text=" ">
      <formula>NOT(ISERROR(SEARCH(" ",JP4)))</formula>
    </cfRule>
  </conditionalFormatting>
  <conditionalFormatting sqref="JR4">
    <cfRule type="containsText" dxfId="8698" priority="14452" operator="containsText" text=" ">
      <formula>NOT(ISERROR(SEARCH(" ",JR4)))</formula>
    </cfRule>
  </conditionalFormatting>
  <conditionalFormatting sqref="JS4">
    <cfRule type="containsText" dxfId="8697" priority="14540" operator="containsText" text=" ">
      <formula>NOT(ISERROR(SEARCH(" ",JS4)))</formula>
    </cfRule>
  </conditionalFormatting>
  <conditionalFormatting sqref="JU4">
    <cfRule type="containsText" dxfId="8696" priority="14447" operator="containsText" text=" ">
      <formula>NOT(ISERROR(SEARCH(" ",JU4)))</formula>
    </cfRule>
  </conditionalFormatting>
  <conditionalFormatting sqref="JV4">
    <cfRule type="containsText" dxfId="8695" priority="14539" operator="containsText" text=" ">
      <formula>NOT(ISERROR(SEARCH(" ",JV4)))</formula>
    </cfRule>
  </conditionalFormatting>
  <conditionalFormatting sqref="JX4">
    <cfRule type="containsText" dxfId="8694" priority="14442" operator="containsText" text=" ">
      <formula>NOT(ISERROR(SEARCH(" ",JX4)))</formula>
    </cfRule>
  </conditionalFormatting>
  <conditionalFormatting sqref="JY4">
    <cfRule type="containsText" dxfId="8693" priority="14538" operator="containsText" text=" ">
      <formula>NOT(ISERROR(SEARCH(" ",JY4)))</formula>
    </cfRule>
  </conditionalFormatting>
  <conditionalFormatting sqref="KA4">
    <cfRule type="containsText" dxfId="8692" priority="14437" operator="containsText" text=" ">
      <formula>NOT(ISERROR(SEARCH(" ",KA4)))</formula>
    </cfRule>
  </conditionalFormatting>
  <conditionalFormatting sqref="KB4">
    <cfRule type="cellIs" dxfId="8691" priority="14536" operator="greaterThan">
      <formula>1</formula>
    </cfRule>
    <cfRule type="containsText" dxfId="8690" priority="14537" operator="containsText" text=" ">
      <formula>NOT(ISERROR(SEARCH(" ",KB4)))</formula>
    </cfRule>
  </conditionalFormatting>
  <conditionalFormatting sqref="CN5">
    <cfRule type="cellIs" dxfId="8689" priority="360" operator="equal">
      <formula>1</formula>
    </cfRule>
  </conditionalFormatting>
  <conditionalFormatting sqref="FJ5">
    <cfRule type="colorScale" priority="14675">
      <colorScale>
        <cfvo type="min"/>
        <cfvo type="max"/>
        <color rgb="FFFCFCFF"/>
        <color rgb="FF63BE7B"/>
      </colorScale>
    </cfRule>
    <cfRule type="colorScale" priority="146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5">
    <cfRule type="colorScale" priority="14671">
      <colorScale>
        <cfvo type="min"/>
        <cfvo type="max"/>
        <color rgb="FFFCFCFF"/>
        <color rgb="FF63BE7B"/>
      </colorScale>
    </cfRule>
    <cfRule type="colorScale" priority="146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5">
    <cfRule type="colorScale" priority="14435">
      <colorScale>
        <cfvo type="min"/>
        <cfvo type="max"/>
        <color rgb="FFFCFCFF"/>
        <color rgb="FF63BE7B"/>
      </colorScale>
    </cfRule>
    <cfRule type="colorScale" priority="144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5">
    <cfRule type="colorScale" priority="14431">
      <colorScale>
        <cfvo type="min"/>
        <cfvo type="max"/>
        <color rgb="FFFCFCFF"/>
        <color rgb="FF63BE7B"/>
      </colorScale>
    </cfRule>
    <cfRule type="colorScale" priority="144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B5">
    <cfRule type="containsText" dxfId="8688" priority="14615" operator="containsText" text=" ">
      <formula>NOT(ISERROR(SEARCH(" ",LB5)))</formula>
    </cfRule>
  </conditionalFormatting>
  <conditionalFormatting sqref="CN6">
    <cfRule type="cellIs" dxfId="8687" priority="361" operator="equal">
      <formula>1</formula>
    </cfRule>
  </conditionalFormatting>
  <conditionalFormatting sqref="DY6">
    <cfRule type="containsText" dxfId="8686" priority="14958" operator="containsText" text=" ">
      <formula>NOT(ISERROR(SEARCH(" ",DY6)))</formula>
    </cfRule>
    <cfRule type="containsText" dxfId="8685" priority="14959" operator="containsText" text=" ">
      <formula>NOT(ISERROR(SEARCH(" ",DY6)))</formula>
    </cfRule>
  </conditionalFormatting>
  <conditionalFormatting sqref="FJ6">
    <cfRule type="colorScale" priority="14673">
      <colorScale>
        <cfvo type="min"/>
        <cfvo type="max"/>
        <color rgb="FFFCFCFF"/>
        <color rgb="FF63BE7B"/>
      </colorScale>
    </cfRule>
    <cfRule type="colorScale" priority="146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6">
    <cfRule type="colorScale" priority="14433">
      <colorScale>
        <cfvo type="min"/>
        <cfvo type="max"/>
        <color rgb="FFFCFCFF"/>
        <color rgb="FF63BE7B"/>
      </colorScale>
    </cfRule>
    <cfRule type="colorScale" priority="144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F6">
    <cfRule type="cellIs" dxfId="8684" priority="14568" operator="equal">
      <formula>"概率正确"</formula>
    </cfRule>
    <cfRule type="cellIs" dxfId="8683" priority="14569" operator="equal">
      <formula>"概率错误"</formula>
    </cfRule>
  </conditionalFormatting>
  <conditionalFormatting sqref="CN7">
    <cfRule type="cellIs" dxfId="8682" priority="358" operator="equal">
      <formula>1</formula>
    </cfRule>
  </conditionalFormatting>
  <conditionalFormatting sqref="CN8">
    <cfRule type="cellIs" dxfId="8681" priority="359" operator="equal">
      <formula>1</formula>
    </cfRule>
  </conditionalFormatting>
  <conditionalFormatting sqref="BP9">
    <cfRule type="containsText" dxfId="8680" priority="13607" operator="containsText" text=" ">
      <formula>NOT(ISERROR(SEARCH(" ",BP9)))</formula>
    </cfRule>
    <cfRule type="containsText" dxfId="8679" priority="13608" operator="containsText" text=" ">
      <formula>NOT(ISERROR(SEARCH(" ",BP9)))</formula>
    </cfRule>
  </conditionalFormatting>
  <conditionalFormatting sqref="CN9">
    <cfRule type="cellIs" dxfId="8678" priority="356" operator="equal">
      <formula>1</formula>
    </cfRule>
  </conditionalFormatting>
  <conditionalFormatting sqref="CN10">
    <cfRule type="cellIs" dxfId="8677" priority="357" operator="equal">
      <formula>1</formula>
    </cfRule>
  </conditionalFormatting>
  <conditionalFormatting sqref="CN11">
    <cfRule type="cellIs" dxfId="8676" priority="354" operator="equal">
      <formula>1</formula>
    </cfRule>
  </conditionalFormatting>
  <conditionalFormatting sqref="HO11">
    <cfRule type="containsText" dxfId="8675" priority="14423" operator="containsText" text=" ">
      <formula>NOT(ISERROR(SEARCH(" ",HO11)))</formula>
    </cfRule>
    <cfRule type="containsText" dxfId="8674" priority="14424" operator="containsText" text=" ">
      <formula>NOT(ISERROR(SEARCH(" ",HO11)))</formula>
    </cfRule>
  </conditionalFormatting>
  <conditionalFormatting sqref="BO12">
    <cfRule type="containsText" dxfId="8673" priority="14661" operator="containsText" text=" ">
      <formula>NOT(ISERROR(SEARCH(" ",BO12)))</formula>
    </cfRule>
    <cfRule type="containsText" dxfId="8672" priority="14662" operator="containsText" text=" ">
      <formula>NOT(ISERROR(SEARCH(" ",BO12)))</formula>
    </cfRule>
  </conditionalFormatting>
  <conditionalFormatting sqref="BP12">
    <cfRule type="containsText" dxfId="8671" priority="14922" operator="containsText" text=" ">
      <formula>NOT(ISERROR(SEARCH(" ",BP12)))</formula>
    </cfRule>
    <cfRule type="containsText" dxfId="8670" priority="14923" operator="containsText" text=" ">
      <formula>NOT(ISERROR(SEARCH(" ",BP12)))</formula>
    </cfRule>
  </conditionalFormatting>
  <conditionalFormatting sqref="CN12">
    <cfRule type="cellIs" dxfId="8669" priority="355" operator="equal">
      <formula>1</formula>
    </cfRule>
  </conditionalFormatting>
  <conditionalFormatting sqref="BM13">
    <cfRule type="containsText" dxfId="8668" priority="13587" operator="containsText" text=" ">
      <formula>NOT(ISERROR(SEARCH(" ",BM13)))</formula>
    </cfRule>
    <cfRule type="containsText" dxfId="8667" priority="13588" operator="containsText" text=" ">
      <formula>NOT(ISERROR(SEARCH(" ",BM13)))</formula>
    </cfRule>
  </conditionalFormatting>
  <conditionalFormatting sqref="BO13">
    <cfRule type="containsText" dxfId="8666" priority="14655" operator="containsText" text=" ">
      <formula>NOT(ISERROR(SEARCH(" ",BO13)))</formula>
    </cfRule>
    <cfRule type="containsText" dxfId="8665" priority="14656" operator="containsText" text=" ">
      <formula>NOT(ISERROR(SEARCH(" ",BO13)))</formula>
    </cfRule>
  </conditionalFormatting>
  <conditionalFormatting sqref="BP13">
    <cfRule type="containsText" dxfId="8664" priority="14916" operator="containsText" text=" ">
      <formula>NOT(ISERROR(SEARCH(" ",BP13)))</formula>
    </cfRule>
    <cfRule type="containsText" dxfId="8663" priority="14917" operator="containsText" text=" ">
      <formula>NOT(ISERROR(SEARCH(" ",BP13)))</formula>
    </cfRule>
  </conditionalFormatting>
  <conditionalFormatting sqref="BP14">
    <cfRule type="containsText" dxfId="8662" priority="8933" operator="containsText" text=" ">
      <formula>NOT(ISERROR(SEARCH(" ",BP14)))</formula>
    </cfRule>
    <cfRule type="containsText" dxfId="8661" priority="8934" operator="containsText" text=" ">
      <formula>NOT(ISERROR(SEARCH(" ",BP14)))</formula>
    </cfRule>
  </conditionalFormatting>
  <conditionalFormatting sqref="CN14">
    <cfRule type="cellIs" dxfId="8660" priority="352" operator="equal">
      <formula>1</formula>
    </cfRule>
  </conditionalFormatting>
  <conditionalFormatting sqref="BO15">
    <cfRule type="containsText" dxfId="8659" priority="14647" operator="containsText" text=" ">
      <formula>NOT(ISERROR(SEARCH(" ",BO15)))</formula>
    </cfRule>
    <cfRule type="containsText" dxfId="8658" priority="14648" operator="containsText" text=" ">
      <formula>NOT(ISERROR(SEARCH(" ",BO15)))</formula>
    </cfRule>
  </conditionalFormatting>
  <conditionalFormatting sqref="BP15">
    <cfRule type="containsText" dxfId="8657" priority="13601" operator="containsText" text=" ">
      <formula>NOT(ISERROR(SEARCH(" ",BP15)))</formula>
    </cfRule>
    <cfRule type="containsText" dxfId="8656" priority="13602" operator="containsText" text=" ">
      <formula>NOT(ISERROR(SEARCH(" ",BP15)))</formula>
    </cfRule>
  </conditionalFormatting>
  <conditionalFormatting sqref="CN15">
    <cfRule type="cellIs" dxfId="8655" priority="353" operator="equal">
      <formula>1</formula>
    </cfRule>
  </conditionalFormatting>
  <conditionalFormatting sqref="B16">
    <cfRule type="containsText" dxfId="8654" priority="15016" operator="containsText" text=" ">
      <formula>NOT(ISERROR(SEARCH(" ",B16)))</formula>
    </cfRule>
    <cfRule type="containsText" dxfId="8653" priority="15017" operator="containsText" text=" ">
      <formula>NOT(ISERROR(SEARCH(" ",B16)))</formula>
    </cfRule>
  </conditionalFormatting>
  <conditionalFormatting sqref="CN16">
    <cfRule type="cellIs" dxfId="8652" priority="351" operator="equal">
      <formula>1</formula>
    </cfRule>
  </conditionalFormatting>
  <conditionalFormatting sqref="LB16">
    <cfRule type="containsText" dxfId="8651" priority="14613" operator="containsText" text=" ">
      <formula>NOT(ISERROR(SEARCH(" ",LB16)))</formula>
    </cfRule>
  </conditionalFormatting>
  <conditionalFormatting sqref="CN17">
    <cfRule type="cellIs" dxfId="8650" priority="628" operator="equal">
      <formula>1</formula>
    </cfRule>
  </conditionalFormatting>
  <conditionalFormatting sqref="BP18">
    <cfRule type="containsText" dxfId="8649" priority="13599" operator="containsText" text=" ">
      <formula>NOT(ISERROR(SEARCH(" ",BP18)))</formula>
    </cfRule>
    <cfRule type="containsText" dxfId="8648" priority="13600" operator="containsText" text=" ">
      <formula>NOT(ISERROR(SEARCH(" ",BP18)))</formula>
    </cfRule>
  </conditionalFormatting>
  <conditionalFormatting sqref="BP19">
    <cfRule type="containsText" dxfId="8647" priority="13597" operator="containsText" text=" ">
      <formula>NOT(ISERROR(SEARCH(" ",BP19)))</formula>
    </cfRule>
    <cfRule type="containsText" dxfId="8646" priority="13598" operator="containsText" text=" ">
      <formula>NOT(ISERROR(SEARCH(" ",BP19)))</formula>
    </cfRule>
  </conditionalFormatting>
  <conditionalFormatting sqref="CN19">
    <cfRule type="cellIs" dxfId="8645" priority="364" operator="equal">
      <formula>1</formula>
    </cfRule>
  </conditionalFormatting>
  <conditionalFormatting sqref="CN20">
    <cfRule type="cellIs" dxfId="8644" priority="365" operator="equal">
      <formula>1</formula>
    </cfRule>
  </conditionalFormatting>
  <conditionalFormatting sqref="BP21">
    <cfRule type="containsText" dxfId="8643" priority="13595" operator="containsText" text=" ">
      <formula>NOT(ISERROR(SEARCH(" ",BP21)))</formula>
    </cfRule>
    <cfRule type="containsText" dxfId="8642" priority="13596" operator="containsText" text=" ">
      <formula>NOT(ISERROR(SEARCH(" ",BP21)))</formula>
    </cfRule>
  </conditionalFormatting>
  <conditionalFormatting sqref="CN21">
    <cfRule type="cellIs" dxfId="8641" priority="362" operator="equal">
      <formula>1</formula>
    </cfRule>
  </conditionalFormatting>
  <conditionalFormatting sqref="CN22">
    <cfRule type="cellIs" dxfId="8640" priority="363" operator="equal">
      <formula>1</formula>
    </cfRule>
  </conditionalFormatting>
  <conditionalFormatting sqref="B23">
    <cfRule type="containsText" dxfId="8639" priority="15008" operator="containsText" text=" ">
      <formula>NOT(ISERROR(SEARCH(" ",B23)))</formula>
    </cfRule>
    <cfRule type="containsText" dxfId="8638" priority="15009" operator="containsText" text=" ">
      <formula>NOT(ISERROR(SEARCH(" ",B23)))</formula>
    </cfRule>
  </conditionalFormatting>
  <conditionalFormatting sqref="BO23">
    <cfRule type="containsText" dxfId="8637" priority="14651" operator="containsText" text=" ">
      <formula>NOT(ISERROR(SEARCH(" ",BO23)))</formula>
    </cfRule>
    <cfRule type="containsText" dxfId="8636" priority="14652" operator="containsText" text=" ">
      <formula>NOT(ISERROR(SEARCH(" ",BO23)))</formula>
    </cfRule>
  </conditionalFormatting>
  <conditionalFormatting sqref="BP23">
    <cfRule type="containsText" dxfId="8635" priority="14910" operator="containsText" text=" ">
      <formula>NOT(ISERROR(SEARCH(" ",BP23)))</formula>
    </cfRule>
    <cfRule type="containsText" dxfId="8634" priority="14911" operator="containsText" text=" ">
      <formula>NOT(ISERROR(SEARCH(" ",BP23)))</formula>
    </cfRule>
  </conditionalFormatting>
  <conditionalFormatting sqref="CN23">
    <cfRule type="cellIs" dxfId="8633" priority="350" operator="equal">
      <formula>1</formula>
    </cfRule>
  </conditionalFormatting>
  <conditionalFormatting sqref="CN24">
    <cfRule type="cellIs" dxfId="8632" priority="349" operator="equal">
      <formula>1</formula>
    </cfRule>
  </conditionalFormatting>
  <conditionalFormatting sqref="AX25">
    <cfRule type="containsText" dxfId="8631" priority="9469" operator="containsText" text=" ">
      <formula>NOT(ISERROR(SEARCH(" ",AX25)))</formula>
    </cfRule>
    <cfRule type="containsText" dxfId="8630" priority="9470" operator="containsText" text=" ">
      <formula>NOT(ISERROR(SEARCH(" ",AX25)))</formula>
    </cfRule>
  </conditionalFormatting>
  <conditionalFormatting sqref="CN25">
    <cfRule type="cellIs" dxfId="8629" priority="1077" operator="equal">
      <formula>1</formula>
    </cfRule>
  </conditionalFormatting>
  <conditionalFormatting sqref="C26:E26">
    <cfRule type="containsText" dxfId="8628" priority="13637" operator="containsText" text=" ">
      <formula>NOT(ISERROR(SEARCH(" ",C26)))</formula>
    </cfRule>
    <cfRule type="containsText" dxfId="8627" priority="13638" operator="containsText" text=" ">
      <formula>NOT(ISERROR(SEARCH(" ",C26)))</formula>
    </cfRule>
  </conditionalFormatting>
  <conditionalFormatting sqref="F26">
    <cfRule type="containsText" dxfId="8626" priority="13619" operator="containsText" text=" ">
      <formula>NOT(ISERROR(SEARCH(" ",F26)))</formula>
    </cfRule>
    <cfRule type="containsText" dxfId="8625" priority="13620" operator="containsText" text=" ">
      <formula>NOT(ISERROR(SEARCH(" ",F26)))</formula>
    </cfRule>
  </conditionalFormatting>
  <conditionalFormatting sqref="G26">
    <cfRule type="containsText" dxfId="8624" priority="13629" operator="containsText" text=" ">
      <formula>NOT(ISERROR(SEARCH(" ",G26)))</formula>
    </cfRule>
    <cfRule type="containsText" dxfId="8623" priority="13630" operator="containsText" text=" ">
      <formula>NOT(ISERROR(SEARCH(" ",G26)))</formula>
    </cfRule>
  </conditionalFormatting>
  <conditionalFormatting sqref="H26">
    <cfRule type="containsText" dxfId="8622" priority="13635" operator="containsText" text=" ">
      <formula>NOT(ISERROR(SEARCH(" ",H26)))</formula>
    </cfRule>
    <cfRule type="containsText" dxfId="8621" priority="13636" operator="containsText" text=" ">
      <formula>NOT(ISERROR(SEARCH(" ",H26)))</formula>
    </cfRule>
  </conditionalFormatting>
  <conditionalFormatting sqref="AX26">
    <cfRule type="containsText" dxfId="8620" priority="9471" operator="containsText" text=" ">
      <formula>NOT(ISERROR(SEARCH(" ",AX26)))</formula>
    </cfRule>
    <cfRule type="containsText" dxfId="8619" priority="9472" operator="containsText" text=" ">
      <formula>NOT(ISERROR(SEARCH(" ",AX26)))</formula>
    </cfRule>
  </conditionalFormatting>
  <conditionalFormatting sqref="CN26">
    <cfRule type="cellIs" dxfId="8618" priority="1076" operator="equal">
      <formula>1</formula>
    </cfRule>
  </conditionalFormatting>
  <conditionalFormatting sqref="B27">
    <cfRule type="containsText" dxfId="8617" priority="14800" operator="containsText" text=" ">
      <formula>NOT(ISERROR(SEARCH(" ",B27)))</formula>
    </cfRule>
    <cfRule type="containsText" dxfId="8616" priority="14801" operator="containsText" text=" ">
      <formula>NOT(ISERROR(SEARCH(" ",B27)))</formula>
    </cfRule>
  </conditionalFormatting>
  <conditionalFormatting sqref="F27">
    <cfRule type="containsText" dxfId="8615" priority="13623" operator="containsText" text=" ">
      <formula>NOT(ISERROR(SEARCH(" ",F27)))</formula>
    </cfRule>
    <cfRule type="containsText" dxfId="8614" priority="13624" operator="containsText" text=" ">
      <formula>NOT(ISERROR(SEARCH(" ",F27)))</formula>
    </cfRule>
  </conditionalFormatting>
  <conditionalFormatting sqref="G27">
    <cfRule type="containsText" dxfId="8613" priority="13633" operator="containsText" text=" ">
      <formula>NOT(ISERROR(SEARCH(" ",G27)))</formula>
    </cfRule>
    <cfRule type="containsText" dxfId="8612" priority="13634" operator="containsText" text=" ">
      <formula>NOT(ISERROR(SEARCH(" ",G27)))</formula>
    </cfRule>
  </conditionalFormatting>
  <conditionalFormatting sqref="Y27">
    <cfRule type="containsText" dxfId="8611" priority="14425" operator="containsText" text=" ">
      <formula>NOT(ISERROR(SEARCH(" ",Y27)))</formula>
    </cfRule>
    <cfRule type="containsText" dxfId="8610" priority="14426" operator="containsText" text=" ">
      <formula>NOT(ISERROR(SEARCH(" ",Y27)))</formula>
    </cfRule>
  </conditionalFormatting>
  <conditionalFormatting sqref="BQ27">
    <cfRule type="containsText" dxfId="8609" priority="13734" operator="containsText" text=" ">
      <formula>NOT(ISERROR(SEARCH(" ",BQ27)))</formula>
    </cfRule>
    <cfRule type="containsText" dxfId="8608" priority="13735" operator="containsText" text=" ">
      <formula>NOT(ISERROR(SEARCH(" ",BQ27)))</formula>
    </cfRule>
  </conditionalFormatting>
  <conditionalFormatting sqref="CN27">
    <cfRule type="cellIs" dxfId="8607" priority="1075" operator="equal">
      <formula>1</formula>
    </cfRule>
  </conditionalFormatting>
  <conditionalFormatting sqref="B28">
    <cfRule type="cellIs" dxfId="8606" priority="9167" operator="equal">
      <formula>" "</formula>
    </cfRule>
    <cfRule type="containsText" dxfId="8605" priority="9191" operator="containsText" text=" ">
      <formula>NOT(ISERROR(SEARCH(" ",B28)))</formula>
    </cfRule>
    <cfRule type="containsText" dxfId="8604" priority="9192" operator="containsText" text=" ">
      <formula>NOT(ISERROR(SEARCH(" ",B28)))</formula>
    </cfRule>
  </conditionalFormatting>
  <conditionalFormatting sqref="C28:E28">
    <cfRule type="containsText" dxfId="8603" priority="9165" operator="containsText" text=" ">
      <formula>NOT(ISERROR(SEARCH(" ",C28)))</formula>
    </cfRule>
    <cfRule type="containsText" dxfId="8602" priority="9166" operator="containsText" text=" ">
      <formula>NOT(ISERROR(SEARCH(" ",C28)))</formula>
    </cfRule>
  </conditionalFormatting>
  <conditionalFormatting sqref="F28">
    <cfRule type="containsText" dxfId="8601" priority="9159" operator="containsText" text=" ">
      <formula>NOT(ISERROR(SEARCH(" ",F28)))</formula>
    </cfRule>
    <cfRule type="containsText" dxfId="8600" priority="9160" operator="containsText" text=" ">
      <formula>NOT(ISERROR(SEARCH(" ",F28)))</formula>
    </cfRule>
  </conditionalFormatting>
  <conditionalFormatting sqref="G28">
    <cfRule type="containsText" dxfId="8599" priority="9161" operator="containsText" text=" ">
      <formula>NOT(ISERROR(SEARCH(" ",G28)))</formula>
    </cfRule>
    <cfRule type="containsText" dxfId="8598" priority="9162" operator="containsText" text=" ">
      <formula>NOT(ISERROR(SEARCH(" ",G28)))</formula>
    </cfRule>
  </conditionalFormatting>
  <conditionalFormatting sqref="H28">
    <cfRule type="containsText" dxfId="8597" priority="9163" operator="containsText" text=" ">
      <formula>NOT(ISERROR(SEARCH(" ",H28)))</formula>
    </cfRule>
    <cfRule type="containsText" dxfId="8596" priority="9164" operator="containsText" text=" ">
      <formula>NOT(ISERROR(SEARCH(" ",H28)))</formula>
    </cfRule>
  </conditionalFormatting>
  <conditionalFormatting sqref="AG28">
    <cfRule type="cellIs" dxfId="8595" priority="9170" operator="equal">
      <formula>0</formula>
    </cfRule>
    <cfRule type="cellIs" dxfId="8594" priority="9171" operator="greaterThan">
      <formula>1</formula>
    </cfRule>
    <cfRule type="containsText" dxfId="8593" priority="9172" operator="containsText" text=" ">
      <formula>NOT(ISERROR(SEARCH(" ",AG28)))</formula>
    </cfRule>
    <cfRule type="containsText" dxfId="8592" priority="9173" operator="containsText" text=" ">
      <formula>NOT(ISERROR(SEARCH(" ",AG28)))</formula>
    </cfRule>
    <cfRule type="cellIs" dxfId="8591" priority="9186" operator="equal">
      <formula>0</formula>
    </cfRule>
  </conditionalFormatting>
  <conditionalFormatting sqref="BO28">
    <cfRule type="containsText" dxfId="8590" priority="9151" operator="containsText" text=" ">
      <formula>NOT(ISERROR(SEARCH(" ",BO28)))</formula>
    </cfRule>
    <cfRule type="containsText" dxfId="8589" priority="9152" operator="containsText" text=" ">
      <formula>NOT(ISERROR(SEARCH(" ",BO28)))</formula>
    </cfRule>
  </conditionalFormatting>
  <conditionalFormatting sqref="BP28">
    <cfRule type="containsText" dxfId="8588" priority="9154" operator="containsText" text=" ">
      <formula>NOT(ISERROR(SEARCH(" ",BP28)))</formula>
    </cfRule>
    <cfRule type="containsText" dxfId="8587" priority="9155" operator="containsText" text=" ">
      <formula>NOT(ISERROR(SEARCH(" ",BP28)))</formula>
    </cfRule>
  </conditionalFormatting>
  <conditionalFormatting sqref="BQ28">
    <cfRule type="containsText" dxfId="8586" priority="9187" operator="containsText" text=" ">
      <formula>NOT(ISERROR(SEARCH(" ",BQ28)))</formula>
    </cfRule>
    <cfRule type="containsText" dxfId="8585" priority="9188" operator="containsText" text=" ">
      <formula>NOT(ISERROR(SEARCH(" ",BQ28)))</formula>
    </cfRule>
  </conditionalFormatting>
  <conditionalFormatting sqref="CH28:CP28">
    <cfRule type="cellIs" dxfId="8584" priority="9147" operator="equal">
      <formula>1</formula>
    </cfRule>
  </conditionalFormatting>
  <conditionalFormatting sqref="DT28">
    <cfRule type="cellIs" dxfId="8583" priority="9158" operator="equal">
      <formula>1</formula>
    </cfRule>
  </conditionalFormatting>
  <conditionalFormatting sqref="DU28:DV28">
    <cfRule type="containsText" dxfId="8582" priority="9156" operator="containsText" text=" ">
      <formula>NOT(ISERROR(SEARCH(" ",DU28)))</formula>
    </cfRule>
    <cfRule type="containsText" dxfId="8581" priority="9157" operator="containsText" text=" ">
      <formula>NOT(ISERROR(SEARCH(" ",DU28)))</formula>
    </cfRule>
  </conditionalFormatting>
  <conditionalFormatting sqref="DX28:DY28">
    <cfRule type="containsText" dxfId="8580" priority="9189" operator="containsText" text=" ">
      <formula>NOT(ISERROR(SEARCH(" ",DX28)))</formula>
    </cfRule>
    <cfRule type="containsText" dxfId="8579" priority="9190" operator="containsText" text=" ">
      <formula>NOT(ISERROR(SEARCH(" ",DX28)))</formula>
    </cfRule>
  </conditionalFormatting>
  <conditionalFormatting sqref="DZ28:EF28">
    <cfRule type="containsText" dxfId="8578" priority="9184" operator="containsText" text=" ">
      <formula>NOT(ISERROR(SEARCH(" ",DZ28)))</formula>
    </cfRule>
    <cfRule type="containsText" dxfId="8577" priority="9185" operator="containsText" text=" ">
      <formula>NOT(ISERROR(SEARCH(" ",DZ28)))</formula>
    </cfRule>
  </conditionalFormatting>
  <conditionalFormatting sqref="FE28">
    <cfRule type="cellIs" dxfId="8576" priority="9193" operator="greaterThan">
      <formula>1</formula>
    </cfRule>
    <cfRule type="colorScale" priority="9194">
      <colorScale>
        <cfvo type="min"/>
        <cfvo type="max"/>
        <color rgb="FFFCFCFF"/>
        <color rgb="FF63BE7B"/>
      </colorScale>
    </cfRule>
    <cfRule type="colorScale" priority="91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28">
    <cfRule type="colorScale" priority="9182">
      <colorScale>
        <cfvo type="min"/>
        <cfvo type="max"/>
        <color rgb="FFFCFCFF"/>
        <color rgb="FF63BE7B"/>
      </colorScale>
    </cfRule>
    <cfRule type="colorScale" priority="91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28:FH28">
    <cfRule type="colorScale" priority="9196">
      <colorScale>
        <cfvo type="min"/>
        <cfvo type="max"/>
        <color rgb="FFFCFCFF"/>
        <color rgb="FF63BE7B"/>
      </colorScale>
    </cfRule>
    <cfRule type="colorScale" priority="91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H28">
    <cfRule type="cellIs" dxfId="8575" priority="9168" operator="greaterThan">
      <formula>1</formula>
    </cfRule>
  </conditionalFormatting>
  <conditionalFormatting sqref="FI28">
    <cfRule type="colorScale" priority="9198">
      <colorScale>
        <cfvo type="min"/>
        <cfvo type="max"/>
        <color rgb="FFFCFCFF"/>
        <color rgb="FF63BE7B"/>
      </colorScale>
    </cfRule>
    <cfRule type="colorScale" priority="91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28">
    <cfRule type="colorScale" priority="9465">
      <colorScale>
        <cfvo type="min"/>
        <cfvo type="max"/>
        <color rgb="FFFCFCFF"/>
        <color rgb="FF63BE7B"/>
      </colorScale>
    </cfRule>
    <cfRule type="colorScale" priority="94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28">
    <cfRule type="cellIs" dxfId="8574" priority="9200" operator="greaterThan">
      <formula>1</formula>
    </cfRule>
    <cfRule type="colorScale" priority="9201">
      <colorScale>
        <cfvo type="min"/>
        <cfvo type="max"/>
        <color rgb="FFFCFCFF"/>
        <color rgb="FF63BE7B"/>
      </colorScale>
    </cfRule>
    <cfRule type="colorScale" priority="92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28">
    <cfRule type="colorScale" priority="9203">
      <colorScale>
        <cfvo type="min"/>
        <cfvo type="max"/>
        <color rgb="FFFCFCFF"/>
        <color rgb="FF63BE7B"/>
      </colorScale>
    </cfRule>
    <cfRule type="colorScale" priority="92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28">
    <cfRule type="colorScale" priority="9461">
      <colorScale>
        <cfvo type="min"/>
        <cfvo type="max"/>
        <color rgb="FFFCFCFF"/>
        <color rgb="FF63BE7B"/>
      </colorScale>
    </cfRule>
    <cfRule type="colorScale" priority="94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28">
    <cfRule type="cellIs" dxfId="8573" priority="9205" operator="greaterThan">
      <formula>1</formula>
    </cfRule>
    <cfRule type="colorScale" priority="9206">
      <colorScale>
        <cfvo type="min"/>
        <cfvo type="max"/>
        <color rgb="FFFCFCFF"/>
        <color rgb="FF63BE7B"/>
      </colorScale>
    </cfRule>
    <cfRule type="colorScale" priority="92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28">
    <cfRule type="colorScale" priority="9208">
      <colorScale>
        <cfvo type="min"/>
        <cfvo type="max"/>
        <color rgb="FFFCFCFF"/>
        <color rgb="FF63BE7B"/>
      </colorScale>
    </cfRule>
    <cfRule type="colorScale" priority="92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28">
    <cfRule type="colorScale" priority="9210">
      <colorScale>
        <cfvo type="min"/>
        <cfvo type="max"/>
        <color rgb="FFFCFCFF"/>
        <color rgb="FF63BE7B"/>
      </colorScale>
    </cfRule>
    <cfRule type="colorScale" priority="92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28">
    <cfRule type="cellIs" dxfId="8572" priority="9212" operator="greaterThan">
      <formula>1</formula>
    </cfRule>
    <cfRule type="colorScale" priority="9213">
      <colorScale>
        <cfvo type="min"/>
        <cfvo type="max"/>
        <color rgb="FFFCFCFF"/>
        <color rgb="FF63BE7B"/>
      </colorScale>
    </cfRule>
    <cfRule type="colorScale" priority="92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28">
    <cfRule type="colorScale" priority="9215">
      <colorScale>
        <cfvo type="min"/>
        <cfvo type="max"/>
        <color rgb="FFFCFCFF"/>
        <color rgb="FF63BE7B"/>
      </colorScale>
    </cfRule>
    <cfRule type="colorScale" priority="92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28">
    <cfRule type="colorScale" priority="9217">
      <colorScale>
        <cfvo type="min"/>
        <cfvo type="max"/>
        <color rgb="FFFCFCFF"/>
        <color rgb="FF63BE7B"/>
      </colorScale>
    </cfRule>
    <cfRule type="colorScale" priority="92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28">
    <cfRule type="cellIs" dxfId="8571" priority="9219" operator="greaterThan">
      <formula>1</formula>
    </cfRule>
    <cfRule type="colorScale" priority="9220">
      <colorScale>
        <cfvo type="min"/>
        <cfvo type="max"/>
        <color rgb="FFFCFCFF"/>
        <color rgb="FF63BE7B"/>
      </colorScale>
    </cfRule>
    <cfRule type="colorScale" priority="92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28">
    <cfRule type="colorScale" priority="9222">
      <colorScale>
        <cfvo type="min"/>
        <cfvo type="max"/>
        <color rgb="FFFCFCFF"/>
        <color rgb="FF63BE7B"/>
      </colorScale>
    </cfRule>
    <cfRule type="colorScale" priority="92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28">
    <cfRule type="colorScale" priority="9224">
      <colorScale>
        <cfvo type="min"/>
        <cfvo type="max"/>
        <color rgb="FFFCFCFF"/>
        <color rgb="FF63BE7B"/>
      </colorScale>
    </cfRule>
    <cfRule type="colorScale" priority="92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28">
    <cfRule type="cellIs" dxfId="8570" priority="9226" operator="greaterThan">
      <formula>1</formula>
    </cfRule>
    <cfRule type="colorScale" priority="9227">
      <colorScale>
        <cfvo type="min"/>
        <cfvo type="max"/>
        <color rgb="FFFCFCFF"/>
        <color rgb="FF63BE7B"/>
      </colorScale>
    </cfRule>
    <cfRule type="colorScale" priority="92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28">
    <cfRule type="colorScale" priority="9229">
      <colorScale>
        <cfvo type="min"/>
        <cfvo type="max"/>
        <color rgb="FFFCFCFF"/>
        <color rgb="FF63BE7B"/>
      </colorScale>
    </cfRule>
    <cfRule type="colorScale" priority="92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28">
    <cfRule type="colorScale" priority="9231">
      <colorScale>
        <cfvo type="min"/>
        <cfvo type="max"/>
        <color rgb="FFFCFCFF"/>
        <color rgb="FF63BE7B"/>
      </colorScale>
    </cfRule>
    <cfRule type="colorScale" priority="92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28">
    <cfRule type="cellIs" dxfId="8569" priority="9233" operator="greaterThan">
      <formula>1</formula>
    </cfRule>
    <cfRule type="colorScale" priority="9234">
      <colorScale>
        <cfvo type="min"/>
        <cfvo type="max"/>
        <color rgb="FFFCFCFF"/>
        <color rgb="FF63BE7B"/>
      </colorScale>
    </cfRule>
    <cfRule type="colorScale" priority="92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28">
    <cfRule type="colorScale" priority="9236">
      <colorScale>
        <cfvo type="min"/>
        <cfvo type="max"/>
        <color rgb="FFFCFCFF"/>
        <color rgb="FF63BE7B"/>
      </colorScale>
    </cfRule>
    <cfRule type="colorScale" priority="92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28">
    <cfRule type="colorScale" priority="9238">
      <colorScale>
        <cfvo type="min"/>
        <cfvo type="max"/>
        <color rgb="FFFCFCFF"/>
        <color rgb="FF63BE7B"/>
      </colorScale>
    </cfRule>
    <cfRule type="colorScale" priority="92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28">
    <cfRule type="cellIs" dxfId="8568" priority="9240" operator="greaterThan">
      <formula>1</formula>
    </cfRule>
    <cfRule type="colorScale" priority="9241">
      <colorScale>
        <cfvo type="min"/>
        <cfvo type="max"/>
        <color rgb="FFFCFCFF"/>
        <color rgb="FF63BE7B"/>
      </colorScale>
    </cfRule>
    <cfRule type="colorScale" priority="92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28">
    <cfRule type="colorScale" priority="9243">
      <colorScale>
        <cfvo type="min"/>
        <cfvo type="max"/>
        <color rgb="FFFCFCFF"/>
        <color rgb="FF63BE7B"/>
      </colorScale>
    </cfRule>
    <cfRule type="colorScale" priority="92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28">
    <cfRule type="colorScale" priority="9245">
      <colorScale>
        <cfvo type="min"/>
        <cfvo type="max"/>
        <color rgb="FFFCFCFF"/>
        <color rgb="FF63BE7B"/>
      </colorScale>
    </cfRule>
    <cfRule type="colorScale" priority="92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28">
    <cfRule type="cellIs" dxfId="8567" priority="9247" operator="greaterThan">
      <formula>1</formula>
    </cfRule>
    <cfRule type="colorScale" priority="9248">
      <colorScale>
        <cfvo type="min"/>
        <cfvo type="max"/>
        <color rgb="FFFCFCFF"/>
        <color rgb="FF63BE7B"/>
      </colorScale>
    </cfRule>
    <cfRule type="colorScale" priority="92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28">
    <cfRule type="colorScale" priority="9250">
      <colorScale>
        <cfvo type="min"/>
        <cfvo type="max"/>
        <color rgb="FFFCFCFF"/>
        <color rgb="FF63BE7B"/>
      </colorScale>
    </cfRule>
    <cfRule type="colorScale" priority="92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28">
    <cfRule type="colorScale" priority="9252">
      <colorScale>
        <cfvo type="min"/>
        <cfvo type="max"/>
        <color rgb="FFFCFCFF"/>
        <color rgb="FF63BE7B"/>
      </colorScale>
    </cfRule>
    <cfRule type="colorScale" priority="92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28">
    <cfRule type="cellIs" dxfId="8566" priority="9254" operator="greaterThan">
      <formula>1</formula>
    </cfRule>
    <cfRule type="colorScale" priority="9255">
      <colorScale>
        <cfvo type="min"/>
        <cfvo type="max"/>
        <color rgb="FFFCFCFF"/>
        <color rgb="FF63BE7B"/>
      </colorScale>
    </cfRule>
    <cfRule type="colorScale" priority="92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28">
    <cfRule type="colorScale" priority="9257">
      <colorScale>
        <cfvo type="min"/>
        <cfvo type="max"/>
        <color rgb="FFFCFCFF"/>
        <color rgb="FF63BE7B"/>
      </colorScale>
    </cfRule>
    <cfRule type="colorScale" priority="92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28">
    <cfRule type="colorScale" priority="9259">
      <colorScale>
        <cfvo type="min"/>
        <cfvo type="max"/>
        <color rgb="FFFCFCFF"/>
        <color rgb="FF63BE7B"/>
      </colorScale>
    </cfRule>
    <cfRule type="colorScale" priority="92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28">
    <cfRule type="cellIs" dxfId="8565" priority="9261" operator="greaterThan">
      <formula>1</formula>
    </cfRule>
    <cfRule type="colorScale" priority="9262">
      <colorScale>
        <cfvo type="min"/>
        <cfvo type="max"/>
        <color rgb="FFFCFCFF"/>
        <color rgb="FF63BE7B"/>
      </colorScale>
    </cfRule>
    <cfRule type="colorScale" priority="92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28">
    <cfRule type="colorScale" priority="9264">
      <colorScale>
        <cfvo type="min"/>
        <cfvo type="max"/>
        <color rgb="FFFCFCFF"/>
        <color rgb="FF63BE7B"/>
      </colorScale>
    </cfRule>
    <cfRule type="colorScale" priority="92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28">
    <cfRule type="colorScale" priority="9266">
      <colorScale>
        <cfvo type="min"/>
        <cfvo type="max"/>
        <color rgb="FFFCFCFF"/>
        <color rgb="FF63BE7B"/>
      </colorScale>
    </cfRule>
    <cfRule type="colorScale" priority="92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28">
    <cfRule type="cellIs" dxfId="8564" priority="9268" operator="greaterThan">
      <formula>1</formula>
    </cfRule>
    <cfRule type="colorScale" priority="9269">
      <colorScale>
        <cfvo type="min"/>
        <cfvo type="max"/>
        <color rgb="FFFCFCFF"/>
        <color rgb="FF63BE7B"/>
      </colorScale>
    </cfRule>
    <cfRule type="colorScale" priority="92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28">
    <cfRule type="colorScale" priority="9271">
      <colorScale>
        <cfvo type="min"/>
        <cfvo type="max"/>
        <color rgb="FFFCFCFF"/>
        <color rgb="FF63BE7B"/>
      </colorScale>
    </cfRule>
    <cfRule type="colorScale" priority="92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28">
    <cfRule type="colorScale" priority="9273">
      <colorScale>
        <cfvo type="min"/>
        <cfvo type="max"/>
        <color rgb="FFFCFCFF"/>
        <color rgb="FF63BE7B"/>
      </colorScale>
    </cfRule>
    <cfRule type="colorScale" priority="92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28">
    <cfRule type="cellIs" dxfId="8563" priority="9275" operator="greaterThan">
      <formula>1</formula>
    </cfRule>
    <cfRule type="colorScale" priority="9276">
      <colorScale>
        <cfvo type="min"/>
        <cfvo type="max"/>
        <color rgb="FFFCFCFF"/>
        <color rgb="FF63BE7B"/>
      </colorScale>
    </cfRule>
    <cfRule type="colorScale" priority="92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28">
    <cfRule type="colorScale" priority="9278">
      <colorScale>
        <cfvo type="min"/>
        <cfvo type="max"/>
        <color rgb="FFFCFCFF"/>
        <color rgb="FF63BE7B"/>
      </colorScale>
    </cfRule>
    <cfRule type="colorScale" priority="92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28">
    <cfRule type="colorScale" priority="9280">
      <colorScale>
        <cfvo type="min"/>
        <cfvo type="max"/>
        <color rgb="FFFCFCFF"/>
        <color rgb="FF63BE7B"/>
      </colorScale>
    </cfRule>
    <cfRule type="colorScale" priority="92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28">
    <cfRule type="cellIs" dxfId="8562" priority="9282" operator="greaterThan">
      <formula>1</formula>
    </cfRule>
    <cfRule type="colorScale" priority="9283">
      <colorScale>
        <cfvo type="min"/>
        <cfvo type="max"/>
        <color rgb="FFFCFCFF"/>
        <color rgb="FF63BE7B"/>
      </colorScale>
    </cfRule>
    <cfRule type="colorScale" priority="92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28">
    <cfRule type="colorScale" priority="9285">
      <colorScale>
        <cfvo type="min"/>
        <cfvo type="max"/>
        <color rgb="FFFCFCFF"/>
        <color rgb="FF63BE7B"/>
      </colorScale>
    </cfRule>
    <cfRule type="colorScale" priority="92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28">
    <cfRule type="colorScale" priority="9287">
      <colorScale>
        <cfvo type="min"/>
        <cfvo type="max"/>
        <color rgb="FFFCFCFF"/>
        <color rgb="FF63BE7B"/>
      </colorScale>
    </cfRule>
    <cfRule type="colorScale" priority="92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28">
    <cfRule type="cellIs" dxfId="8561" priority="9289" operator="greaterThan">
      <formula>1</formula>
    </cfRule>
    <cfRule type="colorScale" priority="9290">
      <colorScale>
        <cfvo type="min"/>
        <cfvo type="max"/>
        <color rgb="FFFCFCFF"/>
        <color rgb="FF63BE7B"/>
      </colorScale>
    </cfRule>
    <cfRule type="colorScale" priority="92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28">
    <cfRule type="colorScale" priority="9292">
      <colorScale>
        <cfvo type="min"/>
        <cfvo type="max"/>
        <color rgb="FFFCFCFF"/>
        <color rgb="FF63BE7B"/>
      </colorScale>
    </cfRule>
    <cfRule type="colorScale" priority="92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28">
    <cfRule type="colorScale" priority="9294">
      <colorScale>
        <cfvo type="min"/>
        <cfvo type="max"/>
        <color rgb="FFFCFCFF"/>
        <color rgb="FF63BE7B"/>
      </colorScale>
    </cfRule>
    <cfRule type="colorScale" priority="92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28">
    <cfRule type="cellIs" dxfId="8560" priority="9296" operator="greaterThan">
      <formula>1</formula>
    </cfRule>
    <cfRule type="colorScale" priority="9297">
      <colorScale>
        <cfvo type="min"/>
        <cfvo type="max"/>
        <color rgb="FFFCFCFF"/>
        <color rgb="FF63BE7B"/>
      </colorScale>
    </cfRule>
    <cfRule type="colorScale" priority="92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28">
    <cfRule type="colorScale" priority="9299">
      <colorScale>
        <cfvo type="min"/>
        <cfvo type="max"/>
        <color rgb="FFFCFCFF"/>
        <color rgb="FF63BE7B"/>
      </colorScale>
    </cfRule>
    <cfRule type="colorScale" priority="93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28">
    <cfRule type="colorScale" priority="9301">
      <colorScale>
        <cfvo type="min"/>
        <cfvo type="max"/>
        <color rgb="FFFCFCFF"/>
        <color rgb="FF63BE7B"/>
      </colorScale>
    </cfRule>
    <cfRule type="colorScale" priority="93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28">
    <cfRule type="cellIs" dxfId="8559" priority="9303" operator="greaterThan">
      <formula>1</formula>
    </cfRule>
    <cfRule type="colorScale" priority="9304">
      <colorScale>
        <cfvo type="min"/>
        <cfvo type="max"/>
        <color rgb="FFFCFCFF"/>
        <color rgb="FF63BE7B"/>
      </colorScale>
    </cfRule>
    <cfRule type="colorScale" priority="93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28">
    <cfRule type="colorScale" priority="9306">
      <colorScale>
        <cfvo type="min"/>
        <cfvo type="max"/>
        <color rgb="FFFCFCFF"/>
        <color rgb="FF63BE7B"/>
      </colorScale>
    </cfRule>
    <cfRule type="colorScale" priority="93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28">
    <cfRule type="colorScale" priority="9308">
      <colorScale>
        <cfvo type="min"/>
        <cfvo type="max"/>
        <color rgb="FFFCFCFF"/>
        <color rgb="FF63BE7B"/>
      </colorScale>
    </cfRule>
    <cfRule type="colorScale" priority="93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28">
    <cfRule type="cellIs" dxfId="8558" priority="9310" operator="greaterThan">
      <formula>1</formula>
    </cfRule>
    <cfRule type="colorScale" priority="9311">
      <colorScale>
        <cfvo type="min"/>
        <cfvo type="max"/>
        <color rgb="FFFCFCFF"/>
        <color rgb="FF63BE7B"/>
      </colorScale>
    </cfRule>
    <cfRule type="colorScale" priority="93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28">
    <cfRule type="colorScale" priority="9313">
      <colorScale>
        <cfvo type="min"/>
        <cfvo type="max"/>
        <color rgb="FFFCFCFF"/>
        <color rgb="FF63BE7B"/>
      </colorScale>
    </cfRule>
    <cfRule type="colorScale" priority="93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28">
    <cfRule type="colorScale" priority="9315">
      <colorScale>
        <cfvo type="min"/>
        <cfvo type="max"/>
        <color rgb="FFFCFCFF"/>
        <color rgb="FF63BE7B"/>
      </colorScale>
    </cfRule>
    <cfRule type="colorScale" priority="93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28">
    <cfRule type="cellIs" dxfId="8557" priority="9317" operator="greaterThan">
      <formula>1</formula>
    </cfRule>
    <cfRule type="colorScale" priority="9318">
      <colorScale>
        <cfvo type="min"/>
        <cfvo type="max"/>
        <color rgb="FFFCFCFF"/>
        <color rgb="FF63BE7B"/>
      </colorScale>
    </cfRule>
    <cfRule type="colorScale" priority="93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28">
    <cfRule type="colorScale" priority="9320">
      <colorScale>
        <cfvo type="min"/>
        <cfvo type="max"/>
        <color rgb="FFFCFCFF"/>
        <color rgb="FF63BE7B"/>
      </colorScale>
    </cfRule>
    <cfRule type="colorScale" priority="93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28">
    <cfRule type="colorScale" priority="9322">
      <colorScale>
        <cfvo type="min"/>
        <cfvo type="max"/>
        <color rgb="FFFCFCFF"/>
        <color rgb="FF63BE7B"/>
      </colorScale>
    </cfRule>
    <cfRule type="colorScale" priority="93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28">
    <cfRule type="cellIs" dxfId="8556" priority="9324" operator="greaterThan">
      <formula>1</formula>
    </cfRule>
    <cfRule type="colorScale" priority="9325">
      <colorScale>
        <cfvo type="min"/>
        <cfvo type="max"/>
        <color rgb="FFFCFCFF"/>
        <color rgb="FF63BE7B"/>
      </colorScale>
    </cfRule>
    <cfRule type="colorScale" priority="93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28">
    <cfRule type="cellIs" dxfId="8555" priority="9327" operator="greaterThan">
      <formula>1</formula>
    </cfRule>
    <cfRule type="colorScale" priority="9328">
      <colorScale>
        <cfvo type="min"/>
        <cfvo type="max"/>
        <color rgb="FFFCFCFF"/>
        <color rgb="FF63BE7B"/>
      </colorScale>
    </cfRule>
    <cfRule type="colorScale" priority="93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28:HW28">
    <cfRule type="colorScale" priority="9330">
      <colorScale>
        <cfvo type="min"/>
        <cfvo type="max"/>
        <color rgb="FFFCFCFF"/>
        <color rgb="FF63BE7B"/>
      </colorScale>
    </cfRule>
    <cfRule type="colorScale" priority="93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W28">
    <cfRule type="cellIs" dxfId="8554" priority="9169" operator="greaterThan">
      <formula>1</formula>
    </cfRule>
  </conditionalFormatting>
  <conditionalFormatting sqref="HX28">
    <cfRule type="colorScale" priority="9332">
      <colorScale>
        <cfvo type="min"/>
        <cfvo type="max"/>
        <color rgb="FFFCFCFF"/>
        <color rgb="FF63BE7B"/>
      </colorScale>
    </cfRule>
    <cfRule type="colorScale" priority="93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28">
    <cfRule type="colorScale" priority="9467">
      <colorScale>
        <cfvo type="min"/>
        <cfvo type="max"/>
        <color rgb="FFFCFCFF"/>
        <color rgb="FF63BE7B"/>
      </colorScale>
    </cfRule>
    <cfRule type="colorScale" priority="94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28">
    <cfRule type="cellIs" dxfId="8553" priority="9334" operator="greaterThan">
      <formula>1</formula>
    </cfRule>
    <cfRule type="colorScale" priority="9335">
      <colorScale>
        <cfvo type="min"/>
        <cfvo type="max"/>
        <color rgb="FFFCFCFF"/>
        <color rgb="FF63BE7B"/>
      </colorScale>
    </cfRule>
    <cfRule type="colorScale" priority="93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28">
    <cfRule type="colorScale" priority="9337">
      <colorScale>
        <cfvo type="min"/>
        <cfvo type="max"/>
        <color rgb="FFFCFCFF"/>
        <color rgb="FF63BE7B"/>
      </colorScale>
    </cfRule>
    <cfRule type="colorScale" priority="93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28">
    <cfRule type="colorScale" priority="9463">
      <colorScale>
        <cfvo type="min"/>
        <cfvo type="max"/>
        <color rgb="FFFCFCFF"/>
        <color rgb="FF63BE7B"/>
      </colorScale>
    </cfRule>
    <cfRule type="colorScale" priority="94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28">
    <cfRule type="cellIs" dxfId="8552" priority="9339" operator="greaterThan">
      <formula>1</formula>
    </cfRule>
    <cfRule type="colorScale" priority="9340">
      <colorScale>
        <cfvo type="min"/>
        <cfvo type="max"/>
        <color rgb="FFFCFCFF"/>
        <color rgb="FF63BE7B"/>
      </colorScale>
    </cfRule>
    <cfRule type="colorScale" priority="93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28">
    <cfRule type="colorScale" priority="9342">
      <colorScale>
        <cfvo type="min"/>
        <cfvo type="max"/>
        <color rgb="FFFCFCFF"/>
        <color rgb="FF63BE7B"/>
      </colorScale>
    </cfRule>
    <cfRule type="colorScale" priority="93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28">
    <cfRule type="colorScale" priority="9344">
      <colorScale>
        <cfvo type="min"/>
        <cfvo type="max"/>
        <color rgb="FFFCFCFF"/>
        <color rgb="FF63BE7B"/>
      </colorScale>
    </cfRule>
    <cfRule type="colorScale" priority="93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28">
    <cfRule type="cellIs" dxfId="8551" priority="9346" operator="greaterThan">
      <formula>1</formula>
    </cfRule>
    <cfRule type="colorScale" priority="9347">
      <colorScale>
        <cfvo type="min"/>
        <cfvo type="max"/>
        <color rgb="FFFCFCFF"/>
        <color rgb="FF63BE7B"/>
      </colorScale>
    </cfRule>
    <cfRule type="colorScale" priority="93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28">
    <cfRule type="colorScale" priority="9349">
      <colorScale>
        <cfvo type="min"/>
        <cfvo type="max"/>
        <color rgb="FFFCFCFF"/>
        <color rgb="FF63BE7B"/>
      </colorScale>
    </cfRule>
    <cfRule type="colorScale" priority="93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28">
    <cfRule type="colorScale" priority="9351">
      <colorScale>
        <cfvo type="min"/>
        <cfvo type="max"/>
        <color rgb="FFFCFCFF"/>
        <color rgb="FF63BE7B"/>
      </colorScale>
    </cfRule>
    <cfRule type="colorScale" priority="93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28">
    <cfRule type="cellIs" dxfId="8550" priority="9353" operator="greaterThan">
      <formula>1</formula>
    </cfRule>
    <cfRule type="colorScale" priority="9354">
      <colorScale>
        <cfvo type="min"/>
        <cfvo type="max"/>
        <color rgb="FFFCFCFF"/>
        <color rgb="FF63BE7B"/>
      </colorScale>
    </cfRule>
    <cfRule type="colorScale" priority="93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28">
    <cfRule type="colorScale" priority="9356">
      <colorScale>
        <cfvo type="min"/>
        <cfvo type="max"/>
        <color rgb="FFFCFCFF"/>
        <color rgb="FF63BE7B"/>
      </colorScale>
    </cfRule>
    <cfRule type="colorScale" priority="93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28">
    <cfRule type="colorScale" priority="9358">
      <colorScale>
        <cfvo type="min"/>
        <cfvo type="max"/>
        <color rgb="FFFCFCFF"/>
        <color rgb="FF63BE7B"/>
      </colorScale>
    </cfRule>
    <cfRule type="colorScale" priority="93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28">
    <cfRule type="cellIs" dxfId="8549" priority="9360" operator="greaterThan">
      <formula>1</formula>
    </cfRule>
    <cfRule type="colorScale" priority="9361">
      <colorScale>
        <cfvo type="min"/>
        <cfvo type="max"/>
        <color rgb="FFFCFCFF"/>
        <color rgb="FF63BE7B"/>
      </colorScale>
    </cfRule>
    <cfRule type="colorScale" priority="93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28">
    <cfRule type="colorScale" priority="9363">
      <colorScale>
        <cfvo type="min"/>
        <cfvo type="max"/>
        <color rgb="FFFCFCFF"/>
        <color rgb="FF63BE7B"/>
      </colorScale>
    </cfRule>
    <cfRule type="colorScale" priority="93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28">
    <cfRule type="colorScale" priority="9365">
      <colorScale>
        <cfvo type="min"/>
        <cfvo type="max"/>
        <color rgb="FFFCFCFF"/>
        <color rgb="FF63BE7B"/>
      </colorScale>
    </cfRule>
    <cfRule type="colorScale" priority="93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28">
    <cfRule type="cellIs" dxfId="8548" priority="9367" operator="greaterThan">
      <formula>1</formula>
    </cfRule>
    <cfRule type="colorScale" priority="9368">
      <colorScale>
        <cfvo type="min"/>
        <cfvo type="max"/>
        <color rgb="FFFCFCFF"/>
        <color rgb="FF63BE7B"/>
      </colorScale>
    </cfRule>
    <cfRule type="colorScale" priority="93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28">
    <cfRule type="colorScale" priority="9370">
      <colorScale>
        <cfvo type="min"/>
        <cfvo type="max"/>
        <color rgb="FFFCFCFF"/>
        <color rgb="FF63BE7B"/>
      </colorScale>
    </cfRule>
    <cfRule type="colorScale" priority="93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28">
    <cfRule type="colorScale" priority="9372">
      <colorScale>
        <cfvo type="min"/>
        <cfvo type="max"/>
        <color rgb="FFFCFCFF"/>
        <color rgb="FF63BE7B"/>
      </colorScale>
    </cfRule>
    <cfRule type="colorScale" priority="93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28">
    <cfRule type="cellIs" dxfId="8547" priority="9374" operator="greaterThan">
      <formula>1</formula>
    </cfRule>
    <cfRule type="colorScale" priority="9375">
      <colorScale>
        <cfvo type="min"/>
        <cfvo type="max"/>
        <color rgb="FFFCFCFF"/>
        <color rgb="FF63BE7B"/>
      </colorScale>
    </cfRule>
    <cfRule type="colorScale" priority="93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28">
    <cfRule type="colorScale" priority="9377">
      <colorScale>
        <cfvo type="min"/>
        <cfvo type="max"/>
        <color rgb="FFFCFCFF"/>
        <color rgb="FF63BE7B"/>
      </colorScale>
    </cfRule>
    <cfRule type="colorScale" priority="93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28">
    <cfRule type="colorScale" priority="9379">
      <colorScale>
        <cfvo type="min"/>
        <cfvo type="max"/>
        <color rgb="FFFCFCFF"/>
        <color rgb="FF63BE7B"/>
      </colorScale>
    </cfRule>
    <cfRule type="colorScale" priority="93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28">
    <cfRule type="cellIs" dxfId="8546" priority="9381" operator="greaterThan">
      <formula>1</formula>
    </cfRule>
    <cfRule type="colorScale" priority="9382">
      <colorScale>
        <cfvo type="min"/>
        <cfvo type="max"/>
        <color rgb="FFFCFCFF"/>
        <color rgb="FF63BE7B"/>
      </colorScale>
    </cfRule>
    <cfRule type="colorScale" priority="93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28">
    <cfRule type="colorScale" priority="9384">
      <colorScale>
        <cfvo type="min"/>
        <cfvo type="max"/>
        <color rgb="FFFCFCFF"/>
        <color rgb="FF63BE7B"/>
      </colorScale>
    </cfRule>
    <cfRule type="colorScale" priority="93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28">
    <cfRule type="colorScale" priority="9386">
      <colorScale>
        <cfvo type="min"/>
        <cfvo type="max"/>
        <color rgb="FFFCFCFF"/>
        <color rgb="FF63BE7B"/>
      </colorScale>
    </cfRule>
    <cfRule type="colorScale" priority="93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28">
    <cfRule type="cellIs" dxfId="8545" priority="9388" operator="greaterThan">
      <formula>1</formula>
    </cfRule>
    <cfRule type="colorScale" priority="9389">
      <colorScale>
        <cfvo type="min"/>
        <cfvo type="max"/>
        <color rgb="FFFCFCFF"/>
        <color rgb="FF63BE7B"/>
      </colorScale>
    </cfRule>
    <cfRule type="colorScale" priority="93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28">
    <cfRule type="colorScale" priority="9391">
      <colorScale>
        <cfvo type="min"/>
        <cfvo type="max"/>
        <color rgb="FFFCFCFF"/>
        <color rgb="FF63BE7B"/>
      </colorScale>
    </cfRule>
    <cfRule type="colorScale" priority="93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28">
    <cfRule type="colorScale" priority="9393">
      <colorScale>
        <cfvo type="min"/>
        <cfvo type="max"/>
        <color rgb="FFFCFCFF"/>
        <color rgb="FF63BE7B"/>
      </colorScale>
    </cfRule>
    <cfRule type="colorScale" priority="93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28">
    <cfRule type="cellIs" dxfId="8544" priority="9395" operator="greaterThan">
      <formula>1</formula>
    </cfRule>
    <cfRule type="colorScale" priority="9396">
      <colorScale>
        <cfvo type="min"/>
        <cfvo type="max"/>
        <color rgb="FFFCFCFF"/>
        <color rgb="FF63BE7B"/>
      </colorScale>
    </cfRule>
    <cfRule type="colorScale" priority="93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28">
    <cfRule type="colorScale" priority="9398">
      <colorScale>
        <cfvo type="min"/>
        <cfvo type="max"/>
        <color rgb="FFFCFCFF"/>
        <color rgb="FF63BE7B"/>
      </colorScale>
    </cfRule>
    <cfRule type="colorScale" priority="93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28">
    <cfRule type="colorScale" priority="9400">
      <colorScale>
        <cfvo type="min"/>
        <cfvo type="max"/>
        <color rgb="FFFCFCFF"/>
        <color rgb="FF63BE7B"/>
      </colorScale>
    </cfRule>
    <cfRule type="colorScale" priority="94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28">
    <cfRule type="cellIs" dxfId="8543" priority="9402" operator="greaterThan">
      <formula>1</formula>
    </cfRule>
    <cfRule type="colorScale" priority="9403">
      <colorScale>
        <cfvo type="min"/>
        <cfvo type="max"/>
        <color rgb="FFFCFCFF"/>
        <color rgb="FF63BE7B"/>
      </colorScale>
    </cfRule>
    <cfRule type="colorScale" priority="94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28">
    <cfRule type="colorScale" priority="9405">
      <colorScale>
        <cfvo type="min"/>
        <cfvo type="max"/>
        <color rgb="FFFCFCFF"/>
        <color rgb="FF63BE7B"/>
      </colorScale>
    </cfRule>
    <cfRule type="colorScale" priority="94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28">
    <cfRule type="colorScale" priority="9407">
      <colorScale>
        <cfvo type="min"/>
        <cfvo type="max"/>
        <color rgb="FFFCFCFF"/>
        <color rgb="FF63BE7B"/>
      </colorScale>
    </cfRule>
    <cfRule type="colorScale" priority="94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28">
    <cfRule type="cellIs" dxfId="8542" priority="9409" operator="greaterThan">
      <formula>1</formula>
    </cfRule>
    <cfRule type="colorScale" priority="9410">
      <colorScale>
        <cfvo type="min"/>
        <cfvo type="max"/>
        <color rgb="FFFCFCFF"/>
        <color rgb="FF63BE7B"/>
      </colorScale>
    </cfRule>
    <cfRule type="colorScale" priority="94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28">
    <cfRule type="colorScale" priority="9412">
      <colorScale>
        <cfvo type="min"/>
        <cfvo type="max"/>
        <color rgb="FFFCFCFF"/>
        <color rgb="FF63BE7B"/>
      </colorScale>
    </cfRule>
    <cfRule type="colorScale" priority="94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28">
    <cfRule type="colorScale" priority="9414">
      <colorScale>
        <cfvo type="min"/>
        <cfvo type="max"/>
        <color rgb="FFFCFCFF"/>
        <color rgb="FF63BE7B"/>
      </colorScale>
    </cfRule>
    <cfRule type="colorScale" priority="94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28">
    <cfRule type="cellIs" dxfId="8541" priority="9416" operator="greaterThan">
      <formula>1</formula>
    </cfRule>
    <cfRule type="colorScale" priority="9417">
      <colorScale>
        <cfvo type="min"/>
        <cfvo type="max"/>
        <color rgb="FFFCFCFF"/>
        <color rgb="FF63BE7B"/>
      </colorScale>
    </cfRule>
    <cfRule type="colorScale" priority="94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28">
    <cfRule type="colorScale" priority="9419">
      <colorScale>
        <cfvo type="min"/>
        <cfvo type="max"/>
        <color rgb="FFFCFCFF"/>
        <color rgb="FF63BE7B"/>
      </colorScale>
    </cfRule>
    <cfRule type="colorScale" priority="94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28">
    <cfRule type="colorScale" priority="9421">
      <colorScale>
        <cfvo type="min"/>
        <cfvo type="max"/>
        <color rgb="FFFCFCFF"/>
        <color rgb="FF63BE7B"/>
      </colorScale>
    </cfRule>
    <cfRule type="colorScale" priority="94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28">
    <cfRule type="cellIs" dxfId="8540" priority="9423" operator="greaterThan">
      <formula>1</formula>
    </cfRule>
    <cfRule type="colorScale" priority="9424">
      <colorScale>
        <cfvo type="min"/>
        <cfvo type="max"/>
        <color rgb="FFFCFCFF"/>
        <color rgb="FF63BE7B"/>
      </colorScale>
    </cfRule>
    <cfRule type="colorScale" priority="94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28">
    <cfRule type="colorScale" priority="9426">
      <colorScale>
        <cfvo type="min"/>
        <cfvo type="max"/>
        <color rgb="FFFCFCFF"/>
        <color rgb="FF63BE7B"/>
      </colorScale>
    </cfRule>
    <cfRule type="colorScale" priority="94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28">
    <cfRule type="colorScale" priority="9428">
      <colorScale>
        <cfvo type="min"/>
        <cfvo type="max"/>
        <color rgb="FFFCFCFF"/>
        <color rgb="FF63BE7B"/>
      </colorScale>
    </cfRule>
    <cfRule type="colorScale" priority="94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28">
    <cfRule type="cellIs" dxfId="8539" priority="9430" operator="greaterThan">
      <formula>1</formula>
    </cfRule>
    <cfRule type="colorScale" priority="9431">
      <colorScale>
        <cfvo type="min"/>
        <cfvo type="max"/>
        <color rgb="FFFCFCFF"/>
        <color rgb="FF63BE7B"/>
      </colorScale>
    </cfRule>
    <cfRule type="colorScale" priority="94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28">
    <cfRule type="colorScale" priority="9433">
      <colorScale>
        <cfvo type="min"/>
        <cfvo type="max"/>
        <color rgb="FFFCFCFF"/>
        <color rgb="FF63BE7B"/>
      </colorScale>
    </cfRule>
    <cfRule type="colorScale" priority="94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28">
    <cfRule type="colorScale" priority="9435">
      <colorScale>
        <cfvo type="min"/>
        <cfvo type="max"/>
        <color rgb="FFFCFCFF"/>
        <color rgb="FF63BE7B"/>
      </colorScale>
    </cfRule>
    <cfRule type="colorScale" priority="94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28">
    <cfRule type="cellIs" dxfId="8538" priority="9437" operator="greaterThan">
      <formula>1</formula>
    </cfRule>
    <cfRule type="colorScale" priority="9438">
      <colorScale>
        <cfvo type="min"/>
        <cfvo type="max"/>
        <color rgb="FFFCFCFF"/>
        <color rgb="FF63BE7B"/>
      </colorScale>
    </cfRule>
    <cfRule type="colorScale" priority="94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28">
    <cfRule type="colorScale" priority="9440">
      <colorScale>
        <cfvo type="min"/>
        <cfvo type="max"/>
        <color rgb="FFFCFCFF"/>
        <color rgb="FF63BE7B"/>
      </colorScale>
    </cfRule>
    <cfRule type="colorScale" priority="94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28">
    <cfRule type="colorScale" priority="9442">
      <colorScale>
        <cfvo type="min"/>
        <cfvo type="max"/>
        <color rgb="FFFCFCFF"/>
        <color rgb="FF63BE7B"/>
      </colorScale>
    </cfRule>
    <cfRule type="colorScale" priority="94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28">
    <cfRule type="cellIs" dxfId="8537" priority="9444" operator="greaterThan">
      <formula>1</formula>
    </cfRule>
    <cfRule type="colorScale" priority="9445">
      <colorScale>
        <cfvo type="min"/>
        <cfvo type="max"/>
        <color rgb="FFFCFCFF"/>
        <color rgb="FF63BE7B"/>
      </colorScale>
    </cfRule>
    <cfRule type="colorScale" priority="94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28">
    <cfRule type="colorScale" priority="9447">
      <colorScale>
        <cfvo type="min"/>
        <cfvo type="max"/>
        <color rgb="FFFCFCFF"/>
        <color rgb="FF63BE7B"/>
      </colorScale>
    </cfRule>
    <cfRule type="colorScale" priority="94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28">
    <cfRule type="colorScale" priority="9449">
      <colorScale>
        <cfvo type="min"/>
        <cfvo type="max"/>
        <color rgb="FFFCFCFF"/>
        <color rgb="FF63BE7B"/>
      </colorScale>
    </cfRule>
    <cfRule type="colorScale" priority="94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28">
    <cfRule type="cellIs" dxfId="8536" priority="9451" operator="greaterThan">
      <formula>1</formula>
    </cfRule>
    <cfRule type="colorScale" priority="9452">
      <colorScale>
        <cfvo type="min"/>
        <cfvo type="max"/>
        <color rgb="FFFCFCFF"/>
        <color rgb="FF63BE7B"/>
      </colorScale>
    </cfRule>
    <cfRule type="colorScale" priority="94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28">
    <cfRule type="colorScale" priority="9454">
      <colorScale>
        <cfvo type="min"/>
        <cfvo type="max"/>
        <color rgb="FFFCFCFF"/>
        <color rgb="FF63BE7B"/>
      </colorScale>
    </cfRule>
    <cfRule type="colorScale" priority="94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28">
    <cfRule type="colorScale" priority="9456">
      <colorScale>
        <cfvo type="min"/>
        <cfvo type="max"/>
        <color rgb="FFFCFCFF"/>
        <color rgb="FF63BE7B"/>
      </colorScale>
    </cfRule>
    <cfRule type="colorScale" priority="94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28">
    <cfRule type="cellIs" dxfId="8535" priority="9458" operator="greaterThan">
      <formula>1</formula>
    </cfRule>
    <cfRule type="colorScale" priority="9459">
      <colorScale>
        <cfvo type="min"/>
        <cfvo type="max"/>
        <color rgb="FFFCFCFF"/>
        <color rgb="FF63BE7B"/>
      </colorScale>
    </cfRule>
    <cfRule type="colorScale" priority="94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G28:KZ28">
    <cfRule type="cellIs" dxfId="8534" priority="9174" operator="greaterThan">
      <formula>0.31</formula>
    </cfRule>
    <cfRule type="cellIs" dxfId="8533" priority="9175" operator="greaterThan">
      <formula>0.31</formula>
    </cfRule>
    <cfRule type="cellIs" dxfId="8532" priority="9176" operator="greaterThan">
      <formula>0.31</formula>
    </cfRule>
    <cfRule type="cellIs" dxfId="8531" priority="9177" operator="greaterThan">
      <formula>0.3</formula>
    </cfRule>
    <cfRule type="cellIs" dxfId="8530" priority="9178" operator="greaterThan">
      <formula>1</formula>
    </cfRule>
    <cfRule type="cellIs" dxfId="8529" priority="9179" operator="equal">
      <formula>0</formula>
    </cfRule>
  </conditionalFormatting>
  <conditionalFormatting sqref="MV28:MW28">
    <cfRule type="containsText" dxfId="8528" priority="4799" operator="containsText" text=" ">
      <formula>NOT(ISERROR(SEARCH(" ",MV28)))</formula>
    </cfRule>
    <cfRule type="containsText" dxfId="8527" priority="4800" operator="containsText" text=" ">
      <formula>NOT(ISERROR(SEARCH(" ",MV28)))</formula>
    </cfRule>
  </conditionalFormatting>
  <conditionalFormatting sqref="V29">
    <cfRule type="colorScale" priority="14387">
      <colorScale>
        <cfvo type="min"/>
        <cfvo type="max"/>
        <color rgb="FFFCFCFF"/>
        <color rgb="FF63BE7B"/>
      </colorScale>
    </cfRule>
    <cfRule type="colorScale" priority="143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D29">
    <cfRule type="cellIs" dxfId="8526" priority="304" operator="equal">
      <formula>0</formula>
    </cfRule>
    <cfRule type="cellIs" dxfId="8525" priority="305" operator="equal">
      <formula>0</formula>
    </cfRule>
    <cfRule type="cellIs" dxfId="8524" priority="306" operator="greaterThan">
      <formula>1</formula>
    </cfRule>
    <cfRule type="containsText" dxfId="8523" priority="307" operator="containsText" text=" ">
      <formula>NOT(ISERROR(SEARCH(" ",AD29)))</formula>
    </cfRule>
    <cfRule type="containsText" dxfId="8522" priority="308" operator="containsText" text=" ">
      <formula>NOT(ISERROR(SEARCH(" ",AD29)))</formula>
    </cfRule>
  </conditionalFormatting>
  <conditionalFormatting sqref="AL29:AN29">
    <cfRule type="containsText" dxfId="8521" priority="14403" operator="containsText" text=" ">
      <formula>NOT(ISERROR(SEARCH(" ",AL29)))</formula>
    </cfRule>
    <cfRule type="containsText" dxfId="8520" priority="14404" operator="containsText" text=" ">
      <formula>NOT(ISERROR(SEARCH(" ",AL29)))</formula>
    </cfRule>
  </conditionalFormatting>
  <conditionalFormatting sqref="BC29:BD29">
    <cfRule type="containsText" dxfId="8519" priority="13758" operator="containsText" text=" ">
      <formula>NOT(ISERROR(SEARCH(" ",BC29)))</formula>
    </cfRule>
    <cfRule type="containsText" dxfId="8518" priority="13759" operator="containsText" text=" ">
      <formula>NOT(ISERROR(SEARCH(" ",BC29)))</formula>
    </cfRule>
  </conditionalFormatting>
  <conditionalFormatting sqref="BF29:BG29">
    <cfRule type="containsText" dxfId="8517" priority="14405" operator="containsText" text=" ">
      <formula>NOT(ISERROR(SEARCH(" ",BF29)))</formula>
    </cfRule>
    <cfRule type="containsText" dxfId="8516" priority="14406" operator="containsText" text=" ">
      <formula>NOT(ISERROR(SEARCH(" ",BF29)))</formula>
    </cfRule>
  </conditionalFormatting>
  <conditionalFormatting sqref="BO29">
    <cfRule type="containsText" dxfId="8515" priority="14243" operator="containsText" text=" ">
      <formula>NOT(ISERROR(SEARCH(" ",BO29)))</formula>
    </cfRule>
    <cfRule type="containsText" dxfId="8514" priority="14244" operator="containsText" text=" ">
      <formula>NOT(ISERROR(SEARCH(" ",BO29)))</formula>
    </cfRule>
  </conditionalFormatting>
  <conditionalFormatting sqref="BP29">
    <cfRule type="containsText" dxfId="8513" priority="13754" operator="containsText" text=" ">
      <formula>NOT(ISERROR(SEARCH(" ",BP29)))</formula>
    </cfRule>
    <cfRule type="containsText" dxfId="8512" priority="13755" operator="containsText" text=" ">
      <formula>NOT(ISERROR(SEARCH(" ",BP29)))</formula>
    </cfRule>
  </conditionalFormatting>
  <conditionalFormatting sqref="BQ29">
    <cfRule type="containsText" dxfId="8511" priority="13730" operator="containsText" text=" ">
      <formula>NOT(ISERROR(SEARCH(" ",BQ29)))</formula>
    </cfRule>
    <cfRule type="containsText" dxfId="8510" priority="13731" operator="containsText" text=" ">
      <formula>NOT(ISERROR(SEARCH(" ",BQ29)))</formula>
    </cfRule>
  </conditionalFormatting>
  <conditionalFormatting sqref="BR29:BT29">
    <cfRule type="containsText" dxfId="8509" priority="14399" operator="containsText" text=" ">
      <formula>NOT(ISERROR(SEARCH(" ",BR29)))</formula>
    </cfRule>
    <cfRule type="containsText" dxfId="8508" priority="14400" operator="containsText" text=" ">
      <formula>NOT(ISERROR(SEARCH(" ",BR29)))</formula>
    </cfRule>
  </conditionalFormatting>
  <conditionalFormatting sqref="EU29">
    <cfRule type="containsText" dxfId="8507" priority="14392" operator="containsText" text=" ">
      <formula>NOT(ISERROR(SEARCH(" ",EU29)))</formula>
    </cfRule>
    <cfRule type="containsText" dxfId="8506" priority="14393" operator="containsText" text=" ">
      <formula>NOT(ISERROR(SEARCH(" ",EU29)))</formula>
    </cfRule>
  </conditionalFormatting>
  <conditionalFormatting sqref="EW29">
    <cfRule type="containsText" dxfId="8505" priority="14390" operator="containsText" text=" ">
      <formula>NOT(ISERROR(SEARCH(" ",EW29)))</formula>
    </cfRule>
    <cfRule type="containsText" dxfId="8504" priority="14391" operator="containsText" text=" ">
      <formula>NOT(ISERROR(SEARCH(" ",EW29)))</formula>
    </cfRule>
  </conditionalFormatting>
  <conditionalFormatting sqref="FE29">
    <cfRule type="cellIs" dxfId="8503" priority="14245" operator="greaterThan">
      <formula>1</formula>
    </cfRule>
    <cfRule type="colorScale" priority="14246">
      <colorScale>
        <cfvo type="min"/>
        <cfvo type="max"/>
        <color rgb="FFFCFCFF"/>
        <color rgb="FF63BE7B"/>
      </colorScale>
    </cfRule>
    <cfRule type="colorScale" priority="142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29:FH29">
    <cfRule type="colorScale" priority="14382">
      <colorScale>
        <cfvo type="min"/>
        <cfvo type="max"/>
        <color rgb="FFFCFCFF"/>
        <color rgb="FF63BE7B"/>
      </colorScale>
    </cfRule>
    <cfRule type="colorScale" priority="143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29">
    <cfRule type="colorScale" priority="14380">
      <colorScale>
        <cfvo type="min"/>
        <cfvo type="max"/>
        <color rgb="FFFCFCFF"/>
        <color rgb="FF63BE7B"/>
      </colorScale>
    </cfRule>
    <cfRule type="colorScale" priority="143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29">
    <cfRule type="colorScale" priority="14354">
      <colorScale>
        <cfvo type="min"/>
        <cfvo type="max"/>
        <color rgb="FFFCFCFF"/>
        <color rgb="FF63BE7B"/>
      </colorScale>
    </cfRule>
    <cfRule type="colorScale" priority="143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29">
    <cfRule type="cellIs" dxfId="8502" priority="14331" operator="greaterThan">
      <formula>1</formula>
    </cfRule>
    <cfRule type="colorScale" priority="14332">
      <colorScale>
        <cfvo type="min"/>
        <cfvo type="max"/>
        <color rgb="FFFCFCFF"/>
        <color rgb="FF63BE7B"/>
      </colorScale>
    </cfRule>
    <cfRule type="colorScale" priority="143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29">
    <cfRule type="colorScale" priority="14278">
      <colorScale>
        <cfvo type="min"/>
        <cfvo type="max"/>
        <color rgb="FFFCFCFF"/>
        <color rgb="FF63BE7B"/>
      </colorScale>
    </cfRule>
    <cfRule type="colorScale" priority="142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29">
    <cfRule type="colorScale" priority="14276">
      <colorScale>
        <cfvo type="min"/>
        <cfvo type="max"/>
        <color rgb="FFFCFCFF"/>
        <color rgb="FF63BE7B"/>
      </colorScale>
    </cfRule>
    <cfRule type="colorScale" priority="142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29">
    <cfRule type="cellIs" dxfId="8501" priority="14328" operator="greaterThan">
      <formula>1</formula>
    </cfRule>
    <cfRule type="colorScale" priority="14329">
      <colorScale>
        <cfvo type="min"/>
        <cfvo type="max"/>
        <color rgb="FFFCFCFF"/>
        <color rgb="FF63BE7B"/>
      </colorScale>
    </cfRule>
    <cfRule type="colorScale" priority="143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29">
    <cfRule type="colorScale" priority="14274">
      <colorScale>
        <cfvo type="min"/>
        <cfvo type="max"/>
        <color rgb="FFFCFCFF"/>
        <color rgb="FF63BE7B"/>
      </colorScale>
    </cfRule>
    <cfRule type="colorScale" priority="142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29">
    <cfRule type="colorScale" priority="14272">
      <colorScale>
        <cfvo type="min"/>
        <cfvo type="max"/>
        <color rgb="FFFCFCFF"/>
        <color rgb="FF63BE7B"/>
      </colorScale>
    </cfRule>
    <cfRule type="colorScale" priority="142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29">
    <cfRule type="cellIs" dxfId="8500" priority="14325" operator="greaterThan">
      <formula>1</formula>
    </cfRule>
    <cfRule type="colorScale" priority="14326">
      <colorScale>
        <cfvo type="min"/>
        <cfvo type="max"/>
        <color rgb="FFFCFCFF"/>
        <color rgb="FF63BE7B"/>
      </colorScale>
    </cfRule>
    <cfRule type="colorScale" priority="143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29">
    <cfRule type="colorScale" priority="14270">
      <colorScale>
        <cfvo type="min"/>
        <cfvo type="max"/>
        <color rgb="FFFCFCFF"/>
        <color rgb="FF63BE7B"/>
      </colorScale>
    </cfRule>
    <cfRule type="colorScale" priority="142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29">
    <cfRule type="colorScale" priority="14268">
      <colorScale>
        <cfvo type="min"/>
        <cfvo type="max"/>
        <color rgb="FFFCFCFF"/>
        <color rgb="FF63BE7B"/>
      </colorScale>
    </cfRule>
    <cfRule type="colorScale" priority="142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29">
    <cfRule type="cellIs" dxfId="8499" priority="14322" operator="greaterThan">
      <formula>1</formula>
    </cfRule>
    <cfRule type="colorScale" priority="14323">
      <colorScale>
        <cfvo type="min"/>
        <cfvo type="max"/>
        <color rgb="FFFCFCFF"/>
        <color rgb="FF63BE7B"/>
      </colorScale>
    </cfRule>
    <cfRule type="colorScale" priority="143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29">
    <cfRule type="colorScale" priority="14266">
      <colorScale>
        <cfvo type="min"/>
        <cfvo type="max"/>
        <color rgb="FFFCFCFF"/>
        <color rgb="FF63BE7B"/>
      </colorScale>
    </cfRule>
    <cfRule type="colorScale" priority="142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29">
    <cfRule type="colorScale" priority="14264">
      <colorScale>
        <cfvo type="min"/>
        <cfvo type="max"/>
        <color rgb="FFFCFCFF"/>
        <color rgb="FF63BE7B"/>
      </colorScale>
    </cfRule>
    <cfRule type="colorScale" priority="142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29">
    <cfRule type="cellIs" dxfId="8498" priority="14319" operator="greaterThan">
      <formula>1</formula>
    </cfRule>
    <cfRule type="colorScale" priority="14320">
      <colorScale>
        <cfvo type="min"/>
        <cfvo type="max"/>
        <color rgb="FFFCFCFF"/>
        <color rgb="FF63BE7B"/>
      </colorScale>
    </cfRule>
    <cfRule type="colorScale" priority="143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29">
    <cfRule type="colorScale" priority="14262">
      <colorScale>
        <cfvo type="min"/>
        <cfvo type="max"/>
        <color rgb="FFFCFCFF"/>
        <color rgb="FF63BE7B"/>
      </colorScale>
    </cfRule>
    <cfRule type="colorScale" priority="142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29">
    <cfRule type="colorScale" priority="14260">
      <colorScale>
        <cfvo type="min"/>
        <cfvo type="max"/>
        <color rgb="FFFCFCFF"/>
        <color rgb="FF63BE7B"/>
      </colorScale>
    </cfRule>
    <cfRule type="colorScale" priority="142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29">
    <cfRule type="cellIs" dxfId="8497" priority="14316" operator="greaterThan">
      <formula>1</formula>
    </cfRule>
    <cfRule type="colorScale" priority="14317">
      <colorScale>
        <cfvo type="min"/>
        <cfvo type="max"/>
        <color rgb="FFFCFCFF"/>
        <color rgb="FF63BE7B"/>
      </colorScale>
    </cfRule>
    <cfRule type="colorScale" priority="143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29">
    <cfRule type="colorScale" priority="14258">
      <colorScale>
        <cfvo type="min"/>
        <cfvo type="max"/>
        <color rgb="FFFCFCFF"/>
        <color rgb="FF63BE7B"/>
      </colorScale>
    </cfRule>
    <cfRule type="colorScale" priority="142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29">
    <cfRule type="colorScale" priority="14256">
      <colorScale>
        <cfvo type="min"/>
        <cfvo type="max"/>
        <color rgb="FFFCFCFF"/>
        <color rgb="FF63BE7B"/>
      </colorScale>
    </cfRule>
    <cfRule type="colorScale" priority="142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29">
    <cfRule type="cellIs" dxfId="8496" priority="14313" operator="greaterThan">
      <formula>1</formula>
    </cfRule>
    <cfRule type="colorScale" priority="14314">
      <colorScale>
        <cfvo type="min"/>
        <cfvo type="max"/>
        <color rgb="FFFCFCFF"/>
        <color rgb="FF63BE7B"/>
      </colorScale>
    </cfRule>
    <cfRule type="colorScale" priority="143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29">
    <cfRule type="colorScale" priority="14254">
      <colorScale>
        <cfvo type="min"/>
        <cfvo type="max"/>
        <color rgb="FFFCFCFF"/>
        <color rgb="FF63BE7B"/>
      </colorScale>
    </cfRule>
    <cfRule type="colorScale" priority="142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29">
    <cfRule type="colorScale" priority="14252">
      <colorScale>
        <cfvo type="min"/>
        <cfvo type="max"/>
        <color rgb="FFFCFCFF"/>
        <color rgb="FF63BE7B"/>
      </colorScale>
    </cfRule>
    <cfRule type="colorScale" priority="142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29">
    <cfRule type="cellIs" dxfId="8495" priority="14310" operator="greaterThan">
      <formula>1</formula>
    </cfRule>
    <cfRule type="colorScale" priority="14311">
      <colorScale>
        <cfvo type="min"/>
        <cfvo type="max"/>
        <color rgb="FFFCFCFF"/>
        <color rgb="FF63BE7B"/>
      </colorScale>
    </cfRule>
    <cfRule type="colorScale" priority="143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29">
    <cfRule type="colorScale" priority="14250">
      <colorScale>
        <cfvo type="min"/>
        <cfvo type="max"/>
        <color rgb="FFFCFCFF"/>
        <color rgb="FF63BE7B"/>
      </colorScale>
    </cfRule>
    <cfRule type="colorScale" priority="142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29">
    <cfRule type="colorScale" priority="14248">
      <colorScale>
        <cfvo type="min"/>
        <cfvo type="max"/>
        <color rgb="FFFCFCFF"/>
        <color rgb="FF63BE7B"/>
      </colorScale>
    </cfRule>
    <cfRule type="colorScale" priority="142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29">
    <cfRule type="cellIs" dxfId="8494" priority="14307" operator="greaterThan">
      <formula>1</formula>
    </cfRule>
    <cfRule type="colorScale" priority="14308">
      <colorScale>
        <cfvo type="min"/>
        <cfvo type="max"/>
        <color rgb="FFFCFCFF"/>
        <color rgb="FF63BE7B"/>
      </colorScale>
    </cfRule>
    <cfRule type="colorScale" priority="143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29">
    <cfRule type="colorScale" priority="14378">
      <colorScale>
        <cfvo type="min"/>
        <cfvo type="max"/>
        <color rgb="FFFCFCFF"/>
        <color rgb="FF63BE7B"/>
      </colorScale>
    </cfRule>
    <cfRule type="colorScale" priority="143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29">
    <cfRule type="colorScale" priority="14352">
      <colorScale>
        <cfvo type="min"/>
        <cfvo type="max"/>
        <color rgb="FFFCFCFF"/>
        <color rgb="FF63BE7B"/>
      </colorScale>
    </cfRule>
    <cfRule type="colorScale" priority="143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29">
    <cfRule type="cellIs" dxfId="8493" priority="14374" operator="greaterThan">
      <formula>1</formula>
    </cfRule>
    <cfRule type="colorScale" priority="14375">
      <colorScale>
        <cfvo type="min"/>
        <cfvo type="max"/>
        <color rgb="FFFCFCFF"/>
        <color rgb="FF63BE7B"/>
      </colorScale>
    </cfRule>
    <cfRule type="colorScale" priority="143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29">
    <cfRule type="colorScale" priority="14372">
      <colorScale>
        <cfvo type="min"/>
        <cfvo type="max"/>
        <color rgb="FFFCFCFF"/>
        <color rgb="FF63BE7B"/>
      </colorScale>
    </cfRule>
    <cfRule type="colorScale" priority="143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29">
    <cfRule type="colorScale" priority="14350">
      <colorScale>
        <cfvo type="min"/>
        <cfvo type="max"/>
        <color rgb="FFFCFCFF"/>
        <color rgb="FF63BE7B"/>
      </colorScale>
    </cfRule>
    <cfRule type="colorScale" priority="143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29">
    <cfRule type="cellIs" dxfId="8492" priority="14304" operator="greaterThan">
      <formula>1</formula>
    </cfRule>
    <cfRule type="colorScale" priority="14305">
      <colorScale>
        <cfvo type="min"/>
        <cfvo type="max"/>
        <color rgb="FFFCFCFF"/>
        <color rgb="FF63BE7B"/>
      </colorScale>
    </cfRule>
    <cfRule type="colorScale" priority="143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29">
    <cfRule type="colorScale" priority="14370">
      <colorScale>
        <cfvo type="min"/>
        <cfvo type="max"/>
        <color rgb="FFFCFCFF"/>
        <color rgb="FF63BE7B"/>
      </colorScale>
    </cfRule>
    <cfRule type="colorScale" priority="143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29">
    <cfRule type="colorScale" priority="14348">
      <colorScale>
        <cfvo type="min"/>
        <cfvo type="max"/>
        <color rgb="FFFCFCFF"/>
        <color rgb="FF63BE7B"/>
      </colorScale>
    </cfRule>
    <cfRule type="colorScale" priority="143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29">
    <cfRule type="cellIs" dxfId="8491" priority="14301" operator="greaterThan">
      <formula>1</formula>
    </cfRule>
    <cfRule type="colorScale" priority="14302">
      <colorScale>
        <cfvo type="min"/>
        <cfvo type="max"/>
        <color rgb="FFFCFCFF"/>
        <color rgb="FF63BE7B"/>
      </colorScale>
    </cfRule>
    <cfRule type="colorScale" priority="143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29">
    <cfRule type="colorScale" priority="14368">
      <colorScale>
        <cfvo type="min"/>
        <cfvo type="max"/>
        <color rgb="FFFCFCFF"/>
        <color rgb="FF63BE7B"/>
      </colorScale>
    </cfRule>
    <cfRule type="colorScale" priority="143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29">
    <cfRule type="colorScale" priority="14346">
      <colorScale>
        <cfvo type="min"/>
        <cfvo type="max"/>
        <color rgb="FFFCFCFF"/>
        <color rgb="FF63BE7B"/>
      </colorScale>
    </cfRule>
    <cfRule type="colorScale" priority="143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29">
    <cfRule type="cellIs" dxfId="8490" priority="14298" operator="greaterThan">
      <formula>1</formula>
    </cfRule>
    <cfRule type="colorScale" priority="14299">
      <colorScale>
        <cfvo type="min"/>
        <cfvo type="max"/>
        <color rgb="FFFCFCFF"/>
        <color rgb="FF63BE7B"/>
      </colorScale>
    </cfRule>
    <cfRule type="colorScale" priority="143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29">
    <cfRule type="colorScale" priority="14366">
      <colorScale>
        <cfvo type="min"/>
        <cfvo type="max"/>
        <color rgb="FFFCFCFF"/>
        <color rgb="FF63BE7B"/>
      </colorScale>
    </cfRule>
    <cfRule type="colorScale" priority="143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29">
    <cfRule type="colorScale" priority="14344">
      <colorScale>
        <cfvo type="min"/>
        <cfvo type="max"/>
        <color rgb="FFFCFCFF"/>
        <color rgb="FF63BE7B"/>
      </colorScale>
    </cfRule>
    <cfRule type="colorScale" priority="143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29">
    <cfRule type="cellIs" dxfId="8489" priority="14295" operator="greaterThan">
      <formula>1</formula>
    </cfRule>
    <cfRule type="colorScale" priority="14296">
      <colorScale>
        <cfvo type="min"/>
        <cfvo type="max"/>
        <color rgb="FFFCFCFF"/>
        <color rgb="FF63BE7B"/>
      </colorScale>
    </cfRule>
    <cfRule type="colorScale" priority="142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29">
    <cfRule type="colorScale" priority="14364">
      <colorScale>
        <cfvo type="min"/>
        <cfvo type="max"/>
        <color rgb="FFFCFCFF"/>
        <color rgb="FF63BE7B"/>
      </colorScale>
    </cfRule>
    <cfRule type="colorScale" priority="143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29">
    <cfRule type="colorScale" priority="14342">
      <colorScale>
        <cfvo type="min"/>
        <cfvo type="max"/>
        <color rgb="FFFCFCFF"/>
        <color rgb="FF63BE7B"/>
      </colorScale>
    </cfRule>
    <cfRule type="colorScale" priority="143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29">
    <cfRule type="cellIs" dxfId="8488" priority="14292" operator="greaterThan">
      <formula>1</formula>
    </cfRule>
    <cfRule type="colorScale" priority="14293">
      <colorScale>
        <cfvo type="min"/>
        <cfvo type="max"/>
        <color rgb="FFFCFCFF"/>
        <color rgb="FF63BE7B"/>
      </colorScale>
    </cfRule>
    <cfRule type="colorScale" priority="142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29">
    <cfRule type="colorScale" priority="14362">
      <colorScale>
        <cfvo type="min"/>
        <cfvo type="max"/>
        <color rgb="FFFCFCFF"/>
        <color rgb="FF63BE7B"/>
      </colorScale>
    </cfRule>
    <cfRule type="colorScale" priority="143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29">
    <cfRule type="colorScale" priority="14340">
      <colorScale>
        <cfvo type="min"/>
        <cfvo type="max"/>
        <color rgb="FFFCFCFF"/>
        <color rgb="FF63BE7B"/>
      </colorScale>
    </cfRule>
    <cfRule type="colorScale" priority="143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29">
    <cfRule type="cellIs" dxfId="8487" priority="14289" operator="greaterThan">
      <formula>1</formula>
    </cfRule>
    <cfRule type="colorScale" priority="14290">
      <colorScale>
        <cfvo type="min"/>
        <cfvo type="max"/>
        <color rgb="FFFCFCFF"/>
        <color rgb="FF63BE7B"/>
      </colorScale>
    </cfRule>
    <cfRule type="colorScale" priority="142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29">
    <cfRule type="colorScale" priority="14360">
      <colorScale>
        <cfvo type="min"/>
        <cfvo type="max"/>
        <color rgb="FFFCFCFF"/>
        <color rgb="FF63BE7B"/>
      </colorScale>
    </cfRule>
    <cfRule type="colorScale" priority="143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29">
    <cfRule type="colorScale" priority="14338">
      <colorScale>
        <cfvo type="min"/>
        <cfvo type="max"/>
        <color rgb="FFFCFCFF"/>
        <color rgb="FF63BE7B"/>
      </colorScale>
    </cfRule>
    <cfRule type="colorScale" priority="143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29">
    <cfRule type="cellIs" dxfId="8486" priority="14286" operator="greaterThan">
      <formula>1</formula>
    </cfRule>
    <cfRule type="colorScale" priority="14287">
      <colorScale>
        <cfvo type="min"/>
        <cfvo type="max"/>
        <color rgb="FFFCFCFF"/>
        <color rgb="FF63BE7B"/>
      </colorScale>
    </cfRule>
    <cfRule type="colorScale" priority="142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29">
    <cfRule type="colorScale" priority="14358">
      <colorScale>
        <cfvo type="min"/>
        <cfvo type="max"/>
        <color rgb="FFFCFCFF"/>
        <color rgb="FF63BE7B"/>
      </colorScale>
    </cfRule>
    <cfRule type="colorScale" priority="143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29">
    <cfRule type="colorScale" priority="14336">
      <colorScale>
        <cfvo type="min"/>
        <cfvo type="max"/>
        <color rgb="FFFCFCFF"/>
        <color rgb="FF63BE7B"/>
      </colorScale>
    </cfRule>
    <cfRule type="colorScale" priority="143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29">
    <cfRule type="cellIs" dxfId="8485" priority="14283" operator="greaterThan">
      <formula>1</formula>
    </cfRule>
    <cfRule type="colorScale" priority="14284">
      <colorScale>
        <cfvo type="min"/>
        <cfvo type="max"/>
        <color rgb="FFFCFCFF"/>
        <color rgb="FF63BE7B"/>
      </colorScale>
    </cfRule>
    <cfRule type="colorScale" priority="142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29">
    <cfRule type="colorScale" priority="14356">
      <colorScale>
        <cfvo type="min"/>
        <cfvo type="max"/>
        <color rgb="FFFCFCFF"/>
        <color rgb="FF63BE7B"/>
      </colorScale>
    </cfRule>
    <cfRule type="colorScale" priority="143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29">
    <cfRule type="colorScale" priority="14334">
      <colorScale>
        <cfvo type="min"/>
        <cfvo type="max"/>
        <color rgb="FFFCFCFF"/>
        <color rgb="FF63BE7B"/>
      </colorScale>
    </cfRule>
    <cfRule type="colorScale" priority="143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29">
    <cfRule type="cellIs" dxfId="8484" priority="14280" operator="greaterThan">
      <formula>1</formula>
    </cfRule>
    <cfRule type="colorScale" priority="14281">
      <colorScale>
        <cfvo type="min"/>
        <cfvo type="max"/>
        <color rgb="FFFCFCFF"/>
        <color rgb="FF63BE7B"/>
      </colorScale>
    </cfRule>
    <cfRule type="colorScale" priority="142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O29:HS29">
    <cfRule type="containsText" dxfId="8483" priority="14232" operator="containsText" text=" ">
      <formula>NOT(ISERROR(SEARCH(" ",HO29)))</formula>
    </cfRule>
    <cfRule type="containsText" dxfId="8482" priority="14233" operator="containsText" text=" ">
      <formula>NOT(ISERROR(SEARCH(" ",HO29)))</formula>
    </cfRule>
  </conditionalFormatting>
  <conditionalFormatting sqref="HT29">
    <cfRule type="cellIs" dxfId="8481" priority="14133" operator="greaterThan">
      <formula>1</formula>
    </cfRule>
    <cfRule type="colorScale" priority="14134">
      <colorScale>
        <cfvo type="min"/>
        <cfvo type="max"/>
        <color rgb="FFFCFCFF"/>
        <color rgb="FF63BE7B"/>
      </colorScale>
    </cfRule>
    <cfRule type="colorScale" priority="141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29:HW29">
    <cfRule type="colorScale" priority="14230">
      <colorScale>
        <cfvo type="min"/>
        <cfvo type="max"/>
        <color rgb="FFFCFCFF"/>
        <color rgb="FF63BE7B"/>
      </colorScale>
    </cfRule>
    <cfRule type="colorScale" priority="142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W29">
    <cfRule type="cellIs" dxfId="8480" priority="14227" operator="greaterThan">
      <formula>1</formula>
    </cfRule>
  </conditionalFormatting>
  <conditionalFormatting sqref="HX29">
    <cfRule type="colorScale" priority="14228">
      <colorScale>
        <cfvo type="min"/>
        <cfvo type="max"/>
        <color rgb="FFFCFCFF"/>
        <color rgb="FF63BE7B"/>
      </colorScale>
    </cfRule>
    <cfRule type="colorScale" priority="142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29">
    <cfRule type="colorScale" priority="14222">
      <colorScale>
        <cfvo type="min"/>
        <cfvo type="max"/>
        <color rgb="FFFCFCFF"/>
        <color rgb="FF63BE7B"/>
      </colorScale>
    </cfRule>
    <cfRule type="colorScale" priority="142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29">
    <cfRule type="cellIs" dxfId="8479" priority="14219" operator="greaterThan">
      <formula>1</formula>
    </cfRule>
    <cfRule type="colorScale" priority="14220">
      <colorScale>
        <cfvo type="min"/>
        <cfvo type="max"/>
        <color rgb="FFFCFCFF"/>
        <color rgb="FF63BE7B"/>
      </colorScale>
    </cfRule>
    <cfRule type="colorScale" priority="142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29">
    <cfRule type="colorScale" priority="14166">
      <colorScale>
        <cfvo type="min"/>
        <cfvo type="max"/>
        <color rgb="FFFCFCFF"/>
        <color rgb="FF63BE7B"/>
      </colorScale>
    </cfRule>
    <cfRule type="colorScale" priority="141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29">
    <cfRule type="colorScale" priority="14164">
      <colorScale>
        <cfvo type="min"/>
        <cfvo type="max"/>
        <color rgb="FFFCFCFF"/>
        <color rgb="FF63BE7B"/>
      </colorScale>
    </cfRule>
    <cfRule type="colorScale" priority="141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29">
    <cfRule type="cellIs" dxfId="8478" priority="14216" operator="greaterThan">
      <formula>1</formula>
    </cfRule>
    <cfRule type="colorScale" priority="14217">
      <colorScale>
        <cfvo type="min"/>
        <cfvo type="max"/>
        <color rgb="FFFCFCFF"/>
        <color rgb="FF63BE7B"/>
      </colorScale>
    </cfRule>
    <cfRule type="colorScale" priority="142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29">
    <cfRule type="colorScale" priority="14162">
      <colorScale>
        <cfvo type="min"/>
        <cfvo type="max"/>
        <color rgb="FFFCFCFF"/>
        <color rgb="FF63BE7B"/>
      </colorScale>
    </cfRule>
    <cfRule type="colorScale" priority="141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29">
    <cfRule type="colorScale" priority="14160">
      <colorScale>
        <cfvo type="min"/>
        <cfvo type="max"/>
        <color rgb="FFFCFCFF"/>
        <color rgb="FF63BE7B"/>
      </colorScale>
    </cfRule>
    <cfRule type="colorScale" priority="141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29">
    <cfRule type="cellIs" dxfId="8477" priority="14213" operator="greaterThan">
      <formula>1</formula>
    </cfRule>
    <cfRule type="colorScale" priority="14214">
      <colorScale>
        <cfvo type="min"/>
        <cfvo type="max"/>
        <color rgb="FFFCFCFF"/>
        <color rgb="FF63BE7B"/>
      </colorScale>
    </cfRule>
    <cfRule type="colorScale" priority="142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29">
    <cfRule type="colorScale" priority="14158">
      <colorScale>
        <cfvo type="min"/>
        <cfvo type="max"/>
        <color rgb="FFFCFCFF"/>
        <color rgb="FF63BE7B"/>
      </colorScale>
    </cfRule>
    <cfRule type="colorScale" priority="141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29">
    <cfRule type="colorScale" priority="14156">
      <colorScale>
        <cfvo type="min"/>
        <cfvo type="max"/>
        <color rgb="FFFCFCFF"/>
        <color rgb="FF63BE7B"/>
      </colorScale>
    </cfRule>
    <cfRule type="colorScale" priority="141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29">
    <cfRule type="cellIs" dxfId="8476" priority="14210" operator="greaterThan">
      <formula>1</formula>
    </cfRule>
    <cfRule type="colorScale" priority="14211">
      <colorScale>
        <cfvo type="min"/>
        <cfvo type="max"/>
        <color rgb="FFFCFCFF"/>
        <color rgb="FF63BE7B"/>
      </colorScale>
    </cfRule>
    <cfRule type="colorScale" priority="142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29">
    <cfRule type="colorScale" priority="14154">
      <colorScale>
        <cfvo type="min"/>
        <cfvo type="max"/>
        <color rgb="FFFCFCFF"/>
        <color rgb="FF63BE7B"/>
      </colorScale>
    </cfRule>
    <cfRule type="colorScale" priority="141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29">
    <cfRule type="colorScale" priority="14152">
      <colorScale>
        <cfvo type="min"/>
        <cfvo type="max"/>
        <color rgb="FFFCFCFF"/>
        <color rgb="FF63BE7B"/>
      </colorScale>
    </cfRule>
    <cfRule type="colorScale" priority="141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29">
    <cfRule type="cellIs" dxfId="8475" priority="14207" operator="greaterThan">
      <formula>1</formula>
    </cfRule>
    <cfRule type="colorScale" priority="14208">
      <colorScale>
        <cfvo type="min"/>
        <cfvo type="max"/>
        <color rgb="FFFCFCFF"/>
        <color rgb="FF63BE7B"/>
      </colorScale>
    </cfRule>
    <cfRule type="colorScale" priority="142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29">
    <cfRule type="colorScale" priority="14150">
      <colorScale>
        <cfvo type="min"/>
        <cfvo type="max"/>
        <color rgb="FFFCFCFF"/>
        <color rgb="FF63BE7B"/>
      </colorScale>
    </cfRule>
    <cfRule type="colorScale" priority="141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29">
    <cfRule type="colorScale" priority="14148">
      <colorScale>
        <cfvo type="min"/>
        <cfvo type="max"/>
        <color rgb="FFFCFCFF"/>
        <color rgb="FF63BE7B"/>
      </colorScale>
    </cfRule>
    <cfRule type="colorScale" priority="141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29">
    <cfRule type="cellIs" dxfId="8474" priority="14204" operator="greaterThan">
      <formula>1</formula>
    </cfRule>
    <cfRule type="colorScale" priority="14205">
      <colorScale>
        <cfvo type="min"/>
        <cfvo type="max"/>
        <color rgb="FFFCFCFF"/>
        <color rgb="FF63BE7B"/>
      </colorScale>
    </cfRule>
    <cfRule type="colorScale" priority="142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29">
    <cfRule type="colorScale" priority="14146">
      <colorScale>
        <cfvo type="min"/>
        <cfvo type="max"/>
        <color rgb="FFFCFCFF"/>
        <color rgb="FF63BE7B"/>
      </colorScale>
    </cfRule>
    <cfRule type="colorScale" priority="141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29">
    <cfRule type="colorScale" priority="14144">
      <colorScale>
        <cfvo type="min"/>
        <cfvo type="max"/>
        <color rgb="FFFCFCFF"/>
        <color rgb="FF63BE7B"/>
      </colorScale>
    </cfRule>
    <cfRule type="colorScale" priority="141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29">
    <cfRule type="cellIs" dxfId="8473" priority="14201" operator="greaterThan">
      <formula>1</formula>
    </cfRule>
    <cfRule type="colorScale" priority="14202">
      <colorScale>
        <cfvo type="min"/>
        <cfvo type="max"/>
        <color rgb="FFFCFCFF"/>
        <color rgb="FF63BE7B"/>
      </colorScale>
    </cfRule>
    <cfRule type="colorScale" priority="142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29">
    <cfRule type="colorScale" priority="14142">
      <colorScale>
        <cfvo type="min"/>
        <cfvo type="max"/>
        <color rgb="FFFCFCFF"/>
        <color rgb="FF63BE7B"/>
      </colorScale>
    </cfRule>
    <cfRule type="colorScale" priority="141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29">
    <cfRule type="colorScale" priority="14140">
      <colorScale>
        <cfvo type="min"/>
        <cfvo type="max"/>
        <color rgb="FFFCFCFF"/>
        <color rgb="FF63BE7B"/>
      </colorScale>
    </cfRule>
    <cfRule type="colorScale" priority="141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29">
    <cfRule type="cellIs" dxfId="8472" priority="14198" operator="greaterThan">
      <formula>1</formula>
    </cfRule>
    <cfRule type="colorScale" priority="14199">
      <colorScale>
        <cfvo type="min"/>
        <cfvo type="max"/>
        <color rgb="FFFCFCFF"/>
        <color rgb="FF63BE7B"/>
      </colorScale>
    </cfRule>
    <cfRule type="colorScale" priority="142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29">
    <cfRule type="colorScale" priority="14138">
      <colorScale>
        <cfvo type="min"/>
        <cfvo type="max"/>
        <color rgb="FFFCFCFF"/>
        <color rgb="FF63BE7B"/>
      </colorScale>
    </cfRule>
    <cfRule type="colorScale" priority="141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29">
    <cfRule type="colorScale" priority="14136">
      <colorScale>
        <cfvo type="min"/>
        <cfvo type="max"/>
        <color rgb="FFFCFCFF"/>
        <color rgb="FF63BE7B"/>
      </colorScale>
    </cfRule>
    <cfRule type="colorScale" priority="141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29">
    <cfRule type="cellIs" dxfId="8471" priority="14195" operator="greaterThan">
      <formula>1</formula>
    </cfRule>
    <cfRule type="colorScale" priority="14196">
      <colorScale>
        <cfvo type="min"/>
        <cfvo type="max"/>
        <color rgb="FFFCFCFF"/>
        <color rgb="FF63BE7B"/>
      </colorScale>
    </cfRule>
    <cfRule type="colorScale" priority="141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29">
    <cfRule type="colorScale" priority="14131">
      <colorScale>
        <cfvo type="min"/>
        <cfvo type="max"/>
        <color rgb="FFFCFCFF"/>
        <color rgb="FF63BE7B"/>
      </colorScale>
    </cfRule>
    <cfRule type="colorScale" priority="141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29">
    <cfRule type="colorScale" priority="14111">
      <colorScale>
        <cfvo type="min"/>
        <cfvo type="max"/>
        <color rgb="FFFCFCFF"/>
        <color rgb="FF63BE7B"/>
      </colorScale>
    </cfRule>
    <cfRule type="colorScale" priority="141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29">
    <cfRule type="cellIs" dxfId="8470" priority="14224" operator="greaterThan">
      <formula>1</formula>
    </cfRule>
    <cfRule type="colorScale" priority="14225">
      <colorScale>
        <cfvo type="min"/>
        <cfvo type="max"/>
        <color rgb="FFFCFCFF"/>
        <color rgb="FF63BE7B"/>
      </colorScale>
    </cfRule>
    <cfRule type="colorScale" priority="142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29">
    <cfRule type="colorScale" priority="14129">
      <colorScale>
        <cfvo type="min"/>
        <cfvo type="max"/>
        <color rgb="FFFCFCFF"/>
        <color rgb="FF63BE7B"/>
      </colorScale>
    </cfRule>
    <cfRule type="colorScale" priority="141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29">
    <cfRule type="colorScale" priority="14109">
      <colorScale>
        <cfvo type="min"/>
        <cfvo type="max"/>
        <color rgb="FFFCFCFF"/>
        <color rgb="FF63BE7B"/>
      </colorScale>
    </cfRule>
    <cfRule type="colorScale" priority="141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29">
    <cfRule type="cellIs" dxfId="8469" priority="14192" operator="greaterThan">
      <formula>1</formula>
    </cfRule>
    <cfRule type="colorScale" priority="14193">
      <colorScale>
        <cfvo type="min"/>
        <cfvo type="max"/>
        <color rgb="FFFCFCFF"/>
        <color rgb="FF63BE7B"/>
      </colorScale>
    </cfRule>
    <cfRule type="colorScale" priority="141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29">
    <cfRule type="colorScale" priority="14127">
      <colorScale>
        <cfvo type="min"/>
        <cfvo type="max"/>
        <color rgb="FFFCFCFF"/>
        <color rgb="FF63BE7B"/>
      </colorScale>
    </cfRule>
    <cfRule type="colorScale" priority="141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29">
    <cfRule type="colorScale" priority="14107">
      <colorScale>
        <cfvo type="min"/>
        <cfvo type="max"/>
        <color rgb="FFFCFCFF"/>
        <color rgb="FF63BE7B"/>
      </colorScale>
    </cfRule>
    <cfRule type="colorScale" priority="141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29">
    <cfRule type="cellIs" dxfId="8468" priority="14189" operator="greaterThan">
      <formula>1</formula>
    </cfRule>
    <cfRule type="colorScale" priority="14190">
      <colorScale>
        <cfvo type="min"/>
        <cfvo type="max"/>
        <color rgb="FFFCFCFF"/>
        <color rgb="FF63BE7B"/>
      </colorScale>
    </cfRule>
    <cfRule type="colorScale" priority="141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29">
    <cfRule type="colorScale" priority="14125">
      <colorScale>
        <cfvo type="min"/>
        <cfvo type="max"/>
        <color rgb="FFFCFCFF"/>
        <color rgb="FF63BE7B"/>
      </colorScale>
    </cfRule>
    <cfRule type="colorScale" priority="141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29">
    <cfRule type="colorScale" priority="14105">
      <colorScale>
        <cfvo type="min"/>
        <cfvo type="max"/>
        <color rgb="FFFCFCFF"/>
        <color rgb="FF63BE7B"/>
      </colorScale>
    </cfRule>
    <cfRule type="colorScale" priority="141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29">
    <cfRule type="cellIs" dxfId="8467" priority="14186" operator="greaterThan">
      <formula>1</formula>
    </cfRule>
    <cfRule type="colorScale" priority="14187">
      <colorScale>
        <cfvo type="min"/>
        <cfvo type="max"/>
        <color rgb="FFFCFCFF"/>
        <color rgb="FF63BE7B"/>
      </colorScale>
    </cfRule>
    <cfRule type="colorScale" priority="141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29">
    <cfRule type="colorScale" priority="14123">
      <colorScale>
        <cfvo type="min"/>
        <cfvo type="max"/>
        <color rgb="FFFCFCFF"/>
        <color rgb="FF63BE7B"/>
      </colorScale>
    </cfRule>
    <cfRule type="colorScale" priority="141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29">
    <cfRule type="colorScale" priority="14103">
      <colorScale>
        <cfvo type="min"/>
        <cfvo type="max"/>
        <color rgb="FFFCFCFF"/>
        <color rgb="FF63BE7B"/>
      </colorScale>
    </cfRule>
    <cfRule type="colorScale" priority="141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29">
    <cfRule type="cellIs" dxfId="8466" priority="14183" operator="greaterThan">
      <formula>1</formula>
    </cfRule>
    <cfRule type="colorScale" priority="14184">
      <colorScale>
        <cfvo type="min"/>
        <cfvo type="max"/>
        <color rgb="FFFCFCFF"/>
        <color rgb="FF63BE7B"/>
      </colorScale>
    </cfRule>
    <cfRule type="colorScale" priority="141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29">
    <cfRule type="colorScale" priority="14121">
      <colorScale>
        <cfvo type="min"/>
        <cfvo type="max"/>
        <color rgb="FFFCFCFF"/>
        <color rgb="FF63BE7B"/>
      </colorScale>
    </cfRule>
    <cfRule type="colorScale" priority="141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29">
    <cfRule type="colorScale" priority="14101">
      <colorScale>
        <cfvo type="min"/>
        <cfvo type="max"/>
        <color rgb="FFFCFCFF"/>
        <color rgb="FF63BE7B"/>
      </colorScale>
    </cfRule>
    <cfRule type="colorScale" priority="141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29">
    <cfRule type="cellIs" dxfId="8465" priority="14180" operator="greaterThan">
      <formula>1</formula>
    </cfRule>
    <cfRule type="colorScale" priority="14181">
      <colorScale>
        <cfvo type="min"/>
        <cfvo type="max"/>
        <color rgb="FFFCFCFF"/>
        <color rgb="FF63BE7B"/>
      </colorScale>
    </cfRule>
    <cfRule type="colorScale" priority="141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29">
    <cfRule type="colorScale" priority="14119">
      <colorScale>
        <cfvo type="min"/>
        <cfvo type="max"/>
        <color rgb="FFFCFCFF"/>
        <color rgb="FF63BE7B"/>
      </colorScale>
    </cfRule>
    <cfRule type="colorScale" priority="141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29">
    <cfRule type="colorScale" priority="14099">
      <colorScale>
        <cfvo type="min"/>
        <cfvo type="max"/>
        <color rgb="FFFCFCFF"/>
        <color rgb="FF63BE7B"/>
      </colorScale>
    </cfRule>
    <cfRule type="colorScale" priority="141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29">
    <cfRule type="cellIs" dxfId="8464" priority="14177" operator="greaterThan">
      <formula>1</formula>
    </cfRule>
    <cfRule type="colorScale" priority="14178">
      <colorScale>
        <cfvo type="min"/>
        <cfvo type="max"/>
        <color rgb="FFFCFCFF"/>
        <color rgb="FF63BE7B"/>
      </colorScale>
    </cfRule>
    <cfRule type="colorScale" priority="141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29">
    <cfRule type="colorScale" priority="14117">
      <colorScale>
        <cfvo type="min"/>
        <cfvo type="max"/>
        <color rgb="FFFCFCFF"/>
        <color rgb="FF63BE7B"/>
      </colorScale>
    </cfRule>
    <cfRule type="colorScale" priority="141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29">
    <cfRule type="colorScale" priority="14097">
      <colorScale>
        <cfvo type="min"/>
        <cfvo type="max"/>
        <color rgb="FFFCFCFF"/>
        <color rgb="FF63BE7B"/>
      </colorScale>
    </cfRule>
    <cfRule type="colorScale" priority="140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29">
    <cfRule type="cellIs" dxfId="8463" priority="14174" operator="greaterThan">
      <formula>1</formula>
    </cfRule>
    <cfRule type="colorScale" priority="14175">
      <colorScale>
        <cfvo type="min"/>
        <cfvo type="max"/>
        <color rgb="FFFCFCFF"/>
        <color rgb="FF63BE7B"/>
      </colorScale>
    </cfRule>
    <cfRule type="colorScale" priority="141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29">
    <cfRule type="colorScale" priority="14115">
      <colorScale>
        <cfvo type="min"/>
        <cfvo type="max"/>
        <color rgb="FFFCFCFF"/>
        <color rgb="FF63BE7B"/>
      </colorScale>
    </cfRule>
    <cfRule type="colorScale" priority="141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29">
    <cfRule type="colorScale" priority="14095">
      <colorScale>
        <cfvo type="min"/>
        <cfvo type="max"/>
        <color rgb="FFFCFCFF"/>
        <color rgb="FF63BE7B"/>
      </colorScale>
    </cfRule>
    <cfRule type="colorScale" priority="140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29">
    <cfRule type="cellIs" dxfId="8462" priority="14171" operator="greaterThan">
      <formula>1</formula>
    </cfRule>
    <cfRule type="colorScale" priority="14172">
      <colorScale>
        <cfvo type="min"/>
        <cfvo type="max"/>
        <color rgb="FFFCFCFF"/>
        <color rgb="FF63BE7B"/>
      </colorScale>
    </cfRule>
    <cfRule type="colorScale" priority="141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29">
    <cfRule type="colorScale" priority="14113">
      <colorScale>
        <cfvo type="min"/>
        <cfvo type="max"/>
        <color rgb="FFFCFCFF"/>
        <color rgb="FF63BE7B"/>
      </colorScale>
    </cfRule>
    <cfRule type="colorScale" priority="141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29">
    <cfRule type="colorScale" priority="14093">
      <colorScale>
        <cfvo type="min"/>
        <cfvo type="max"/>
        <color rgb="FFFCFCFF"/>
        <color rgb="FF63BE7B"/>
      </colorScale>
    </cfRule>
    <cfRule type="colorScale" priority="140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29">
    <cfRule type="cellIs" dxfId="8461" priority="14168" operator="greaterThan">
      <formula>1</formula>
    </cfRule>
    <cfRule type="colorScale" priority="14169">
      <colorScale>
        <cfvo type="min"/>
        <cfvo type="max"/>
        <color rgb="FFFCFCFF"/>
        <color rgb="FF63BE7B"/>
      </colorScale>
    </cfRule>
    <cfRule type="colorScale" priority="141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C29">
    <cfRule type="containsText" dxfId="8460" priority="14234" operator="containsText" text=" ">
      <formula>NOT(ISERROR(SEARCH(" ",KC29)))</formula>
    </cfRule>
    <cfRule type="containsText" dxfId="8459" priority="14235" operator="containsText" text=" ">
      <formula>NOT(ISERROR(SEARCH(" ",KC29)))</formula>
    </cfRule>
  </conditionalFormatting>
  <conditionalFormatting sqref="KG29:KZ29">
    <cfRule type="cellIs" dxfId="8458" priority="14236" operator="greaterThan">
      <formula>0.31</formula>
    </cfRule>
    <cfRule type="cellIs" dxfId="8457" priority="14237" operator="greaterThan">
      <formula>0.31</formula>
    </cfRule>
    <cfRule type="cellIs" dxfId="8456" priority="14238" operator="greaterThan">
      <formula>0.31</formula>
    </cfRule>
    <cfRule type="cellIs" dxfId="8455" priority="14239" operator="greaterThan">
      <formula>0.31</formula>
    </cfRule>
    <cfRule type="cellIs" dxfId="8454" priority="14240" operator="greaterThan">
      <formula>0.3</formula>
    </cfRule>
    <cfRule type="cellIs" dxfId="8453" priority="14241" operator="greaterThan">
      <formula>1</formula>
    </cfRule>
    <cfRule type="cellIs" dxfId="8452" priority="14242" operator="equal">
      <formula>0</formula>
    </cfRule>
  </conditionalFormatting>
  <conditionalFormatting sqref="MV29:MW29">
    <cfRule type="containsText" dxfId="8451" priority="4817" operator="containsText" text=" ">
      <formula>NOT(ISERROR(SEARCH(" ",MV29)))</formula>
    </cfRule>
    <cfRule type="containsText" dxfId="8450" priority="4818" operator="containsText" text=" ">
      <formula>NOT(ISERROR(SEARCH(" ",MV29)))</formula>
    </cfRule>
  </conditionalFormatting>
  <conditionalFormatting sqref="A30">
    <cfRule type="containsText" dxfId="8449" priority="13760" operator="containsText" text=" ">
      <formula>NOT(ISERROR(SEARCH(" ",A30)))</formula>
    </cfRule>
    <cfRule type="containsText" dxfId="8448" priority="13761" operator="containsText" text=" ">
      <formula>NOT(ISERROR(SEARCH(" ",A30)))</formula>
    </cfRule>
  </conditionalFormatting>
  <conditionalFormatting sqref="B30">
    <cfRule type="cellIs" dxfId="8447" priority="14053" operator="equal">
      <formula>" "</formula>
    </cfRule>
  </conditionalFormatting>
  <conditionalFormatting sqref="F30">
    <cfRule type="containsText" dxfId="8446" priority="13617" operator="containsText" text=" ">
      <formula>NOT(ISERROR(SEARCH(" ",F30)))</formula>
    </cfRule>
    <cfRule type="containsText" dxfId="8445" priority="13618" operator="containsText" text=" ">
      <formula>NOT(ISERROR(SEARCH(" ",F30)))</formula>
    </cfRule>
  </conditionalFormatting>
  <conditionalFormatting sqref="G30">
    <cfRule type="containsText" dxfId="8444" priority="13627" operator="containsText" text=" ">
      <formula>NOT(ISERROR(SEARCH(" ",G30)))</formula>
    </cfRule>
    <cfRule type="containsText" dxfId="8443" priority="13628" operator="containsText" text=" ">
      <formula>NOT(ISERROR(SEARCH(" ",G30)))</formula>
    </cfRule>
  </conditionalFormatting>
  <conditionalFormatting sqref="V30">
    <cfRule type="colorScale" priority="14055">
      <colorScale>
        <cfvo type="min"/>
        <cfvo type="max"/>
        <color rgb="FFFCFCFF"/>
        <color rgb="FF63BE7B"/>
      </colorScale>
    </cfRule>
    <cfRule type="colorScale" priority="140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30">
    <cfRule type="cellIs" dxfId="8442" priority="14077" operator="greaterThan">
      <formula>1</formula>
    </cfRule>
    <cfRule type="containsText" dxfId="8441" priority="14078" operator="containsText" text=" ">
      <formula>NOT(ISERROR(SEARCH(" ",AC30)))</formula>
    </cfRule>
    <cfRule type="containsText" dxfId="8440" priority="14079" operator="containsText" text=" ">
      <formula>NOT(ISERROR(SEARCH(" ",AC30)))</formula>
    </cfRule>
  </conditionalFormatting>
  <conditionalFormatting sqref="AL30:AN30">
    <cfRule type="cellIs" dxfId="8439" priority="14054" operator="equal">
      <formula>0</formula>
    </cfRule>
    <cfRule type="containsText" dxfId="8438" priority="14073" operator="containsText" text=" ">
      <formula>NOT(ISERROR(SEARCH(" ",AL30)))</formula>
    </cfRule>
    <cfRule type="containsText" dxfId="8437" priority="14074" operator="containsText" text=" ">
      <formula>NOT(ISERROR(SEARCH(" ",AL30)))</formula>
    </cfRule>
  </conditionalFormatting>
  <conditionalFormatting sqref="AU30">
    <cfRule type="cellIs" dxfId="8436" priority="14080" operator="greaterThan">
      <formula>1</formula>
    </cfRule>
    <cfRule type="containsText" dxfId="8435" priority="14081" operator="containsText" text=" ">
      <formula>NOT(ISERROR(SEARCH(" ",AU30)))</formula>
    </cfRule>
    <cfRule type="containsText" dxfId="8434" priority="14082" operator="containsText" text=" ">
      <formula>NOT(ISERROR(SEARCH(" ",AU30)))</formula>
    </cfRule>
  </conditionalFormatting>
  <conditionalFormatting sqref="BC30:BD30">
    <cfRule type="containsText" dxfId="8433" priority="14071" operator="containsText" text=" ">
      <formula>NOT(ISERROR(SEARCH(" ",BC30)))</formula>
    </cfRule>
    <cfRule type="containsText" dxfId="8432" priority="14072" operator="containsText" text=" ">
      <formula>NOT(ISERROR(SEARCH(" ",BC30)))</formula>
    </cfRule>
  </conditionalFormatting>
  <conditionalFormatting sqref="BF30:BG30">
    <cfRule type="containsText" dxfId="8431" priority="14075" operator="containsText" text=" ">
      <formula>NOT(ISERROR(SEARCH(" ",BF30)))</formula>
    </cfRule>
    <cfRule type="containsText" dxfId="8430" priority="14076" operator="containsText" text=" ">
      <formula>NOT(ISERROR(SEARCH(" ",BF30)))</formula>
    </cfRule>
  </conditionalFormatting>
  <conditionalFormatting sqref="BO30">
    <cfRule type="containsText" dxfId="8429" priority="13756" operator="containsText" text=" ">
      <formula>NOT(ISERROR(SEARCH(" ",BO30)))</formula>
    </cfRule>
    <cfRule type="containsText" dxfId="8428" priority="13757" operator="containsText" text=" ">
      <formula>NOT(ISERROR(SEARCH(" ",BO30)))</formula>
    </cfRule>
  </conditionalFormatting>
  <conditionalFormatting sqref="BP30">
    <cfRule type="containsText" dxfId="8427" priority="13752" operator="containsText" text=" ">
      <formula>NOT(ISERROR(SEARCH(" ",BP30)))</formula>
    </cfRule>
    <cfRule type="containsText" dxfId="8426" priority="13753" operator="containsText" text=" ">
      <formula>NOT(ISERROR(SEARCH(" ",BP30)))</formula>
    </cfRule>
  </conditionalFormatting>
  <conditionalFormatting sqref="BQ30">
    <cfRule type="containsText" dxfId="8425" priority="13728" operator="containsText" text=" ">
      <formula>NOT(ISERROR(SEARCH(" ",BQ30)))</formula>
    </cfRule>
    <cfRule type="containsText" dxfId="8424" priority="13729" operator="containsText" text=" ">
      <formula>NOT(ISERROR(SEARCH(" ",BQ30)))</formula>
    </cfRule>
  </conditionalFormatting>
  <conditionalFormatting sqref="BR30:BT30">
    <cfRule type="containsText" dxfId="8423" priority="14067" operator="containsText" text=" ">
      <formula>NOT(ISERROR(SEARCH(" ",BR30)))</formula>
    </cfRule>
    <cfRule type="containsText" dxfId="8422" priority="14068" operator="containsText" text=" ">
      <formula>NOT(ISERROR(SEARCH(" ",BR30)))</formula>
    </cfRule>
  </conditionalFormatting>
  <conditionalFormatting sqref="CK30:CP30">
    <cfRule type="cellIs" dxfId="8421" priority="13648" operator="equal">
      <formula>1</formula>
    </cfRule>
  </conditionalFormatting>
  <conditionalFormatting sqref="DZ30:EF30">
    <cfRule type="containsText" dxfId="8420" priority="14051" operator="containsText" text=" ">
      <formula>NOT(ISERROR(SEARCH(" ",DZ30)))</formula>
    </cfRule>
    <cfRule type="containsText" dxfId="8419" priority="14052" operator="containsText" text=" ">
      <formula>NOT(ISERROR(SEARCH(" ",DZ30)))</formula>
    </cfRule>
  </conditionalFormatting>
  <conditionalFormatting sqref="EU30">
    <cfRule type="containsText" dxfId="8418" priority="14060" operator="containsText" text=" ">
      <formula>NOT(ISERROR(SEARCH(" ",EU30)))</formula>
    </cfRule>
    <cfRule type="containsText" dxfId="8417" priority="14061" operator="containsText" text=" ">
      <formula>NOT(ISERROR(SEARCH(" ",EU30)))</formula>
    </cfRule>
  </conditionalFormatting>
  <conditionalFormatting sqref="EW30">
    <cfRule type="containsText" dxfId="8416" priority="14058" operator="containsText" text=" ">
      <formula>NOT(ISERROR(SEARCH(" ",EW30)))</formula>
    </cfRule>
    <cfRule type="containsText" dxfId="8415" priority="14059" operator="containsText" text=" ">
      <formula>NOT(ISERROR(SEARCH(" ",EW30)))</formula>
    </cfRule>
  </conditionalFormatting>
  <conditionalFormatting sqref="FE30">
    <cfRule type="cellIs" dxfId="8414" priority="13912" operator="greaterThan">
      <formula>1</formula>
    </cfRule>
    <cfRule type="colorScale" priority="13913">
      <colorScale>
        <cfvo type="min"/>
        <cfvo type="max"/>
        <color rgb="FFFCFCFF"/>
        <color rgb="FF63BE7B"/>
      </colorScale>
    </cfRule>
    <cfRule type="colorScale" priority="139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30:FH30">
    <cfRule type="colorScale" priority="14049">
      <colorScale>
        <cfvo type="min"/>
        <cfvo type="max"/>
        <color rgb="FFFCFCFF"/>
        <color rgb="FF63BE7B"/>
      </colorScale>
    </cfRule>
    <cfRule type="colorScale" priority="140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H30">
    <cfRule type="cellIs" dxfId="8413" priority="14044" operator="greaterThan">
      <formula>1</formula>
    </cfRule>
  </conditionalFormatting>
  <conditionalFormatting sqref="FI30">
    <cfRule type="colorScale" priority="14047">
      <colorScale>
        <cfvo type="min"/>
        <cfvo type="max"/>
        <color rgb="FFFCFCFF"/>
        <color rgb="FF63BE7B"/>
      </colorScale>
    </cfRule>
    <cfRule type="colorScale" priority="140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30">
    <cfRule type="colorScale" priority="14021">
      <colorScale>
        <cfvo type="min"/>
        <cfvo type="max"/>
        <color rgb="FFFCFCFF"/>
        <color rgb="FF63BE7B"/>
      </colorScale>
    </cfRule>
    <cfRule type="colorScale" priority="140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30">
    <cfRule type="cellIs" dxfId="8412" priority="13998" operator="greaterThan">
      <formula>1</formula>
    </cfRule>
    <cfRule type="colorScale" priority="13999">
      <colorScale>
        <cfvo type="min"/>
        <cfvo type="max"/>
        <color rgb="FFFCFCFF"/>
        <color rgb="FF63BE7B"/>
      </colorScale>
    </cfRule>
    <cfRule type="colorScale" priority="140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30">
    <cfRule type="colorScale" priority="13945">
      <colorScale>
        <cfvo type="min"/>
        <cfvo type="max"/>
        <color rgb="FFFCFCFF"/>
        <color rgb="FF63BE7B"/>
      </colorScale>
    </cfRule>
    <cfRule type="colorScale" priority="139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30">
    <cfRule type="colorScale" priority="13943">
      <colorScale>
        <cfvo type="min"/>
        <cfvo type="max"/>
        <color rgb="FFFCFCFF"/>
        <color rgb="FF63BE7B"/>
      </colorScale>
    </cfRule>
    <cfRule type="colorScale" priority="139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30">
    <cfRule type="cellIs" dxfId="8411" priority="13995" operator="greaterThan">
      <formula>1</formula>
    </cfRule>
    <cfRule type="colorScale" priority="13996">
      <colorScale>
        <cfvo type="min"/>
        <cfvo type="max"/>
        <color rgb="FFFCFCFF"/>
        <color rgb="FF63BE7B"/>
      </colorScale>
    </cfRule>
    <cfRule type="colorScale" priority="139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30">
    <cfRule type="colorScale" priority="13941">
      <colorScale>
        <cfvo type="min"/>
        <cfvo type="max"/>
        <color rgb="FFFCFCFF"/>
        <color rgb="FF63BE7B"/>
      </colorScale>
    </cfRule>
    <cfRule type="colorScale" priority="139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30">
    <cfRule type="colorScale" priority="13939">
      <colorScale>
        <cfvo type="min"/>
        <cfvo type="max"/>
        <color rgb="FFFCFCFF"/>
        <color rgb="FF63BE7B"/>
      </colorScale>
    </cfRule>
    <cfRule type="colorScale" priority="139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30">
    <cfRule type="cellIs" dxfId="8410" priority="13992" operator="greaterThan">
      <formula>1</formula>
    </cfRule>
    <cfRule type="colorScale" priority="13993">
      <colorScale>
        <cfvo type="min"/>
        <cfvo type="max"/>
        <color rgb="FFFCFCFF"/>
        <color rgb="FF63BE7B"/>
      </colorScale>
    </cfRule>
    <cfRule type="colorScale" priority="139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30">
    <cfRule type="colorScale" priority="13937">
      <colorScale>
        <cfvo type="min"/>
        <cfvo type="max"/>
        <color rgb="FFFCFCFF"/>
        <color rgb="FF63BE7B"/>
      </colorScale>
    </cfRule>
    <cfRule type="colorScale" priority="139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30">
    <cfRule type="colorScale" priority="13935">
      <colorScale>
        <cfvo type="min"/>
        <cfvo type="max"/>
        <color rgb="FFFCFCFF"/>
        <color rgb="FF63BE7B"/>
      </colorScale>
    </cfRule>
    <cfRule type="colorScale" priority="139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30">
    <cfRule type="cellIs" dxfId="8409" priority="13989" operator="greaterThan">
      <formula>1</formula>
    </cfRule>
    <cfRule type="colorScale" priority="13990">
      <colorScale>
        <cfvo type="min"/>
        <cfvo type="max"/>
        <color rgb="FFFCFCFF"/>
        <color rgb="FF63BE7B"/>
      </colorScale>
    </cfRule>
    <cfRule type="colorScale" priority="139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30">
    <cfRule type="colorScale" priority="13933">
      <colorScale>
        <cfvo type="min"/>
        <cfvo type="max"/>
        <color rgb="FFFCFCFF"/>
        <color rgb="FF63BE7B"/>
      </colorScale>
    </cfRule>
    <cfRule type="colorScale" priority="139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30">
    <cfRule type="colorScale" priority="13931">
      <colorScale>
        <cfvo type="min"/>
        <cfvo type="max"/>
        <color rgb="FFFCFCFF"/>
        <color rgb="FF63BE7B"/>
      </colorScale>
    </cfRule>
    <cfRule type="colorScale" priority="139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30">
    <cfRule type="cellIs" dxfId="8408" priority="13986" operator="greaterThan">
      <formula>1</formula>
    </cfRule>
    <cfRule type="colorScale" priority="13987">
      <colorScale>
        <cfvo type="min"/>
        <cfvo type="max"/>
        <color rgb="FFFCFCFF"/>
        <color rgb="FF63BE7B"/>
      </colorScale>
    </cfRule>
    <cfRule type="colorScale" priority="139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30">
    <cfRule type="colorScale" priority="13929">
      <colorScale>
        <cfvo type="min"/>
        <cfvo type="max"/>
        <color rgb="FFFCFCFF"/>
        <color rgb="FF63BE7B"/>
      </colorScale>
    </cfRule>
    <cfRule type="colorScale" priority="139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30">
    <cfRule type="colorScale" priority="13927">
      <colorScale>
        <cfvo type="min"/>
        <cfvo type="max"/>
        <color rgb="FFFCFCFF"/>
        <color rgb="FF63BE7B"/>
      </colorScale>
    </cfRule>
    <cfRule type="colorScale" priority="139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30">
    <cfRule type="cellIs" dxfId="8407" priority="13983" operator="greaterThan">
      <formula>1</formula>
    </cfRule>
    <cfRule type="colorScale" priority="13984">
      <colorScale>
        <cfvo type="min"/>
        <cfvo type="max"/>
        <color rgb="FFFCFCFF"/>
        <color rgb="FF63BE7B"/>
      </colorScale>
    </cfRule>
    <cfRule type="colorScale" priority="139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30">
    <cfRule type="colorScale" priority="13925">
      <colorScale>
        <cfvo type="min"/>
        <cfvo type="max"/>
        <color rgb="FFFCFCFF"/>
        <color rgb="FF63BE7B"/>
      </colorScale>
    </cfRule>
    <cfRule type="colorScale" priority="139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30">
    <cfRule type="colorScale" priority="13923">
      <colorScale>
        <cfvo type="min"/>
        <cfvo type="max"/>
        <color rgb="FFFCFCFF"/>
        <color rgb="FF63BE7B"/>
      </colorScale>
    </cfRule>
    <cfRule type="colorScale" priority="139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30">
    <cfRule type="cellIs" dxfId="8406" priority="13980" operator="greaterThan">
      <formula>1</formula>
    </cfRule>
    <cfRule type="colorScale" priority="13981">
      <colorScale>
        <cfvo type="min"/>
        <cfvo type="max"/>
        <color rgb="FFFCFCFF"/>
        <color rgb="FF63BE7B"/>
      </colorScale>
    </cfRule>
    <cfRule type="colorScale" priority="139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30">
    <cfRule type="colorScale" priority="13921">
      <colorScale>
        <cfvo type="min"/>
        <cfvo type="max"/>
        <color rgb="FFFCFCFF"/>
        <color rgb="FF63BE7B"/>
      </colorScale>
    </cfRule>
    <cfRule type="colorScale" priority="139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30">
    <cfRule type="colorScale" priority="13919">
      <colorScale>
        <cfvo type="min"/>
        <cfvo type="max"/>
        <color rgb="FFFCFCFF"/>
        <color rgb="FF63BE7B"/>
      </colorScale>
    </cfRule>
    <cfRule type="colorScale" priority="139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30">
    <cfRule type="cellIs" dxfId="8405" priority="13977" operator="greaterThan">
      <formula>1</formula>
    </cfRule>
    <cfRule type="colorScale" priority="13978">
      <colorScale>
        <cfvo type="min"/>
        <cfvo type="max"/>
        <color rgb="FFFCFCFF"/>
        <color rgb="FF63BE7B"/>
      </colorScale>
    </cfRule>
    <cfRule type="colorScale" priority="139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30">
    <cfRule type="colorScale" priority="13917">
      <colorScale>
        <cfvo type="min"/>
        <cfvo type="max"/>
        <color rgb="FFFCFCFF"/>
        <color rgb="FF63BE7B"/>
      </colorScale>
    </cfRule>
    <cfRule type="colorScale" priority="139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30">
    <cfRule type="colorScale" priority="13915">
      <colorScale>
        <cfvo type="min"/>
        <cfvo type="max"/>
        <color rgb="FFFCFCFF"/>
        <color rgb="FF63BE7B"/>
      </colorScale>
    </cfRule>
    <cfRule type="colorScale" priority="139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30">
    <cfRule type="cellIs" dxfId="8404" priority="13974" operator="greaterThan">
      <formula>1</formula>
    </cfRule>
    <cfRule type="colorScale" priority="13975">
      <colorScale>
        <cfvo type="min"/>
        <cfvo type="max"/>
        <color rgb="FFFCFCFF"/>
        <color rgb="FF63BE7B"/>
      </colorScale>
    </cfRule>
    <cfRule type="colorScale" priority="139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30">
    <cfRule type="colorScale" priority="14045">
      <colorScale>
        <cfvo type="min"/>
        <cfvo type="max"/>
        <color rgb="FFFCFCFF"/>
        <color rgb="FF63BE7B"/>
      </colorScale>
    </cfRule>
    <cfRule type="colorScale" priority="140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30">
    <cfRule type="colorScale" priority="14019">
      <colorScale>
        <cfvo type="min"/>
        <cfvo type="max"/>
        <color rgb="FFFCFCFF"/>
        <color rgb="FF63BE7B"/>
      </colorScale>
    </cfRule>
    <cfRule type="colorScale" priority="140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30">
    <cfRule type="cellIs" dxfId="8403" priority="14041" operator="greaterThan">
      <formula>1</formula>
    </cfRule>
    <cfRule type="colorScale" priority="14042">
      <colorScale>
        <cfvo type="min"/>
        <cfvo type="max"/>
        <color rgb="FFFCFCFF"/>
        <color rgb="FF63BE7B"/>
      </colorScale>
    </cfRule>
    <cfRule type="colorScale" priority="140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30">
    <cfRule type="colorScale" priority="14039">
      <colorScale>
        <cfvo type="min"/>
        <cfvo type="max"/>
        <color rgb="FFFCFCFF"/>
        <color rgb="FF63BE7B"/>
      </colorScale>
    </cfRule>
    <cfRule type="colorScale" priority="140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30">
    <cfRule type="colorScale" priority="14017">
      <colorScale>
        <cfvo type="min"/>
        <cfvo type="max"/>
        <color rgb="FFFCFCFF"/>
        <color rgb="FF63BE7B"/>
      </colorScale>
    </cfRule>
    <cfRule type="colorScale" priority="140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30">
    <cfRule type="cellIs" dxfId="8402" priority="13971" operator="greaterThan">
      <formula>1</formula>
    </cfRule>
    <cfRule type="colorScale" priority="13972">
      <colorScale>
        <cfvo type="min"/>
        <cfvo type="max"/>
        <color rgb="FFFCFCFF"/>
        <color rgb="FF63BE7B"/>
      </colorScale>
    </cfRule>
    <cfRule type="colorScale" priority="139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30">
    <cfRule type="colorScale" priority="14037">
      <colorScale>
        <cfvo type="min"/>
        <cfvo type="max"/>
        <color rgb="FFFCFCFF"/>
        <color rgb="FF63BE7B"/>
      </colorScale>
    </cfRule>
    <cfRule type="colorScale" priority="140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30">
    <cfRule type="colorScale" priority="14015">
      <colorScale>
        <cfvo type="min"/>
        <cfvo type="max"/>
        <color rgb="FFFCFCFF"/>
        <color rgb="FF63BE7B"/>
      </colorScale>
    </cfRule>
    <cfRule type="colorScale" priority="140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30">
    <cfRule type="cellIs" dxfId="8401" priority="13968" operator="greaterThan">
      <formula>1</formula>
    </cfRule>
    <cfRule type="colorScale" priority="13969">
      <colorScale>
        <cfvo type="min"/>
        <cfvo type="max"/>
        <color rgb="FFFCFCFF"/>
        <color rgb="FF63BE7B"/>
      </colorScale>
    </cfRule>
    <cfRule type="colorScale" priority="139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30">
    <cfRule type="colorScale" priority="14035">
      <colorScale>
        <cfvo type="min"/>
        <cfvo type="max"/>
        <color rgb="FFFCFCFF"/>
        <color rgb="FF63BE7B"/>
      </colorScale>
    </cfRule>
    <cfRule type="colorScale" priority="140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30">
    <cfRule type="colorScale" priority="14013">
      <colorScale>
        <cfvo type="min"/>
        <cfvo type="max"/>
        <color rgb="FFFCFCFF"/>
        <color rgb="FF63BE7B"/>
      </colorScale>
    </cfRule>
    <cfRule type="colorScale" priority="140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30">
    <cfRule type="cellIs" dxfId="8400" priority="13965" operator="greaterThan">
      <formula>1</formula>
    </cfRule>
    <cfRule type="colorScale" priority="13966">
      <colorScale>
        <cfvo type="min"/>
        <cfvo type="max"/>
        <color rgb="FFFCFCFF"/>
        <color rgb="FF63BE7B"/>
      </colorScale>
    </cfRule>
    <cfRule type="colorScale" priority="139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30">
    <cfRule type="colorScale" priority="14033">
      <colorScale>
        <cfvo type="min"/>
        <cfvo type="max"/>
        <color rgb="FFFCFCFF"/>
        <color rgb="FF63BE7B"/>
      </colorScale>
    </cfRule>
    <cfRule type="colorScale" priority="140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30">
    <cfRule type="colorScale" priority="14011">
      <colorScale>
        <cfvo type="min"/>
        <cfvo type="max"/>
        <color rgb="FFFCFCFF"/>
        <color rgb="FF63BE7B"/>
      </colorScale>
    </cfRule>
    <cfRule type="colorScale" priority="140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30">
    <cfRule type="cellIs" dxfId="8399" priority="13962" operator="greaterThan">
      <formula>1</formula>
    </cfRule>
    <cfRule type="colorScale" priority="13963">
      <colorScale>
        <cfvo type="min"/>
        <cfvo type="max"/>
        <color rgb="FFFCFCFF"/>
        <color rgb="FF63BE7B"/>
      </colorScale>
    </cfRule>
    <cfRule type="colorScale" priority="139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30">
    <cfRule type="colorScale" priority="14031">
      <colorScale>
        <cfvo type="min"/>
        <cfvo type="max"/>
        <color rgb="FFFCFCFF"/>
        <color rgb="FF63BE7B"/>
      </colorScale>
    </cfRule>
    <cfRule type="colorScale" priority="140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30">
    <cfRule type="colorScale" priority="14009">
      <colorScale>
        <cfvo type="min"/>
        <cfvo type="max"/>
        <color rgb="FFFCFCFF"/>
        <color rgb="FF63BE7B"/>
      </colorScale>
    </cfRule>
    <cfRule type="colorScale" priority="140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30">
    <cfRule type="cellIs" dxfId="8398" priority="13959" operator="greaterThan">
      <formula>1</formula>
    </cfRule>
    <cfRule type="colorScale" priority="13960">
      <colorScale>
        <cfvo type="min"/>
        <cfvo type="max"/>
        <color rgb="FFFCFCFF"/>
        <color rgb="FF63BE7B"/>
      </colorScale>
    </cfRule>
    <cfRule type="colorScale" priority="139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30">
    <cfRule type="colorScale" priority="14029">
      <colorScale>
        <cfvo type="min"/>
        <cfvo type="max"/>
        <color rgb="FFFCFCFF"/>
        <color rgb="FF63BE7B"/>
      </colorScale>
    </cfRule>
    <cfRule type="colorScale" priority="140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30">
    <cfRule type="colorScale" priority="14007">
      <colorScale>
        <cfvo type="min"/>
        <cfvo type="max"/>
        <color rgb="FFFCFCFF"/>
        <color rgb="FF63BE7B"/>
      </colorScale>
    </cfRule>
    <cfRule type="colorScale" priority="140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30">
    <cfRule type="cellIs" dxfId="8397" priority="13956" operator="greaterThan">
      <formula>1</formula>
    </cfRule>
    <cfRule type="colorScale" priority="13957">
      <colorScale>
        <cfvo type="min"/>
        <cfvo type="max"/>
        <color rgb="FFFCFCFF"/>
        <color rgb="FF63BE7B"/>
      </colorScale>
    </cfRule>
    <cfRule type="colorScale" priority="139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30">
    <cfRule type="colorScale" priority="14027">
      <colorScale>
        <cfvo type="min"/>
        <cfvo type="max"/>
        <color rgb="FFFCFCFF"/>
        <color rgb="FF63BE7B"/>
      </colorScale>
    </cfRule>
    <cfRule type="colorScale" priority="140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30">
    <cfRule type="colorScale" priority="14005">
      <colorScale>
        <cfvo type="min"/>
        <cfvo type="max"/>
        <color rgb="FFFCFCFF"/>
        <color rgb="FF63BE7B"/>
      </colorScale>
    </cfRule>
    <cfRule type="colorScale" priority="140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30">
    <cfRule type="cellIs" dxfId="8396" priority="13953" operator="greaterThan">
      <formula>1</formula>
    </cfRule>
    <cfRule type="colorScale" priority="13954">
      <colorScale>
        <cfvo type="min"/>
        <cfvo type="max"/>
        <color rgb="FFFCFCFF"/>
        <color rgb="FF63BE7B"/>
      </colorScale>
    </cfRule>
    <cfRule type="colorScale" priority="139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30">
    <cfRule type="colorScale" priority="14025">
      <colorScale>
        <cfvo type="min"/>
        <cfvo type="max"/>
        <color rgb="FFFCFCFF"/>
        <color rgb="FF63BE7B"/>
      </colorScale>
    </cfRule>
    <cfRule type="colorScale" priority="140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30">
    <cfRule type="colorScale" priority="14003">
      <colorScale>
        <cfvo type="min"/>
        <cfvo type="max"/>
        <color rgb="FFFCFCFF"/>
        <color rgb="FF63BE7B"/>
      </colorScale>
    </cfRule>
    <cfRule type="colorScale" priority="140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30">
    <cfRule type="cellIs" dxfId="8395" priority="13950" operator="greaterThan">
      <formula>1</formula>
    </cfRule>
    <cfRule type="colorScale" priority="13951">
      <colorScale>
        <cfvo type="min"/>
        <cfvo type="max"/>
        <color rgb="FFFCFCFF"/>
        <color rgb="FF63BE7B"/>
      </colorScale>
    </cfRule>
    <cfRule type="colorScale" priority="139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30">
    <cfRule type="colorScale" priority="14023">
      <colorScale>
        <cfvo type="min"/>
        <cfvo type="max"/>
        <color rgb="FFFCFCFF"/>
        <color rgb="FF63BE7B"/>
      </colorScale>
    </cfRule>
    <cfRule type="colorScale" priority="140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30">
    <cfRule type="colorScale" priority="14001">
      <colorScale>
        <cfvo type="min"/>
        <cfvo type="max"/>
        <color rgb="FFFCFCFF"/>
        <color rgb="FF63BE7B"/>
      </colorScale>
    </cfRule>
    <cfRule type="colorScale" priority="140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30">
    <cfRule type="cellIs" dxfId="8394" priority="13947" operator="greaterThan">
      <formula>1</formula>
    </cfRule>
    <cfRule type="colorScale" priority="13948">
      <colorScale>
        <cfvo type="min"/>
        <cfvo type="max"/>
        <color rgb="FFFCFCFF"/>
        <color rgb="FF63BE7B"/>
      </colorScale>
    </cfRule>
    <cfRule type="colorScale" priority="139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O30:HS30">
    <cfRule type="containsText" dxfId="8393" priority="13901" operator="containsText" text=" ">
      <formula>NOT(ISERROR(SEARCH(" ",HO30)))</formula>
    </cfRule>
    <cfRule type="containsText" dxfId="8392" priority="13902" operator="containsText" text=" ">
      <formula>NOT(ISERROR(SEARCH(" ",HO30)))</formula>
    </cfRule>
  </conditionalFormatting>
  <conditionalFormatting sqref="HT30">
    <cfRule type="cellIs" dxfId="8391" priority="13802" operator="greaterThan">
      <formula>1</formula>
    </cfRule>
    <cfRule type="colorScale" priority="13803">
      <colorScale>
        <cfvo type="min"/>
        <cfvo type="max"/>
        <color rgb="FFFCFCFF"/>
        <color rgb="FF63BE7B"/>
      </colorScale>
    </cfRule>
    <cfRule type="colorScale" priority="138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30:HW30">
    <cfRule type="colorScale" priority="13899">
      <colorScale>
        <cfvo type="min"/>
        <cfvo type="max"/>
        <color rgb="FFFCFCFF"/>
        <color rgb="FF63BE7B"/>
      </colorScale>
    </cfRule>
    <cfRule type="colorScale" priority="139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W30">
    <cfRule type="cellIs" dxfId="8390" priority="13896" operator="greaterThan">
      <formula>1</formula>
    </cfRule>
  </conditionalFormatting>
  <conditionalFormatting sqref="HX30">
    <cfRule type="colorScale" priority="13897">
      <colorScale>
        <cfvo type="min"/>
        <cfvo type="max"/>
        <color rgb="FFFCFCFF"/>
        <color rgb="FF63BE7B"/>
      </colorScale>
    </cfRule>
    <cfRule type="colorScale" priority="138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30">
    <cfRule type="colorScale" priority="13891">
      <colorScale>
        <cfvo type="min"/>
        <cfvo type="max"/>
        <color rgb="FFFCFCFF"/>
        <color rgb="FF63BE7B"/>
      </colorScale>
    </cfRule>
    <cfRule type="colorScale" priority="138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30">
    <cfRule type="cellIs" dxfId="8389" priority="13888" operator="greaterThan">
      <formula>1</formula>
    </cfRule>
    <cfRule type="colorScale" priority="13889">
      <colorScale>
        <cfvo type="min"/>
        <cfvo type="max"/>
        <color rgb="FFFCFCFF"/>
        <color rgb="FF63BE7B"/>
      </colorScale>
    </cfRule>
    <cfRule type="colorScale" priority="138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30">
    <cfRule type="colorScale" priority="13835">
      <colorScale>
        <cfvo type="min"/>
        <cfvo type="max"/>
        <color rgb="FFFCFCFF"/>
        <color rgb="FF63BE7B"/>
      </colorScale>
    </cfRule>
    <cfRule type="colorScale" priority="138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30">
    <cfRule type="colorScale" priority="13833">
      <colorScale>
        <cfvo type="min"/>
        <cfvo type="max"/>
        <color rgb="FFFCFCFF"/>
        <color rgb="FF63BE7B"/>
      </colorScale>
    </cfRule>
    <cfRule type="colorScale" priority="138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30">
    <cfRule type="cellIs" dxfId="8388" priority="13885" operator="greaterThan">
      <formula>1</formula>
    </cfRule>
    <cfRule type="colorScale" priority="13886">
      <colorScale>
        <cfvo type="min"/>
        <cfvo type="max"/>
        <color rgb="FFFCFCFF"/>
        <color rgb="FF63BE7B"/>
      </colorScale>
    </cfRule>
    <cfRule type="colorScale" priority="138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30">
    <cfRule type="colorScale" priority="13831">
      <colorScale>
        <cfvo type="min"/>
        <cfvo type="max"/>
        <color rgb="FFFCFCFF"/>
        <color rgb="FF63BE7B"/>
      </colorScale>
    </cfRule>
    <cfRule type="colorScale" priority="138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30">
    <cfRule type="colorScale" priority="13829">
      <colorScale>
        <cfvo type="min"/>
        <cfvo type="max"/>
        <color rgb="FFFCFCFF"/>
        <color rgb="FF63BE7B"/>
      </colorScale>
    </cfRule>
    <cfRule type="colorScale" priority="138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30">
    <cfRule type="cellIs" dxfId="8387" priority="13882" operator="greaterThan">
      <formula>1</formula>
    </cfRule>
    <cfRule type="colorScale" priority="13883">
      <colorScale>
        <cfvo type="min"/>
        <cfvo type="max"/>
        <color rgb="FFFCFCFF"/>
        <color rgb="FF63BE7B"/>
      </colorScale>
    </cfRule>
    <cfRule type="colorScale" priority="138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30">
    <cfRule type="colorScale" priority="13827">
      <colorScale>
        <cfvo type="min"/>
        <cfvo type="max"/>
        <color rgb="FFFCFCFF"/>
        <color rgb="FF63BE7B"/>
      </colorScale>
    </cfRule>
    <cfRule type="colorScale" priority="138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30">
    <cfRule type="colorScale" priority="13825">
      <colorScale>
        <cfvo type="min"/>
        <cfvo type="max"/>
        <color rgb="FFFCFCFF"/>
        <color rgb="FF63BE7B"/>
      </colorScale>
    </cfRule>
    <cfRule type="colorScale" priority="138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30">
    <cfRule type="cellIs" dxfId="8386" priority="13879" operator="greaterThan">
      <formula>1</formula>
    </cfRule>
    <cfRule type="colorScale" priority="13880">
      <colorScale>
        <cfvo type="min"/>
        <cfvo type="max"/>
        <color rgb="FFFCFCFF"/>
        <color rgb="FF63BE7B"/>
      </colorScale>
    </cfRule>
    <cfRule type="colorScale" priority="138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30">
    <cfRule type="colorScale" priority="13823">
      <colorScale>
        <cfvo type="min"/>
        <cfvo type="max"/>
        <color rgb="FFFCFCFF"/>
        <color rgb="FF63BE7B"/>
      </colorScale>
    </cfRule>
    <cfRule type="colorScale" priority="138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30">
    <cfRule type="colorScale" priority="13821">
      <colorScale>
        <cfvo type="min"/>
        <cfvo type="max"/>
        <color rgb="FFFCFCFF"/>
        <color rgb="FF63BE7B"/>
      </colorScale>
    </cfRule>
    <cfRule type="colorScale" priority="138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30">
    <cfRule type="cellIs" dxfId="8385" priority="13876" operator="greaterThan">
      <formula>1</formula>
    </cfRule>
    <cfRule type="colorScale" priority="13877">
      <colorScale>
        <cfvo type="min"/>
        <cfvo type="max"/>
        <color rgb="FFFCFCFF"/>
        <color rgb="FF63BE7B"/>
      </colorScale>
    </cfRule>
    <cfRule type="colorScale" priority="138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30">
    <cfRule type="colorScale" priority="13819">
      <colorScale>
        <cfvo type="min"/>
        <cfvo type="max"/>
        <color rgb="FFFCFCFF"/>
        <color rgb="FF63BE7B"/>
      </colorScale>
    </cfRule>
    <cfRule type="colorScale" priority="138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30">
    <cfRule type="colorScale" priority="13817">
      <colorScale>
        <cfvo type="min"/>
        <cfvo type="max"/>
        <color rgb="FFFCFCFF"/>
        <color rgb="FF63BE7B"/>
      </colorScale>
    </cfRule>
    <cfRule type="colorScale" priority="138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30">
    <cfRule type="cellIs" dxfId="8384" priority="13873" operator="greaterThan">
      <formula>1</formula>
    </cfRule>
    <cfRule type="colorScale" priority="13874">
      <colorScale>
        <cfvo type="min"/>
        <cfvo type="max"/>
        <color rgb="FFFCFCFF"/>
        <color rgb="FF63BE7B"/>
      </colorScale>
    </cfRule>
    <cfRule type="colorScale" priority="138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30">
    <cfRule type="colorScale" priority="13815">
      <colorScale>
        <cfvo type="min"/>
        <cfvo type="max"/>
        <color rgb="FFFCFCFF"/>
        <color rgb="FF63BE7B"/>
      </colorScale>
    </cfRule>
    <cfRule type="colorScale" priority="138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30">
    <cfRule type="colorScale" priority="13813">
      <colorScale>
        <cfvo type="min"/>
        <cfvo type="max"/>
        <color rgb="FFFCFCFF"/>
        <color rgb="FF63BE7B"/>
      </colorScale>
    </cfRule>
    <cfRule type="colorScale" priority="138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30">
    <cfRule type="cellIs" dxfId="8383" priority="13870" operator="greaterThan">
      <formula>1</formula>
    </cfRule>
    <cfRule type="colorScale" priority="13871">
      <colorScale>
        <cfvo type="min"/>
        <cfvo type="max"/>
        <color rgb="FFFCFCFF"/>
        <color rgb="FF63BE7B"/>
      </colorScale>
    </cfRule>
    <cfRule type="colorScale" priority="138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30">
    <cfRule type="colorScale" priority="13811">
      <colorScale>
        <cfvo type="min"/>
        <cfvo type="max"/>
        <color rgb="FFFCFCFF"/>
        <color rgb="FF63BE7B"/>
      </colorScale>
    </cfRule>
    <cfRule type="colorScale" priority="138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30">
    <cfRule type="colorScale" priority="13809">
      <colorScale>
        <cfvo type="min"/>
        <cfvo type="max"/>
        <color rgb="FFFCFCFF"/>
        <color rgb="FF63BE7B"/>
      </colorScale>
    </cfRule>
    <cfRule type="colorScale" priority="138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30">
    <cfRule type="cellIs" dxfId="8382" priority="13867" operator="greaterThan">
      <formula>1</formula>
    </cfRule>
    <cfRule type="colorScale" priority="13868">
      <colorScale>
        <cfvo type="min"/>
        <cfvo type="max"/>
        <color rgb="FFFCFCFF"/>
        <color rgb="FF63BE7B"/>
      </colorScale>
    </cfRule>
    <cfRule type="colorScale" priority="138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30">
    <cfRule type="colorScale" priority="13807">
      <colorScale>
        <cfvo type="min"/>
        <cfvo type="max"/>
        <color rgb="FFFCFCFF"/>
        <color rgb="FF63BE7B"/>
      </colorScale>
    </cfRule>
    <cfRule type="colorScale" priority="138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30">
    <cfRule type="colorScale" priority="13805">
      <colorScale>
        <cfvo type="min"/>
        <cfvo type="max"/>
        <color rgb="FFFCFCFF"/>
        <color rgb="FF63BE7B"/>
      </colorScale>
    </cfRule>
    <cfRule type="colorScale" priority="138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30">
    <cfRule type="cellIs" dxfId="8381" priority="13864" operator="greaterThan">
      <formula>1</formula>
    </cfRule>
    <cfRule type="colorScale" priority="13865">
      <colorScale>
        <cfvo type="min"/>
        <cfvo type="max"/>
        <color rgb="FFFCFCFF"/>
        <color rgb="FF63BE7B"/>
      </colorScale>
    </cfRule>
    <cfRule type="colorScale" priority="138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30">
    <cfRule type="colorScale" priority="13800">
      <colorScale>
        <cfvo type="min"/>
        <cfvo type="max"/>
        <color rgb="FFFCFCFF"/>
        <color rgb="FF63BE7B"/>
      </colorScale>
    </cfRule>
    <cfRule type="colorScale" priority="138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30">
    <cfRule type="colorScale" priority="13780">
      <colorScale>
        <cfvo type="min"/>
        <cfvo type="max"/>
        <color rgb="FFFCFCFF"/>
        <color rgb="FF63BE7B"/>
      </colorScale>
    </cfRule>
    <cfRule type="colorScale" priority="137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30">
    <cfRule type="cellIs" dxfId="8380" priority="13893" operator="greaterThan">
      <formula>1</formula>
    </cfRule>
    <cfRule type="colorScale" priority="13894">
      <colorScale>
        <cfvo type="min"/>
        <cfvo type="max"/>
        <color rgb="FFFCFCFF"/>
        <color rgb="FF63BE7B"/>
      </colorScale>
    </cfRule>
    <cfRule type="colorScale" priority="138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30">
    <cfRule type="colorScale" priority="13798">
      <colorScale>
        <cfvo type="min"/>
        <cfvo type="max"/>
        <color rgb="FFFCFCFF"/>
        <color rgb="FF63BE7B"/>
      </colorScale>
    </cfRule>
    <cfRule type="colorScale" priority="137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30">
    <cfRule type="colorScale" priority="13778">
      <colorScale>
        <cfvo type="min"/>
        <cfvo type="max"/>
        <color rgb="FFFCFCFF"/>
        <color rgb="FF63BE7B"/>
      </colorScale>
    </cfRule>
    <cfRule type="colorScale" priority="137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30">
    <cfRule type="cellIs" dxfId="8379" priority="13861" operator="greaterThan">
      <formula>1</formula>
    </cfRule>
    <cfRule type="colorScale" priority="13862">
      <colorScale>
        <cfvo type="min"/>
        <cfvo type="max"/>
        <color rgb="FFFCFCFF"/>
        <color rgb="FF63BE7B"/>
      </colorScale>
    </cfRule>
    <cfRule type="colorScale" priority="138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30">
    <cfRule type="colorScale" priority="13796">
      <colorScale>
        <cfvo type="min"/>
        <cfvo type="max"/>
        <color rgb="FFFCFCFF"/>
        <color rgb="FF63BE7B"/>
      </colorScale>
    </cfRule>
    <cfRule type="colorScale" priority="137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30">
    <cfRule type="colorScale" priority="13776">
      <colorScale>
        <cfvo type="min"/>
        <cfvo type="max"/>
        <color rgb="FFFCFCFF"/>
        <color rgb="FF63BE7B"/>
      </colorScale>
    </cfRule>
    <cfRule type="colorScale" priority="137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30">
    <cfRule type="cellIs" dxfId="8378" priority="13858" operator="greaterThan">
      <formula>1</formula>
    </cfRule>
    <cfRule type="colorScale" priority="13859">
      <colorScale>
        <cfvo type="min"/>
        <cfvo type="max"/>
        <color rgb="FFFCFCFF"/>
        <color rgb="FF63BE7B"/>
      </colorScale>
    </cfRule>
    <cfRule type="colorScale" priority="138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30">
    <cfRule type="colorScale" priority="13794">
      <colorScale>
        <cfvo type="min"/>
        <cfvo type="max"/>
        <color rgb="FFFCFCFF"/>
        <color rgb="FF63BE7B"/>
      </colorScale>
    </cfRule>
    <cfRule type="colorScale" priority="137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30">
    <cfRule type="colorScale" priority="13774">
      <colorScale>
        <cfvo type="min"/>
        <cfvo type="max"/>
        <color rgb="FFFCFCFF"/>
        <color rgb="FF63BE7B"/>
      </colorScale>
    </cfRule>
    <cfRule type="colorScale" priority="137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30">
    <cfRule type="cellIs" dxfId="8377" priority="13855" operator="greaterThan">
      <formula>1</formula>
    </cfRule>
    <cfRule type="colorScale" priority="13856">
      <colorScale>
        <cfvo type="min"/>
        <cfvo type="max"/>
        <color rgb="FFFCFCFF"/>
        <color rgb="FF63BE7B"/>
      </colorScale>
    </cfRule>
    <cfRule type="colorScale" priority="138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30">
    <cfRule type="colorScale" priority="13792">
      <colorScale>
        <cfvo type="min"/>
        <cfvo type="max"/>
        <color rgb="FFFCFCFF"/>
        <color rgb="FF63BE7B"/>
      </colorScale>
    </cfRule>
    <cfRule type="colorScale" priority="137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30">
    <cfRule type="colorScale" priority="13772">
      <colorScale>
        <cfvo type="min"/>
        <cfvo type="max"/>
        <color rgb="FFFCFCFF"/>
        <color rgb="FF63BE7B"/>
      </colorScale>
    </cfRule>
    <cfRule type="colorScale" priority="137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30">
    <cfRule type="cellIs" dxfId="8376" priority="13852" operator="greaterThan">
      <formula>1</formula>
    </cfRule>
    <cfRule type="colorScale" priority="13853">
      <colorScale>
        <cfvo type="min"/>
        <cfvo type="max"/>
        <color rgb="FFFCFCFF"/>
        <color rgb="FF63BE7B"/>
      </colorScale>
    </cfRule>
    <cfRule type="colorScale" priority="138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30">
    <cfRule type="colorScale" priority="13790">
      <colorScale>
        <cfvo type="min"/>
        <cfvo type="max"/>
        <color rgb="FFFCFCFF"/>
        <color rgb="FF63BE7B"/>
      </colorScale>
    </cfRule>
    <cfRule type="colorScale" priority="137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30">
    <cfRule type="colorScale" priority="13770">
      <colorScale>
        <cfvo type="min"/>
        <cfvo type="max"/>
        <color rgb="FFFCFCFF"/>
        <color rgb="FF63BE7B"/>
      </colorScale>
    </cfRule>
    <cfRule type="colorScale" priority="137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30">
    <cfRule type="cellIs" dxfId="8375" priority="13849" operator="greaterThan">
      <formula>1</formula>
    </cfRule>
    <cfRule type="colorScale" priority="13850">
      <colorScale>
        <cfvo type="min"/>
        <cfvo type="max"/>
        <color rgb="FFFCFCFF"/>
        <color rgb="FF63BE7B"/>
      </colorScale>
    </cfRule>
    <cfRule type="colorScale" priority="138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30">
    <cfRule type="colorScale" priority="13788">
      <colorScale>
        <cfvo type="min"/>
        <cfvo type="max"/>
        <color rgb="FFFCFCFF"/>
        <color rgb="FF63BE7B"/>
      </colorScale>
    </cfRule>
    <cfRule type="colorScale" priority="137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30">
    <cfRule type="colorScale" priority="13768">
      <colorScale>
        <cfvo type="min"/>
        <cfvo type="max"/>
        <color rgb="FFFCFCFF"/>
        <color rgb="FF63BE7B"/>
      </colorScale>
    </cfRule>
    <cfRule type="colorScale" priority="137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30">
    <cfRule type="cellIs" dxfId="8374" priority="13846" operator="greaterThan">
      <formula>1</formula>
    </cfRule>
    <cfRule type="colorScale" priority="13847">
      <colorScale>
        <cfvo type="min"/>
        <cfvo type="max"/>
        <color rgb="FFFCFCFF"/>
        <color rgb="FF63BE7B"/>
      </colorScale>
    </cfRule>
    <cfRule type="colorScale" priority="138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30">
    <cfRule type="colorScale" priority="13786">
      <colorScale>
        <cfvo type="min"/>
        <cfvo type="max"/>
        <color rgb="FFFCFCFF"/>
        <color rgb="FF63BE7B"/>
      </colorScale>
    </cfRule>
    <cfRule type="colorScale" priority="137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30">
    <cfRule type="colorScale" priority="13766">
      <colorScale>
        <cfvo type="min"/>
        <cfvo type="max"/>
        <color rgb="FFFCFCFF"/>
        <color rgb="FF63BE7B"/>
      </colorScale>
    </cfRule>
    <cfRule type="colorScale" priority="137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30">
    <cfRule type="cellIs" dxfId="8373" priority="13843" operator="greaterThan">
      <formula>1</formula>
    </cfRule>
    <cfRule type="colorScale" priority="13844">
      <colorScale>
        <cfvo type="min"/>
        <cfvo type="max"/>
        <color rgb="FFFCFCFF"/>
        <color rgb="FF63BE7B"/>
      </colorScale>
    </cfRule>
    <cfRule type="colorScale" priority="138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30">
    <cfRule type="colorScale" priority="13784">
      <colorScale>
        <cfvo type="min"/>
        <cfvo type="max"/>
        <color rgb="FFFCFCFF"/>
        <color rgb="FF63BE7B"/>
      </colorScale>
    </cfRule>
    <cfRule type="colorScale" priority="137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30">
    <cfRule type="colorScale" priority="13764">
      <colorScale>
        <cfvo type="min"/>
        <cfvo type="max"/>
        <color rgb="FFFCFCFF"/>
        <color rgb="FF63BE7B"/>
      </colorScale>
    </cfRule>
    <cfRule type="colorScale" priority="137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30">
    <cfRule type="cellIs" dxfId="8372" priority="13840" operator="greaterThan">
      <formula>1</formula>
    </cfRule>
    <cfRule type="colorScale" priority="13841">
      <colorScale>
        <cfvo type="min"/>
        <cfvo type="max"/>
        <color rgb="FFFCFCFF"/>
        <color rgb="FF63BE7B"/>
      </colorScale>
    </cfRule>
    <cfRule type="colorScale" priority="138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30">
    <cfRule type="colorScale" priority="13782">
      <colorScale>
        <cfvo type="min"/>
        <cfvo type="max"/>
        <color rgb="FFFCFCFF"/>
        <color rgb="FF63BE7B"/>
      </colorScale>
    </cfRule>
    <cfRule type="colorScale" priority="137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30">
    <cfRule type="colorScale" priority="13762">
      <colorScale>
        <cfvo type="min"/>
        <cfvo type="max"/>
        <color rgb="FFFCFCFF"/>
        <color rgb="FF63BE7B"/>
      </colorScale>
    </cfRule>
    <cfRule type="colorScale" priority="137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30">
    <cfRule type="cellIs" dxfId="8371" priority="13837" operator="greaterThan">
      <formula>1</formula>
    </cfRule>
    <cfRule type="colorScale" priority="13838">
      <colorScale>
        <cfvo type="min"/>
        <cfvo type="max"/>
        <color rgb="FFFCFCFF"/>
        <color rgb="FF63BE7B"/>
      </colorScale>
    </cfRule>
    <cfRule type="colorScale" priority="138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C30">
    <cfRule type="containsText" dxfId="8370" priority="13903" operator="containsText" text=" ">
      <formula>NOT(ISERROR(SEARCH(" ",KC30)))</formula>
    </cfRule>
    <cfRule type="containsText" dxfId="8369" priority="13904" operator="containsText" text=" ">
      <formula>NOT(ISERROR(SEARCH(" ",KC30)))</formula>
    </cfRule>
  </conditionalFormatting>
  <conditionalFormatting sqref="KG30:KZ30">
    <cfRule type="cellIs" dxfId="8368" priority="13905" operator="greaterThan">
      <formula>0.31</formula>
    </cfRule>
    <cfRule type="cellIs" dxfId="8367" priority="13906" operator="greaterThan">
      <formula>0.31</formula>
    </cfRule>
    <cfRule type="cellIs" dxfId="8366" priority="13907" operator="greaterThan">
      <formula>0.31</formula>
    </cfRule>
    <cfRule type="cellIs" dxfId="8365" priority="13908" operator="greaterThan">
      <formula>0.31</formula>
    </cfRule>
    <cfRule type="cellIs" dxfId="8364" priority="13909" operator="greaterThan">
      <formula>0.3</formula>
    </cfRule>
    <cfRule type="cellIs" dxfId="8363" priority="13910" operator="greaterThan">
      <formula>1</formula>
    </cfRule>
    <cfRule type="cellIs" dxfId="8362" priority="13911" operator="equal">
      <formula>0</formula>
    </cfRule>
  </conditionalFormatting>
  <conditionalFormatting sqref="MV30:MW30">
    <cfRule type="containsText" dxfId="8361" priority="4815" operator="containsText" text=" ">
      <formula>NOT(ISERROR(SEARCH(" ",MV30)))</formula>
    </cfRule>
    <cfRule type="containsText" dxfId="8360" priority="4816" operator="containsText" text=" ">
      <formula>NOT(ISERROR(SEARCH(" ",MV30)))</formula>
    </cfRule>
  </conditionalFormatting>
  <conditionalFormatting sqref="G31">
    <cfRule type="containsText" dxfId="8359" priority="13625" operator="containsText" text=" ">
      <formula>NOT(ISERROR(SEARCH(" ",G31)))</formula>
    </cfRule>
    <cfRule type="containsText" dxfId="8358" priority="13626" operator="containsText" text=" ">
      <formula>NOT(ISERROR(SEARCH(" ",G31)))</formula>
    </cfRule>
  </conditionalFormatting>
  <conditionalFormatting sqref="CN31">
    <cfRule type="cellIs" dxfId="8357" priority="348" operator="equal">
      <formula>1</formula>
    </cfRule>
  </conditionalFormatting>
  <conditionalFormatting sqref="BO32">
    <cfRule type="containsText" dxfId="8356" priority="14659" operator="containsText" text=" ">
      <formula>NOT(ISERROR(SEARCH(" ",BO32)))</formula>
    </cfRule>
    <cfRule type="containsText" dxfId="8355" priority="14660" operator="containsText" text=" ">
      <formula>NOT(ISERROR(SEARCH(" ",BO32)))</formula>
    </cfRule>
  </conditionalFormatting>
  <conditionalFormatting sqref="CN33">
    <cfRule type="cellIs" dxfId="8354" priority="627" operator="equal">
      <formula>1</formula>
    </cfRule>
  </conditionalFormatting>
  <conditionalFormatting sqref="BO35">
    <cfRule type="containsText" dxfId="8353" priority="14639" operator="containsText" text=" ">
      <formula>NOT(ISERROR(SEARCH(" ",BO35)))</formula>
    </cfRule>
    <cfRule type="containsText" dxfId="8352" priority="14640" operator="containsText" text=" ">
      <formula>NOT(ISERROR(SEARCH(" ",BO35)))</formula>
    </cfRule>
  </conditionalFormatting>
  <conditionalFormatting sqref="BP35">
    <cfRule type="containsText" dxfId="8351" priority="14902" operator="containsText" text=" ">
      <formula>NOT(ISERROR(SEARCH(" ",BP35)))</formula>
    </cfRule>
    <cfRule type="containsText" dxfId="8350" priority="14903" operator="containsText" text=" ">
      <formula>NOT(ISERROR(SEARCH(" ",BP35)))</formula>
    </cfRule>
  </conditionalFormatting>
  <conditionalFormatting sqref="CN35">
    <cfRule type="cellIs" dxfId="8349" priority="623" operator="equal">
      <formula>1</formula>
    </cfRule>
  </conditionalFormatting>
  <conditionalFormatting sqref="CN36">
    <cfRule type="cellIs" dxfId="8348" priority="624" operator="equal">
      <formula>1</formula>
    </cfRule>
  </conditionalFormatting>
  <conditionalFormatting sqref="BP37">
    <cfRule type="containsText" dxfId="8347" priority="9143" operator="containsText" text=" ">
      <formula>NOT(ISERROR(SEARCH(" ",BP37)))</formula>
    </cfRule>
    <cfRule type="containsText" dxfId="8346" priority="9144" operator="containsText" text=" ">
      <formula>NOT(ISERROR(SEARCH(" ",BP37)))</formula>
    </cfRule>
  </conditionalFormatting>
  <conditionalFormatting sqref="CN37">
    <cfRule type="cellIs" dxfId="8345" priority="626" operator="equal">
      <formula>1</formula>
    </cfRule>
  </conditionalFormatting>
  <conditionalFormatting sqref="ED38">
    <cfRule type="containsText" dxfId="8344" priority="14623" operator="containsText" text=" ">
      <formula>NOT(ISERROR(SEARCH(" ",ED38)))</formula>
    </cfRule>
    <cfRule type="containsText" dxfId="8343" priority="14624" operator="containsText" text=" ">
      <formula>NOT(ISERROR(SEARCH(" ",ED38)))</formula>
    </cfRule>
  </conditionalFormatting>
  <conditionalFormatting sqref="CN39">
    <cfRule type="cellIs" dxfId="8342" priority="625" operator="equal">
      <formula>1</formula>
    </cfRule>
  </conditionalFormatting>
  <conditionalFormatting sqref="ED39">
    <cfRule type="containsText" dxfId="8341" priority="14621" operator="containsText" text=" ">
      <formula>NOT(ISERROR(SEARCH(" ",ED39)))</formula>
    </cfRule>
    <cfRule type="containsText" dxfId="8340" priority="14622" operator="containsText" text=" ">
      <formula>NOT(ISERROR(SEARCH(" ",ED39)))</formula>
    </cfRule>
  </conditionalFormatting>
  <conditionalFormatting sqref="EB40">
    <cfRule type="containsText" dxfId="8339" priority="14619" operator="containsText" text=" ">
      <formula>NOT(ISERROR(SEARCH(" ",EB40)))</formula>
    </cfRule>
    <cfRule type="containsText" dxfId="8338" priority="14620" operator="containsText" text=" ">
      <formula>NOT(ISERROR(SEARCH(" ",EB40)))</formula>
    </cfRule>
  </conditionalFormatting>
  <conditionalFormatting sqref="AG41">
    <cfRule type="cellIs" dxfId="8337" priority="13574" operator="equal">
      <formula>0</formula>
    </cfRule>
    <cfRule type="cellIs" dxfId="8336" priority="13575" operator="greaterThan">
      <formula>1</formula>
    </cfRule>
    <cfRule type="containsText" dxfId="8335" priority="13576" operator="containsText" text=" ">
      <formula>NOT(ISERROR(SEARCH(" ",AG41)))</formula>
    </cfRule>
    <cfRule type="containsText" dxfId="8334" priority="13577" operator="containsText" text=" ">
      <formula>NOT(ISERROR(SEARCH(" ",AG41)))</formula>
    </cfRule>
    <cfRule type="cellIs" dxfId="8333" priority="13578" operator="equal">
      <formula>0</formula>
    </cfRule>
  </conditionalFormatting>
  <conditionalFormatting sqref="AY41">
    <cfRule type="containsText" dxfId="8332" priority="13572" operator="containsText" text=" ">
      <formula>NOT(ISERROR(SEARCH(" ",AY41)))</formula>
    </cfRule>
    <cfRule type="containsText" dxfId="8331" priority="13573" operator="containsText" text=" ">
      <formula>NOT(ISERROR(SEARCH(" ",AY41)))</formula>
    </cfRule>
  </conditionalFormatting>
  <conditionalFormatting sqref="BC41:BD41">
    <cfRule type="containsText" dxfId="8330" priority="13570" operator="containsText" text=" ">
      <formula>NOT(ISERROR(SEARCH(" ",BC41)))</formula>
    </cfRule>
    <cfRule type="containsText" dxfId="8329" priority="13571" operator="containsText" text=" ">
      <formula>NOT(ISERROR(SEARCH(" ",BC41)))</formula>
    </cfRule>
  </conditionalFormatting>
  <conditionalFormatting sqref="BS41:BT41">
    <cfRule type="containsText" dxfId="8328" priority="13566" operator="containsText" text=" ">
      <formula>NOT(ISERROR(SEARCH(" ",BS41)))</formula>
    </cfRule>
    <cfRule type="containsText" dxfId="8327" priority="13567" operator="containsText" text=" ">
      <formula>NOT(ISERROR(SEARCH(" ",BS41)))</formula>
    </cfRule>
  </conditionalFormatting>
  <conditionalFormatting sqref="CM41">
    <cfRule type="containsText" dxfId="8326" priority="210" operator="containsText" text=" ">
      <formula>NOT(ISERROR(SEARCH(" ",CM41)))</formula>
    </cfRule>
  </conditionalFormatting>
  <conditionalFormatting sqref="CN41">
    <cfRule type="containsText" dxfId="8325" priority="3847" operator="containsText" text=" ">
      <formula>NOT(ISERROR(SEARCH(" ",CN41)))</formula>
    </cfRule>
    <cfRule type="containsText" dxfId="8324" priority="3848" operator="containsText" text=" ">
      <formula>NOT(ISERROR(SEARCH(" ",CN41)))</formula>
    </cfRule>
  </conditionalFormatting>
  <conditionalFormatting sqref="CO41">
    <cfRule type="containsText" dxfId="8323" priority="148" operator="containsText" text=" ">
      <formula>NOT(ISERROR(SEARCH(" ",CO41)))</formula>
    </cfRule>
    <cfRule type="containsText" dxfId="8322" priority="149" operator="containsText" text=" ">
      <formula>NOT(ISERROR(SEARCH(" ",CO41)))</formula>
    </cfRule>
  </conditionalFormatting>
  <conditionalFormatting sqref="CQ41">
    <cfRule type="cellIs" dxfId="8321" priority="9130" operator="equal">
      <formula>1</formula>
    </cfRule>
  </conditionalFormatting>
  <conditionalFormatting sqref="DE41:DH41">
    <cfRule type="cellIs" dxfId="8320" priority="568" operator="equal">
      <formula>1</formula>
    </cfRule>
  </conditionalFormatting>
  <conditionalFormatting sqref="B42">
    <cfRule type="cellIs" dxfId="8319" priority="13657" operator="equal">
      <formula>" "</formula>
    </cfRule>
  </conditionalFormatting>
  <conditionalFormatting sqref="V42">
    <cfRule type="colorScale" priority="13665">
      <colorScale>
        <cfvo type="min"/>
        <cfvo type="max"/>
        <color rgb="FFFCFCFF"/>
        <color rgb="FF63BE7B"/>
      </colorScale>
    </cfRule>
    <cfRule type="colorScale" priority="136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G42">
    <cfRule type="cellIs" dxfId="8318" priority="13658" operator="equal">
      <formula>0</formula>
    </cfRule>
    <cfRule type="cellIs" dxfId="8317" priority="13659" operator="greaterThan">
      <formula>1</formula>
    </cfRule>
    <cfRule type="containsText" dxfId="8316" priority="13660" operator="containsText" text=" ">
      <formula>NOT(ISERROR(SEARCH(" ",AG42)))</formula>
    </cfRule>
    <cfRule type="containsText" dxfId="8315" priority="13661" operator="containsText" text=" ">
      <formula>NOT(ISERROR(SEARCH(" ",AG42)))</formula>
    </cfRule>
  </conditionalFormatting>
  <conditionalFormatting sqref="AH42:AJ42">
    <cfRule type="cellIs" dxfId="8314" priority="13652" operator="equal">
      <formula>0</formula>
    </cfRule>
    <cfRule type="cellIs" dxfId="8313" priority="13653" operator="equal">
      <formula>0</formula>
    </cfRule>
    <cfRule type="cellIs" dxfId="8312" priority="13654" operator="greaterThan">
      <formula>1</formula>
    </cfRule>
    <cfRule type="containsText" dxfId="8311" priority="13655" operator="containsText" text=" ">
      <formula>NOT(ISERROR(SEARCH(" ",AH42)))</formula>
    </cfRule>
    <cfRule type="containsText" dxfId="8310" priority="13656" operator="containsText" text=" ">
      <formula>NOT(ISERROR(SEARCH(" ",AH42)))</formula>
    </cfRule>
  </conditionalFormatting>
  <conditionalFormatting sqref="AV42">
    <cfRule type="containsText" dxfId="8309" priority="9013" operator="containsText" text=" ">
      <formula>NOT(ISERROR(SEARCH(" ",AV42)))</formula>
    </cfRule>
    <cfRule type="containsText" dxfId="8308" priority="9014" operator="containsText" text=" ">
      <formula>NOT(ISERROR(SEARCH(" ",AV42)))</formula>
    </cfRule>
  </conditionalFormatting>
  <conditionalFormatting sqref="AY42">
    <cfRule type="containsText" dxfId="8307" priority="599" operator="containsText" text=" ">
      <formula>NOT(ISERROR(SEARCH(" ",AY42)))</formula>
    </cfRule>
    <cfRule type="containsText" dxfId="8306" priority="600" operator="containsText" text=" ">
      <formula>NOT(ISERROR(SEARCH(" ",AY42)))</formula>
    </cfRule>
  </conditionalFormatting>
  <conditionalFormatting sqref="BO42:BP42">
    <cfRule type="containsText" dxfId="8305" priority="13568" operator="containsText" text=" ">
      <formula>NOT(ISERROR(SEARCH(" ",BO42)))</formula>
    </cfRule>
    <cfRule type="containsText" dxfId="8304" priority="13569" operator="containsText" text=" ">
      <formula>NOT(ISERROR(SEARCH(" ",BO42)))</formula>
    </cfRule>
  </conditionalFormatting>
  <conditionalFormatting sqref="BR42:BT42">
    <cfRule type="containsText" dxfId="8303" priority="13667" operator="containsText" text=" ">
      <formula>NOT(ISERROR(SEARCH(" ",BR42)))</formula>
    </cfRule>
    <cfRule type="containsText" dxfId="8302" priority="13668" operator="containsText" text=" ">
      <formula>NOT(ISERROR(SEARCH(" ",BR42)))</formula>
    </cfRule>
  </conditionalFormatting>
  <conditionalFormatting sqref="CM42">
    <cfRule type="containsText" dxfId="8301" priority="232" operator="containsText" text=" ">
      <formula>NOT(ISERROR(SEARCH(" ",CM42)))</formula>
    </cfRule>
  </conditionalFormatting>
  <conditionalFormatting sqref="CO42">
    <cfRule type="containsText" dxfId="8300" priority="146" operator="containsText" text=" ">
      <formula>NOT(ISERROR(SEARCH(" ",CO42)))</formula>
    </cfRule>
  </conditionalFormatting>
  <conditionalFormatting sqref="CQ42">
    <cfRule type="cellIs" dxfId="8299" priority="6086" operator="equal">
      <formula>1</formula>
    </cfRule>
    <cfRule type="cellIs" dxfId="8298" priority="9129" operator="equal">
      <formula>1</formula>
    </cfRule>
  </conditionalFormatting>
  <conditionalFormatting sqref="DE42">
    <cfRule type="cellIs" dxfId="8297" priority="566" operator="equal">
      <formula>1</formula>
    </cfRule>
  </conditionalFormatting>
  <conditionalFormatting sqref="DF42:DG42">
    <cfRule type="cellIs" dxfId="8296" priority="432" operator="equal">
      <formula>1</formula>
    </cfRule>
  </conditionalFormatting>
  <conditionalFormatting sqref="DH42">
    <cfRule type="cellIs" dxfId="8295" priority="433" operator="equal">
      <formula>1</formula>
    </cfRule>
  </conditionalFormatting>
  <conditionalFormatting sqref="DK42:DL42">
    <cfRule type="cellIs" dxfId="8294" priority="542" operator="equal">
      <formula>1</formula>
    </cfRule>
  </conditionalFormatting>
  <conditionalFormatting sqref="DO42">
    <cfRule type="cellIs" dxfId="8293" priority="467" operator="equal">
      <formula>1</formula>
    </cfRule>
  </conditionalFormatting>
  <conditionalFormatting sqref="DP42:DQ42">
    <cfRule type="cellIs" dxfId="8292" priority="459" operator="equal">
      <formula>1</formula>
    </cfRule>
  </conditionalFormatting>
  <conditionalFormatting sqref="DR42">
    <cfRule type="cellIs" dxfId="8291" priority="381" operator="equal">
      <formula>1</formula>
    </cfRule>
  </conditionalFormatting>
  <conditionalFormatting sqref="B43">
    <cfRule type="containsText" dxfId="8290" priority="14834" operator="containsText" text=" ">
      <formula>NOT(ISERROR(SEARCH(" ",B43)))</formula>
    </cfRule>
    <cfRule type="containsText" dxfId="8289" priority="14835" operator="containsText" text=" ">
      <formula>NOT(ISERROR(SEARCH(" ",B43)))</formula>
    </cfRule>
  </conditionalFormatting>
  <conditionalFormatting sqref="AV43">
    <cfRule type="containsText" dxfId="8288" priority="9011" operator="containsText" text=" ">
      <formula>NOT(ISERROR(SEARCH(" ",AV43)))</formula>
    </cfRule>
    <cfRule type="containsText" dxfId="8287" priority="9012" operator="containsText" text=" ">
      <formula>NOT(ISERROR(SEARCH(" ",AV43)))</formula>
    </cfRule>
  </conditionalFormatting>
  <conditionalFormatting sqref="AY43">
    <cfRule type="containsText" dxfId="8286" priority="597" operator="containsText" text=" ">
      <formula>NOT(ISERROR(SEARCH(" ",AY43)))</formula>
    </cfRule>
    <cfRule type="containsText" dxfId="8285" priority="598" operator="containsText" text=" ">
      <formula>NOT(ISERROR(SEARCH(" ",AY43)))</formula>
    </cfRule>
  </conditionalFormatting>
  <conditionalFormatting sqref="BO43">
    <cfRule type="containsText" dxfId="8284" priority="14635" operator="containsText" text=" ">
      <formula>NOT(ISERROR(SEARCH(" ",BO43)))</formula>
    </cfRule>
    <cfRule type="containsText" dxfId="8283" priority="14636" operator="containsText" text=" ">
      <formula>NOT(ISERROR(SEARCH(" ",BO43)))</formula>
    </cfRule>
  </conditionalFormatting>
  <conditionalFormatting sqref="CM43">
    <cfRule type="containsText" dxfId="8282" priority="209" operator="containsText" text=" ">
      <formula>NOT(ISERROR(SEARCH(" ",CM43)))</formula>
    </cfRule>
  </conditionalFormatting>
  <conditionalFormatting sqref="CO43">
    <cfRule type="containsText" dxfId="8281" priority="147" operator="containsText" text=" ">
      <formula>NOT(ISERROR(SEARCH(" ",CO43)))</formula>
    </cfRule>
  </conditionalFormatting>
  <conditionalFormatting sqref="CQ43">
    <cfRule type="cellIs" dxfId="8280" priority="6085" operator="equal">
      <formula>1</formula>
    </cfRule>
    <cfRule type="cellIs" dxfId="8279" priority="9128" operator="equal">
      <formula>1</formula>
    </cfRule>
  </conditionalFormatting>
  <conditionalFormatting sqref="DJ43:DL43">
    <cfRule type="cellIs" dxfId="8278" priority="547" operator="equal">
      <formula>1</formula>
    </cfRule>
  </conditionalFormatting>
  <conditionalFormatting sqref="DM43">
    <cfRule type="cellIs" dxfId="8277" priority="533" operator="equal">
      <formula>1</formula>
    </cfRule>
  </conditionalFormatting>
  <conditionalFormatting sqref="DO43:DQ43">
    <cfRule type="cellIs" dxfId="8276" priority="463" operator="equal">
      <formula>1</formula>
    </cfRule>
  </conditionalFormatting>
  <conditionalFormatting sqref="DR43">
    <cfRule type="cellIs" dxfId="8275" priority="399" operator="equal">
      <formula>1</formula>
    </cfRule>
  </conditionalFormatting>
  <conditionalFormatting sqref="B44">
    <cfRule type="cellIs" dxfId="8274" priority="9497" operator="equal">
      <formula>" "</formula>
    </cfRule>
    <cfRule type="containsText" dxfId="8273" priority="9498" operator="containsText" text=" ">
      <formula>NOT(ISERROR(SEARCH(" ",B44)))</formula>
    </cfRule>
    <cfRule type="containsText" dxfId="8272" priority="9499" operator="containsText" text=" ">
      <formula>NOT(ISERROR(SEARCH(" ",B44)))</formula>
    </cfRule>
  </conditionalFormatting>
  <conditionalFormatting sqref="G44">
    <cfRule type="containsText" dxfId="8271" priority="9473" operator="containsText" text=" ">
      <formula>NOT(ISERROR(SEARCH(" ",G44)))</formula>
    </cfRule>
    <cfRule type="containsText" dxfId="8270" priority="9474" operator="containsText" text=" ">
      <formula>NOT(ISERROR(SEARCH(" ",G44)))</formula>
    </cfRule>
  </conditionalFormatting>
  <conditionalFormatting sqref="H44">
    <cfRule type="containsText" dxfId="8269" priority="9509" operator="containsText" text=" ">
      <formula>NOT(ISERROR(SEARCH(" ",H44)))</formula>
    </cfRule>
    <cfRule type="containsText" dxfId="8268" priority="9510" operator="containsText" text=" ">
      <formula>NOT(ISERROR(SEARCH(" ",H44)))</formula>
    </cfRule>
  </conditionalFormatting>
  <conditionalFormatting sqref="V44">
    <cfRule type="colorScale" priority="9532">
      <colorScale>
        <cfvo type="min"/>
        <cfvo type="max"/>
        <color rgb="FFFCFCFF"/>
        <color rgb="FF63BE7B"/>
      </colorScale>
    </cfRule>
    <cfRule type="colorScale" priority="95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44">
    <cfRule type="cellIs" dxfId="8267" priority="9515" operator="greaterThan">
      <formula>1</formula>
    </cfRule>
    <cfRule type="containsText" dxfId="8266" priority="9516" operator="containsText" text=" ">
      <formula>NOT(ISERROR(SEARCH(" ",AC44)))</formula>
    </cfRule>
    <cfRule type="containsText" dxfId="8265" priority="9517" operator="containsText" text=" ">
      <formula>NOT(ISERROR(SEARCH(" ",AC44)))</formula>
    </cfRule>
  </conditionalFormatting>
  <conditionalFormatting sqref="AD44">
    <cfRule type="cellIs" dxfId="8264" priority="287" operator="equal">
      <formula>0</formula>
    </cfRule>
    <cfRule type="cellIs" dxfId="8263" priority="288" operator="equal">
      <formula>0</formula>
    </cfRule>
    <cfRule type="cellIs" dxfId="8262" priority="289" operator="greaterThan">
      <formula>1</formula>
    </cfRule>
    <cfRule type="containsText" dxfId="8261" priority="290" operator="containsText" text=" ">
      <formula>NOT(ISERROR(SEARCH(" ",AD44)))</formula>
    </cfRule>
    <cfRule type="containsText" dxfId="8260" priority="291" operator="containsText" text=" ">
      <formula>NOT(ISERROR(SEARCH(" ",AD44)))</formula>
    </cfRule>
  </conditionalFormatting>
  <conditionalFormatting sqref="AE44">
    <cfRule type="cellIs" dxfId="8259" priority="9076" operator="equal">
      <formula>0</formula>
    </cfRule>
    <cfRule type="cellIs" dxfId="8258" priority="9077" operator="equal">
      <formula>0</formula>
    </cfRule>
    <cfRule type="cellIs" dxfId="8257" priority="9078" operator="greaterThan">
      <formula>1</formula>
    </cfRule>
    <cfRule type="containsText" dxfId="8256" priority="9079" operator="containsText" text=" ">
      <formula>NOT(ISERROR(SEARCH(" ",AE44)))</formula>
    </cfRule>
    <cfRule type="containsText" dxfId="8255" priority="9080" operator="containsText" text=" ">
      <formula>NOT(ISERROR(SEARCH(" ",AE44)))</formula>
    </cfRule>
  </conditionalFormatting>
  <conditionalFormatting sqref="AG44">
    <cfRule type="cellIs" dxfId="8254" priority="9096" operator="equal">
      <formula>0</formula>
    </cfRule>
    <cfRule type="cellIs" dxfId="8253" priority="9097" operator="equal">
      <formula>0</formula>
    </cfRule>
    <cfRule type="cellIs" dxfId="8252" priority="9098" operator="greaterThan">
      <formula>1</formula>
    </cfRule>
    <cfRule type="containsText" dxfId="8251" priority="9099" operator="containsText" text=" ">
      <formula>NOT(ISERROR(SEARCH(" ",AG44)))</formula>
    </cfRule>
    <cfRule type="containsText" dxfId="8250" priority="9100" operator="containsText" text=" ">
      <formula>NOT(ISERROR(SEARCH(" ",AG44)))</formula>
    </cfRule>
  </conditionalFormatting>
  <conditionalFormatting sqref="AH44:AJ44">
    <cfRule type="cellIs" dxfId="8249" priority="9476" operator="equal">
      <formula>0</formula>
    </cfRule>
    <cfRule type="cellIs" dxfId="8248" priority="9477" operator="equal">
      <formula>0</formula>
    </cfRule>
    <cfRule type="cellIs" dxfId="8247" priority="9478" operator="greaterThan">
      <formula>1</formula>
    </cfRule>
    <cfRule type="containsText" dxfId="8246" priority="9479" operator="containsText" text=" ">
      <formula>NOT(ISERROR(SEARCH(" ",AH44)))</formula>
    </cfRule>
    <cfRule type="containsText" dxfId="8245" priority="9480" operator="containsText" text=" ">
      <formula>NOT(ISERROR(SEARCH(" ",AH44)))</formula>
    </cfRule>
  </conditionalFormatting>
  <conditionalFormatting sqref="AL44:AQ44">
    <cfRule type="cellIs" dxfId="8244" priority="9500" operator="equal">
      <formula>0</formula>
    </cfRule>
    <cfRule type="containsText" dxfId="8243" priority="9511" operator="containsText" text=" ">
      <formula>NOT(ISERROR(SEARCH(" ",AL44)))</formula>
    </cfRule>
    <cfRule type="containsText" dxfId="8242" priority="9512" operator="containsText" text=" ">
      <formula>NOT(ISERROR(SEARCH(" ",AL44)))</formula>
    </cfRule>
  </conditionalFormatting>
  <conditionalFormatting sqref="AS44">
    <cfRule type="cellIs" dxfId="8241" priority="8881" operator="equal">
      <formula>0</formula>
    </cfRule>
    <cfRule type="containsText" dxfId="8240" priority="8882" operator="containsText" text=" ">
      <formula>NOT(ISERROR(SEARCH(" ",AS44)))</formula>
    </cfRule>
    <cfRule type="containsText" dxfId="8239" priority="8883" operator="containsText" text=" ">
      <formula>NOT(ISERROR(SEARCH(" ",AS44)))</formula>
    </cfRule>
  </conditionalFormatting>
  <conditionalFormatting sqref="AU44">
    <cfRule type="cellIs" dxfId="8238" priority="9482" operator="greaterThan">
      <formula>1</formula>
    </cfRule>
    <cfRule type="containsText" dxfId="8237" priority="9483" operator="containsText" text=" ">
      <formula>NOT(ISERROR(SEARCH(" ",AU44)))</formula>
    </cfRule>
    <cfRule type="containsText" dxfId="8236" priority="9484" operator="containsText" text=" ">
      <formula>NOT(ISERROR(SEARCH(" ",AU44)))</formula>
    </cfRule>
  </conditionalFormatting>
  <conditionalFormatting sqref="BC44:BD44">
    <cfRule type="containsText" dxfId="8235" priority="9507" operator="containsText" text=" ">
      <formula>NOT(ISERROR(SEARCH(" ",BC44)))</formula>
    </cfRule>
    <cfRule type="containsText" dxfId="8234" priority="9508" operator="containsText" text=" ">
      <formula>NOT(ISERROR(SEARCH(" ",BC44)))</formula>
    </cfRule>
  </conditionalFormatting>
  <conditionalFormatting sqref="BF44:BG44">
    <cfRule type="containsText" dxfId="8233" priority="9513" operator="containsText" text=" ">
      <formula>NOT(ISERROR(SEARCH(" ",BF44)))</formula>
    </cfRule>
    <cfRule type="containsText" dxfId="8232" priority="9514" operator="containsText" text=" ">
      <formula>NOT(ISERROR(SEARCH(" ",BF44)))</formula>
    </cfRule>
  </conditionalFormatting>
  <conditionalFormatting sqref="BH44">
    <cfRule type="containsText" dxfId="8231" priority="9518" operator="containsText" text=" ">
      <formula>NOT(ISERROR(SEARCH(" ",BH44)))</formula>
    </cfRule>
    <cfRule type="containsText" dxfId="8230" priority="9519" operator="containsText" text=" ">
      <formula>NOT(ISERROR(SEARCH(" ",BH44)))</formula>
    </cfRule>
  </conditionalFormatting>
  <conditionalFormatting sqref="BJ44">
    <cfRule type="containsText" dxfId="8229" priority="338" operator="containsText" text=" ">
      <formula>NOT(ISERROR(SEARCH(" ",BJ44)))</formula>
    </cfRule>
    <cfRule type="containsText" dxfId="8228" priority="339" operator="containsText" text=" ">
      <formula>NOT(ISERROR(SEARCH(" ",BJ44)))</formula>
    </cfRule>
  </conditionalFormatting>
  <conditionalFormatting sqref="BO44">
    <cfRule type="containsText" dxfId="8227" priority="9493" operator="containsText" text=" ">
      <formula>NOT(ISERROR(SEARCH(" ",BO44)))</formula>
    </cfRule>
    <cfRule type="containsText" dxfId="8226" priority="9494" operator="containsText" text=" ">
      <formula>NOT(ISERROR(SEARCH(" ",BO44)))</formula>
    </cfRule>
  </conditionalFormatting>
  <conditionalFormatting sqref="BP44">
    <cfRule type="containsText" dxfId="8225" priority="9505" operator="containsText" text=" ">
      <formula>NOT(ISERROR(SEARCH(" ",BP44)))</formula>
    </cfRule>
    <cfRule type="containsText" dxfId="8224" priority="9506" operator="containsText" text=" ">
      <formula>NOT(ISERROR(SEARCH(" ",BP44)))</formula>
    </cfRule>
  </conditionalFormatting>
  <conditionalFormatting sqref="BR44">
    <cfRule type="containsText" dxfId="8223" priority="9503" operator="containsText" text=" ">
      <formula>NOT(ISERROR(SEARCH(" ",BR44)))</formula>
    </cfRule>
    <cfRule type="containsText" dxfId="8222" priority="9504" operator="containsText" text=" ">
      <formula>NOT(ISERROR(SEARCH(" ",BR44)))</formula>
    </cfRule>
  </conditionalFormatting>
  <conditionalFormatting sqref="BS44">
    <cfRule type="containsText" dxfId="8221" priority="8999" operator="containsText" text=" ">
      <formula>NOT(ISERROR(SEARCH(" ",BS44)))</formula>
    </cfRule>
    <cfRule type="containsText" dxfId="8220" priority="9000" operator="containsText" text=" ">
      <formula>NOT(ISERROR(SEARCH(" ",BS44)))</formula>
    </cfRule>
  </conditionalFormatting>
  <conditionalFormatting sqref="BT44">
    <cfRule type="containsText" dxfId="8219" priority="9005" operator="containsText" text=" ">
      <formula>NOT(ISERROR(SEARCH(" ",BT44)))</formula>
    </cfRule>
    <cfRule type="containsText" dxfId="8218" priority="9006" operator="containsText" text=" ">
      <formula>NOT(ISERROR(SEARCH(" ",BT44)))</formula>
    </cfRule>
  </conditionalFormatting>
  <conditionalFormatting sqref="BW44">
    <cfRule type="containsText" dxfId="8217" priority="9524" operator="containsText" text=" ">
      <formula>NOT(ISERROR(SEARCH(" ",BW44)))</formula>
    </cfRule>
    <cfRule type="containsText" dxfId="8216" priority="9525" operator="containsText" text=" ">
      <formula>NOT(ISERROR(SEARCH(" ",BW44)))</formula>
    </cfRule>
  </conditionalFormatting>
  <conditionalFormatting sqref="CM44">
    <cfRule type="containsText" dxfId="8215" priority="222" operator="containsText" text=" ">
      <formula>NOT(ISERROR(SEARCH(" ",CM44)))</formula>
    </cfRule>
  </conditionalFormatting>
  <conditionalFormatting sqref="CO44">
    <cfRule type="containsText" dxfId="8214" priority="176" operator="containsText" text=" ">
      <formula>NOT(ISERROR(SEARCH(" ",CO44)))</formula>
    </cfRule>
  </conditionalFormatting>
  <conditionalFormatting sqref="CQ44">
    <cfRule type="cellIs" dxfId="8213" priority="6084" operator="equal">
      <formula>1</formula>
    </cfRule>
  </conditionalFormatting>
  <conditionalFormatting sqref="DF44:DG44">
    <cfRule type="cellIs" dxfId="8212" priority="396" operator="equal">
      <formula>1</formula>
    </cfRule>
  </conditionalFormatting>
  <conditionalFormatting sqref="DH44">
    <cfRule type="cellIs" dxfId="8211" priority="397" operator="equal">
      <formula>1</formula>
    </cfRule>
  </conditionalFormatting>
  <conditionalFormatting sqref="DJ44:DL44">
    <cfRule type="cellIs" dxfId="8210" priority="391" operator="equal">
      <formula>1</formula>
    </cfRule>
  </conditionalFormatting>
  <conditionalFormatting sqref="DO44:DQ44">
    <cfRule type="cellIs" dxfId="8209" priority="390" operator="equal">
      <formula>1</formula>
    </cfRule>
  </conditionalFormatting>
  <conditionalFormatting sqref="DR44">
    <cfRule type="cellIs" dxfId="8208" priority="382" operator="equal">
      <formula>1</formula>
    </cfRule>
  </conditionalFormatting>
  <conditionalFormatting sqref="DV44">
    <cfRule type="containsText" dxfId="8207" priority="8987" operator="containsText" text=" ">
      <formula>NOT(ISERROR(SEARCH(" ",DV44)))</formula>
    </cfRule>
    <cfRule type="containsText" dxfId="8206" priority="8988" operator="containsText" text=" ">
      <formula>NOT(ISERROR(SEARCH(" ",DV44)))</formula>
    </cfRule>
    <cfRule type="containsText" dxfId="8205" priority="8989" operator="containsText" text=" ">
      <formula>NOT(ISERROR(SEARCH(" ",DV44)))</formula>
    </cfRule>
    <cfRule type="containsText" dxfId="8204" priority="8990" operator="containsText" text=" ">
      <formula>NOT(ISERROR(SEARCH(" ",DV44)))</formula>
    </cfRule>
  </conditionalFormatting>
  <conditionalFormatting sqref="DY44:EH44">
    <cfRule type="containsText" dxfId="8203" priority="9501" operator="containsText" text=" ">
      <formula>NOT(ISERROR(SEARCH(" ",DY44)))</formula>
    </cfRule>
    <cfRule type="containsText" dxfId="8202" priority="9502" operator="containsText" text=" ">
      <formula>NOT(ISERROR(SEARCH(" ",DY44)))</formula>
    </cfRule>
  </conditionalFormatting>
  <conditionalFormatting sqref="EJ44">
    <cfRule type="cellIs" dxfId="8201" priority="9030" operator="equal">
      <formula>0</formula>
    </cfRule>
    <cfRule type="containsText" dxfId="8200" priority="9031" operator="containsText" text=" ">
      <formula>NOT(ISERROR(SEARCH(" ",EJ44)))</formula>
    </cfRule>
    <cfRule type="containsText" dxfId="8199" priority="9032" operator="containsText" text=" ">
      <formula>NOT(ISERROR(SEARCH(" ",EJ44)))</formula>
    </cfRule>
  </conditionalFormatting>
  <conditionalFormatting sqref="FE44">
    <cfRule type="cellIs" dxfId="8198" priority="9534" operator="greaterThan">
      <formula>1</formula>
    </cfRule>
    <cfRule type="colorScale" priority="9535">
      <colorScale>
        <cfvo type="min"/>
        <cfvo type="max"/>
        <color rgb="FFFCFCFF"/>
        <color rgb="FF63BE7B"/>
      </colorScale>
    </cfRule>
    <cfRule type="colorScale" priority="95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44">
    <cfRule type="colorScale" priority="9495">
      <colorScale>
        <cfvo type="min"/>
        <cfvo type="max"/>
        <color rgb="FFFCFCFF"/>
        <color rgb="FF63BE7B"/>
      </colorScale>
    </cfRule>
    <cfRule type="colorScale" priority="94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44:FH44">
    <cfRule type="colorScale" priority="9537">
      <colorScale>
        <cfvo type="min"/>
        <cfvo type="max"/>
        <color rgb="FFFCFCFF"/>
        <color rgb="FF63BE7B"/>
      </colorScale>
    </cfRule>
    <cfRule type="colorScale" priority="95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44">
    <cfRule type="colorScale" priority="9539">
      <colorScale>
        <cfvo type="min"/>
        <cfvo type="max"/>
        <color rgb="FFFCFCFF"/>
        <color rgb="FF63BE7B"/>
      </colorScale>
    </cfRule>
    <cfRule type="colorScale" priority="95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44">
    <cfRule type="colorScale" priority="9806">
      <colorScale>
        <cfvo type="min"/>
        <cfvo type="max"/>
        <color rgb="FFFCFCFF"/>
        <color rgb="FF63BE7B"/>
      </colorScale>
    </cfRule>
    <cfRule type="colorScale" priority="98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44">
    <cfRule type="cellIs" dxfId="8197" priority="9541" operator="greaterThan">
      <formula>1</formula>
    </cfRule>
    <cfRule type="colorScale" priority="9542">
      <colorScale>
        <cfvo type="min"/>
        <cfvo type="max"/>
        <color rgb="FFFCFCFF"/>
        <color rgb="FF63BE7B"/>
      </colorScale>
    </cfRule>
    <cfRule type="colorScale" priority="95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44">
    <cfRule type="colorScale" priority="9544">
      <colorScale>
        <cfvo type="min"/>
        <cfvo type="max"/>
        <color rgb="FFFCFCFF"/>
        <color rgb="FF63BE7B"/>
      </colorScale>
    </cfRule>
    <cfRule type="colorScale" priority="95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44">
    <cfRule type="colorScale" priority="9802">
      <colorScale>
        <cfvo type="min"/>
        <cfvo type="max"/>
        <color rgb="FFFCFCFF"/>
        <color rgb="FF63BE7B"/>
      </colorScale>
    </cfRule>
    <cfRule type="colorScale" priority="98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44">
    <cfRule type="cellIs" dxfId="8196" priority="9546" operator="greaterThan">
      <formula>1</formula>
    </cfRule>
    <cfRule type="colorScale" priority="9547">
      <colorScale>
        <cfvo type="min"/>
        <cfvo type="max"/>
        <color rgb="FFFCFCFF"/>
        <color rgb="FF63BE7B"/>
      </colorScale>
    </cfRule>
    <cfRule type="colorScale" priority="95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44">
    <cfRule type="colorScale" priority="9549">
      <colorScale>
        <cfvo type="min"/>
        <cfvo type="max"/>
        <color rgb="FFFCFCFF"/>
        <color rgb="FF63BE7B"/>
      </colorScale>
    </cfRule>
    <cfRule type="colorScale" priority="95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44">
    <cfRule type="colorScale" priority="9551">
      <colorScale>
        <cfvo type="min"/>
        <cfvo type="max"/>
        <color rgb="FFFCFCFF"/>
        <color rgb="FF63BE7B"/>
      </colorScale>
    </cfRule>
    <cfRule type="colorScale" priority="95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44">
    <cfRule type="cellIs" dxfId="8195" priority="9553" operator="greaterThan">
      <formula>1</formula>
    </cfRule>
    <cfRule type="colorScale" priority="9554">
      <colorScale>
        <cfvo type="min"/>
        <cfvo type="max"/>
        <color rgb="FFFCFCFF"/>
        <color rgb="FF63BE7B"/>
      </colorScale>
    </cfRule>
    <cfRule type="colorScale" priority="95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44">
    <cfRule type="colorScale" priority="9556">
      <colorScale>
        <cfvo type="min"/>
        <cfvo type="max"/>
        <color rgb="FFFCFCFF"/>
        <color rgb="FF63BE7B"/>
      </colorScale>
    </cfRule>
    <cfRule type="colorScale" priority="95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44">
    <cfRule type="colorScale" priority="9558">
      <colorScale>
        <cfvo type="min"/>
        <cfvo type="max"/>
        <color rgb="FFFCFCFF"/>
        <color rgb="FF63BE7B"/>
      </colorScale>
    </cfRule>
    <cfRule type="colorScale" priority="95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44">
    <cfRule type="cellIs" dxfId="8194" priority="9560" operator="greaterThan">
      <formula>1</formula>
    </cfRule>
    <cfRule type="colorScale" priority="9561">
      <colorScale>
        <cfvo type="min"/>
        <cfvo type="max"/>
        <color rgb="FFFCFCFF"/>
        <color rgb="FF63BE7B"/>
      </colorScale>
    </cfRule>
    <cfRule type="colorScale" priority="95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44">
    <cfRule type="colorScale" priority="9563">
      <colorScale>
        <cfvo type="min"/>
        <cfvo type="max"/>
        <color rgb="FFFCFCFF"/>
        <color rgb="FF63BE7B"/>
      </colorScale>
    </cfRule>
    <cfRule type="colorScale" priority="95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44">
    <cfRule type="colorScale" priority="9565">
      <colorScale>
        <cfvo type="min"/>
        <cfvo type="max"/>
        <color rgb="FFFCFCFF"/>
        <color rgb="FF63BE7B"/>
      </colorScale>
    </cfRule>
    <cfRule type="colorScale" priority="95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44">
    <cfRule type="cellIs" dxfId="8193" priority="9567" operator="greaterThan">
      <formula>1</formula>
    </cfRule>
    <cfRule type="colorScale" priority="9568">
      <colorScale>
        <cfvo type="min"/>
        <cfvo type="max"/>
        <color rgb="FFFCFCFF"/>
        <color rgb="FF63BE7B"/>
      </colorScale>
    </cfRule>
    <cfRule type="colorScale" priority="95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44">
    <cfRule type="colorScale" priority="9570">
      <colorScale>
        <cfvo type="min"/>
        <cfvo type="max"/>
        <color rgb="FFFCFCFF"/>
        <color rgb="FF63BE7B"/>
      </colorScale>
    </cfRule>
    <cfRule type="colorScale" priority="95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44">
    <cfRule type="colorScale" priority="9572">
      <colorScale>
        <cfvo type="min"/>
        <cfvo type="max"/>
        <color rgb="FFFCFCFF"/>
        <color rgb="FF63BE7B"/>
      </colorScale>
    </cfRule>
    <cfRule type="colorScale" priority="95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44">
    <cfRule type="cellIs" dxfId="8192" priority="9574" operator="greaterThan">
      <formula>1</formula>
    </cfRule>
    <cfRule type="colorScale" priority="9575">
      <colorScale>
        <cfvo type="min"/>
        <cfvo type="max"/>
        <color rgb="FFFCFCFF"/>
        <color rgb="FF63BE7B"/>
      </colorScale>
    </cfRule>
    <cfRule type="colorScale" priority="95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44">
    <cfRule type="colorScale" priority="9577">
      <colorScale>
        <cfvo type="min"/>
        <cfvo type="max"/>
        <color rgb="FFFCFCFF"/>
        <color rgb="FF63BE7B"/>
      </colorScale>
    </cfRule>
    <cfRule type="colorScale" priority="95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44">
    <cfRule type="colorScale" priority="9579">
      <colorScale>
        <cfvo type="min"/>
        <cfvo type="max"/>
        <color rgb="FFFCFCFF"/>
        <color rgb="FF63BE7B"/>
      </colorScale>
    </cfRule>
    <cfRule type="colorScale" priority="95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44">
    <cfRule type="cellIs" dxfId="8191" priority="9581" operator="greaterThan">
      <formula>1</formula>
    </cfRule>
    <cfRule type="colorScale" priority="9582">
      <colorScale>
        <cfvo type="min"/>
        <cfvo type="max"/>
        <color rgb="FFFCFCFF"/>
        <color rgb="FF63BE7B"/>
      </colorScale>
    </cfRule>
    <cfRule type="colorScale" priority="95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44">
    <cfRule type="colorScale" priority="9584">
      <colorScale>
        <cfvo type="min"/>
        <cfvo type="max"/>
        <color rgb="FFFCFCFF"/>
        <color rgb="FF63BE7B"/>
      </colorScale>
    </cfRule>
    <cfRule type="colorScale" priority="95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44">
    <cfRule type="colorScale" priority="9586">
      <colorScale>
        <cfvo type="min"/>
        <cfvo type="max"/>
        <color rgb="FFFCFCFF"/>
        <color rgb="FF63BE7B"/>
      </colorScale>
    </cfRule>
    <cfRule type="colorScale" priority="95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44">
    <cfRule type="cellIs" dxfId="8190" priority="9588" operator="greaterThan">
      <formula>1</formula>
    </cfRule>
    <cfRule type="colorScale" priority="9589">
      <colorScale>
        <cfvo type="min"/>
        <cfvo type="max"/>
        <color rgb="FFFCFCFF"/>
        <color rgb="FF63BE7B"/>
      </colorScale>
    </cfRule>
    <cfRule type="colorScale" priority="95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44">
    <cfRule type="colorScale" priority="9591">
      <colorScale>
        <cfvo type="min"/>
        <cfvo type="max"/>
        <color rgb="FFFCFCFF"/>
        <color rgb="FF63BE7B"/>
      </colorScale>
    </cfRule>
    <cfRule type="colorScale" priority="95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44">
    <cfRule type="colorScale" priority="9593">
      <colorScale>
        <cfvo type="min"/>
        <cfvo type="max"/>
        <color rgb="FFFCFCFF"/>
        <color rgb="FF63BE7B"/>
      </colorScale>
    </cfRule>
    <cfRule type="colorScale" priority="95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44">
    <cfRule type="cellIs" dxfId="8189" priority="9595" operator="greaterThan">
      <formula>1</formula>
    </cfRule>
    <cfRule type="colorScale" priority="9596">
      <colorScale>
        <cfvo type="min"/>
        <cfvo type="max"/>
        <color rgb="FFFCFCFF"/>
        <color rgb="FF63BE7B"/>
      </colorScale>
    </cfRule>
    <cfRule type="colorScale" priority="95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44">
    <cfRule type="colorScale" priority="9598">
      <colorScale>
        <cfvo type="min"/>
        <cfvo type="max"/>
        <color rgb="FFFCFCFF"/>
        <color rgb="FF63BE7B"/>
      </colorScale>
    </cfRule>
    <cfRule type="colorScale" priority="95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44">
    <cfRule type="colorScale" priority="9600">
      <colorScale>
        <cfvo type="min"/>
        <cfvo type="max"/>
        <color rgb="FFFCFCFF"/>
        <color rgb="FF63BE7B"/>
      </colorScale>
    </cfRule>
    <cfRule type="colorScale" priority="96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44">
    <cfRule type="cellIs" dxfId="8188" priority="9602" operator="greaterThan">
      <formula>1</formula>
    </cfRule>
    <cfRule type="colorScale" priority="9603">
      <colorScale>
        <cfvo type="min"/>
        <cfvo type="max"/>
        <color rgb="FFFCFCFF"/>
        <color rgb="FF63BE7B"/>
      </colorScale>
    </cfRule>
    <cfRule type="colorScale" priority="96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44">
    <cfRule type="colorScale" priority="9605">
      <colorScale>
        <cfvo type="min"/>
        <cfvo type="max"/>
        <color rgb="FFFCFCFF"/>
        <color rgb="FF63BE7B"/>
      </colorScale>
    </cfRule>
    <cfRule type="colorScale" priority="96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44">
    <cfRule type="colorScale" priority="9607">
      <colorScale>
        <cfvo type="min"/>
        <cfvo type="max"/>
        <color rgb="FFFCFCFF"/>
        <color rgb="FF63BE7B"/>
      </colorScale>
    </cfRule>
    <cfRule type="colorScale" priority="96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44">
    <cfRule type="cellIs" dxfId="8187" priority="9609" operator="greaterThan">
      <formula>1</formula>
    </cfRule>
    <cfRule type="colorScale" priority="9610">
      <colorScale>
        <cfvo type="min"/>
        <cfvo type="max"/>
        <color rgb="FFFCFCFF"/>
        <color rgb="FF63BE7B"/>
      </colorScale>
    </cfRule>
    <cfRule type="colorScale" priority="96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44">
    <cfRule type="colorScale" priority="9612">
      <colorScale>
        <cfvo type="min"/>
        <cfvo type="max"/>
        <color rgb="FFFCFCFF"/>
        <color rgb="FF63BE7B"/>
      </colorScale>
    </cfRule>
    <cfRule type="colorScale" priority="96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44">
    <cfRule type="colorScale" priority="9614">
      <colorScale>
        <cfvo type="min"/>
        <cfvo type="max"/>
        <color rgb="FFFCFCFF"/>
        <color rgb="FF63BE7B"/>
      </colorScale>
    </cfRule>
    <cfRule type="colorScale" priority="96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44">
    <cfRule type="cellIs" dxfId="8186" priority="9616" operator="greaterThan">
      <formula>1</formula>
    </cfRule>
    <cfRule type="colorScale" priority="9617">
      <colorScale>
        <cfvo type="min"/>
        <cfvo type="max"/>
        <color rgb="FFFCFCFF"/>
        <color rgb="FF63BE7B"/>
      </colorScale>
    </cfRule>
    <cfRule type="colorScale" priority="96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44">
    <cfRule type="colorScale" priority="9619">
      <colorScale>
        <cfvo type="min"/>
        <cfvo type="max"/>
        <color rgb="FFFCFCFF"/>
        <color rgb="FF63BE7B"/>
      </colorScale>
    </cfRule>
    <cfRule type="colorScale" priority="96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44">
    <cfRule type="colorScale" priority="9621">
      <colorScale>
        <cfvo type="min"/>
        <cfvo type="max"/>
        <color rgb="FFFCFCFF"/>
        <color rgb="FF63BE7B"/>
      </colorScale>
    </cfRule>
    <cfRule type="colorScale" priority="96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44">
    <cfRule type="cellIs" dxfId="8185" priority="9623" operator="greaterThan">
      <formula>1</formula>
    </cfRule>
    <cfRule type="colorScale" priority="9624">
      <colorScale>
        <cfvo type="min"/>
        <cfvo type="max"/>
        <color rgb="FFFCFCFF"/>
        <color rgb="FF63BE7B"/>
      </colorScale>
    </cfRule>
    <cfRule type="colorScale" priority="96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44">
    <cfRule type="colorScale" priority="9626">
      <colorScale>
        <cfvo type="min"/>
        <cfvo type="max"/>
        <color rgb="FFFCFCFF"/>
        <color rgb="FF63BE7B"/>
      </colorScale>
    </cfRule>
    <cfRule type="colorScale" priority="96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44">
    <cfRule type="colorScale" priority="9628">
      <colorScale>
        <cfvo type="min"/>
        <cfvo type="max"/>
        <color rgb="FFFCFCFF"/>
        <color rgb="FF63BE7B"/>
      </colorScale>
    </cfRule>
    <cfRule type="colorScale" priority="96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44">
    <cfRule type="cellIs" dxfId="8184" priority="9630" operator="greaterThan">
      <formula>1</formula>
    </cfRule>
    <cfRule type="colorScale" priority="9631">
      <colorScale>
        <cfvo type="min"/>
        <cfvo type="max"/>
        <color rgb="FFFCFCFF"/>
        <color rgb="FF63BE7B"/>
      </colorScale>
    </cfRule>
    <cfRule type="colorScale" priority="96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44">
    <cfRule type="colorScale" priority="9633">
      <colorScale>
        <cfvo type="min"/>
        <cfvo type="max"/>
        <color rgb="FFFCFCFF"/>
        <color rgb="FF63BE7B"/>
      </colorScale>
    </cfRule>
    <cfRule type="colorScale" priority="96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44">
    <cfRule type="colorScale" priority="9635">
      <colorScale>
        <cfvo type="min"/>
        <cfvo type="max"/>
        <color rgb="FFFCFCFF"/>
        <color rgb="FF63BE7B"/>
      </colorScale>
    </cfRule>
    <cfRule type="colorScale" priority="96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44">
    <cfRule type="cellIs" dxfId="8183" priority="9637" operator="greaterThan">
      <formula>1</formula>
    </cfRule>
    <cfRule type="colorScale" priority="9638">
      <colorScale>
        <cfvo type="min"/>
        <cfvo type="max"/>
        <color rgb="FFFCFCFF"/>
        <color rgb="FF63BE7B"/>
      </colorScale>
    </cfRule>
    <cfRule type="colorScale" priority="96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44">
    <cfRule type="colorScale" priority="9640">
      <colorScale>
        <cfvo type="min"/>
        <cfvo type="max"/>
        <color rgb="FFFCFCFF"/>
        <color rgb="FF63BE7B"/>
      </colorScale>
    </cfRule>
    <cfRule type="colorScale" priority="96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44">
    <cfRule type="colorScale" priority="9642">
      <colorScale>
        <cfvo type="min"/>
        <cfvo type="max"/>
        <color rgb="FFFCFCFF"/>
        <color rgb="FF63BE7B"/>
      </colorScale>
    </cfRule>
    <cfRule type="colorScale" priority="96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44">
    <cfRule type="cellIs" dxfId="8182" priority="9644" operator="greaterThan">
      <formula>1</formula>
    </cfRule>
    <cfRule type="colorScale" priority="9645">
      <colorScale>
        <cfvo type="min"/>
        <cfvo type="max"/>
        <color rgb="FFFCFCFF"/>
        <color rgb="FF63BE7B"/>
      </colorScale>
    </cfRule>
    <cfRule type="colorScale" priority="96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44">
    <cfRule type="colorScale" priority="9647">
      <colorScale>
        <cfvo type="min"/>
        <cfvo type="max"/>
        <color rgb="FFFCFCFF"/>
        <color rgb="FF63BE7B"/>
      </colorScale>
    </cfRule>
    <cfRule type="colorScale" priority="96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44">
    <cfRule type="colorScale" priority="9649">
      <colorScale>
        <cfvo type="min"/>
        <cfvo type="max"/>
        <color rgb="FFFCFCFF"/>
        <color rgb="FF63BE7B"/>
      </colorScale>
    </cfRule>
    <cfRule type="colorScale" priority="96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44">
    <cfRule type="cellIs" dxfId="8181" priority="9651" operator="greaterThan">
      <formula>1</formula>
    </cfRule>
    <cfRule type="colorScale" priority="9652">
      <colorScale>
        <cfvo type="min"/>
        <cfvo type="max"/>
        <color rgb="FFFCFCFF"/>
        <color rgb="FF63BE7B"/>
      </colorScale>
    </cfRule>
    <cfRule type="colorScale" priority="96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44">
    <cfRule type="colorScale" priority="9654">
      <colorScale>
        <cfvo type="min"/>
        <cfvo type="max"/>
        <color rgb="FFFCFCFF"/>
        <color rgb="FF63BE7B"/>
      </colorScale>
    </cfRule>
    <cfRule type="colorScale" priority="96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44">
    <cfRule type="colorScale" priority="9656">
      <colorScale>
        <cfvo type="min"/>
        <cfvo type="max"/>
        <color rgb="FFFCFCFF"/>
        <color rgb="FF63BE7B"/>
      </colorScale>
    </cfRule>
    <cfRule type="colorScale" priority="96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44">
    <cfRule type="cellIs" dxfId="8180" priority="9658" operator="greaterThan">
      <formula>1</formula>
    </cfRule>
    <cfRule type="colorScale" priority="9659">
      <colorScale>
        <cfvo type="min"/>
        <cfvo type="max"/>
        <color rgb="FFFCFCFF"/>
        <color rgb="FF63BE7B"/>
      </colorScale>
    </cfRule>
    <cfRule type="colorScale" priority="96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44">
    <cfRule type="colorScale" priority="9661">
      <colorScale>
        <cfvo type="min"/>
        <cfvo type="max"/>
        <color rgb="FFFCFCFF"/>
        <color rgb="FF63BE7B"/>
      </colorScale>
    </cfRule>
    <cfRule type="colorScale" priority="96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44">
    <cfRule type="colorScale" priority="9663">
      <colorScale>
        <cfvo type="min"/>
        <cfvo type="max"/>
        <color rgb="FFFCFCFF"/>
        <color rgb="FF63BE7B"/>
      </colorScale>
    </cfRule>
    <cfRule type="colorScale" priority="96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44">
    <cfRule type="cellIs" dxfId="8179" priority="9665" operator="greaterThan">
      <formula>1</formula>
    </cfRule>
    <cfRule type="colorScale" priority="9666">
      <colorScale>
        <cfvo type="min"/>
        <cfvo type="max"/>
        <color rgb="FFFCFCFF"/>
        <color rgb="FF63BE7B"/>
      </colorScale>
    </cfRule>
    <cfRule type="colorScale" priority="96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44">
    <cfRule type="cellIs" dxfId="8178" priority="9668" operator="greaterThan">
      <formula>1</formula>
    </cfRule>
    <cfRule type="colorScale" priority="9669">
      <colorScale>
        <cfvo type="min"/>
        <cfvo type="max"/>
        <color rgb="FFFCFCFF"/>
        <color rgb="FF63BE7B"/>
      </colorScale>
    </cfRule>
    <cfRule type="colorScale" priority="96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44:HW44">
    <cfRule type="colorScale" priority="9671">
      <colorScale>
        <cfvo type="min"/>
        <cfvo type="max"/>
        <color rgb="FFFCFCFF"/>
        <color rgb="FF63BE7B"/>
      </colorScale>
    </cfRule>
    <cfRule type="colorScale" priority="96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44">
    <cfRule type="colorScale" priority="9673">
      <colorScale>
        <cfvo type="min"/>
        <cfvo type="max"/>
        <color rgb="FFFCFCFF"/>
        <color rgb="FF63BE7B"/>
      </colorScale>
    </cfRule>
    <cfRule type="colorScale" priority="96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44">
    <cfRule type="colorScale" priority="9808">
      <colorScale>
        <cfvo type="min"/>
        <cfvo type="max"/>
        <color rgb="FFFCFCFF"/>
        <color rgb="FF63BE7B"/>
      </colorScale>
    </cfRule>
    <cfRule type="colorScale" priority="98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44">
    <cfRule type="cellIs" dxfId="8177" priority="9675" operator="greaterThan">
      <formula>1</formula>
    </cfRule>
    <cfRule type="colorScale" priority="9676">
      <colorScale>
        <cfvo type="min"/>
        <cfvo type="max"/>
        <color rgb="FFFCFCFF"/>
        <color rgb="FF63BE7B"/>
      </colorScale>
    </cfRule>
    <cfRule type="colorScale" priority="96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44">
    <cfRule type="colorScale" priority="9678">
      <colorScale>
        <cfvo type="min"/>
        <cfvo type="max"/>
        <color rgb="FFFCFCFF"/>
        <color rgb="FF63BE7B"/>
      </colorScale>
    </cfRule>
    <cfRule type="colorScale" priority="96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44">
    <cfRule type="colorScale" priority="9804">
      <colorScale>
        <cfvo type="min"/>
        <cfvo type="max"/>
        <color rgb="FFFCFCFF"/>
        <color rgb="FF63BE7B"/>
      </colorScale>
    </cfRule>
    <cfRule type="colorScale" priority="98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44">
    <cfRule type="cellIs" dxfId="8176" priority="9680" operator="greaterThan">
      <formula>1</formula>
    </cfRule>
    <cfRule type="colorScale" priority="9681">
      <colorScale>
        <cfvo type="min"/>
        <cfvo type="max"/>
        <color rgb="FFFCFCFF"/>
        <color rgb="FF63BE7B"/>
      </colorScale>
    </cfRule>
    <cfRule type="colorScale" priority="96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44">
    <cfRule type="colorScale" priority="9683">
      <colorScale>
        <cfvo type="min"/>
        <cfvo type="max"/>
        <color rgb="FFFCFCFF"/>
        <color rgb="FF63BE7B"/>
      </colorScale>
    </cfRule>
    <cfRule type="colorScale" priority="96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44">
    <cfRule type="colorScale" priority="9685">
      <colorScale>
        <cfvo type="min"/>
        <cfvo type="max"/>
        <color rgb="FFFCFCFF"/>
        <color rgb="FF63BE7B"/>
      </colorScale>
    </cfRule>
    <cfRule type="colorScale" priority="96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44">
    <cfRule type="cellIs" dxfId="8175" priority="9687" operator="greaterThan">
      <formula>1</formula>
    </cfRule>
    <cfRule type="colorScale" priority="9688">
      <colorScale>
        <cfvo type="min"/>
        <cfvo type="max"/>
        <color rgb="FFFCFCFF"/>
        <color rgb="FF63BE7B"/>
      </colorScale>
    </cfRule>
    <cfRule type="colorScale" priority="96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44">
    <cfRule type="colorScale" priority="9690">
      <colorScale>
        <cfvo type="min"/>
        <cfvo type="max"/>
        <color rgb="FFFCFCFF"/>
        <color rgb="FF63BE7B"/>
      </colorScale>
    </cfRule>
    <cfRule type="colorScale" priority="96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44">
    <cfRule type="colorScale" priority="9692">
      <colorScale>
        <cfvo type="min"/>
        <cfvo type="max"/>
        <color rgb="FFFCFCFF"/>
        <color rgb="FF63BE7B"/>
      </colorScale>
    </cfRule>
    <cfRule type="colorScale" priority="96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44">
    <cfRule type="cellIs" dxfId="8174" priority="9694" operator="greaterThan">
      <formula>1</formula>
    </cfRule>
    <cfRule type="colorScale" priority="9695">
      <colorScale>
        <cfvo type="min"/>
        <cfvo type="max"/>
        <color rgb="FFFCFCFF"/>
        <color rgb="FF63BE7B"/>
      </colorScale>
    </cfRule>
    <cfRule type="colorScale" priority="96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44">
    <cfRule type="colorScale" priority="9697">
      <colorScale>
        <cfvo type="min"/>
        <cfvo type="max"/>
        <color rgb="FFFCFCFF"/>
        <color rgb="FF63BE7B"/>
      </colorScale>
    </cfRule>
    <cfRule type="colorScale" priority="96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44">
    <cfRule type="colorScale" priority="9699">
      <colorScale>
        <cfvo type="min"/>
        <cfvo type="max"/>
        <color rgb="FFFCFCFF"/>
        <color rgb="FF63BE7B"/>
      </colorScale>
    </cfRule>
    <cfRule type="colorScale" priority="97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44">
    <cfRule type="cellIs" dxfId="8173" priority="9701" operator="greaterThan">
      <formula>1</formula>
    </cfRule>
    <cfRule type="colorScale" priority="9702">
      <colorScale>
        <cfvo type="min"/>
        <cfvo type="max"/>
        <color rgb="FFFCFCFF"/>
        <color rgb="FF63BE7B"/>
      </colorScale>
    </cfRule>
    <cfRule type="colorScale" priority="97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44">
    <cfRule type="colorScale" priority="9704">
      <colorScale>
        <cfvo type="min"/>
        <cfvo type="max"/>
        <color rgb="FFFCFCFF"/>
        <color rgb="FF63BE7B"/>
      </colorScale>
    </cfRule>
    <cfRule type="colorScale" priority="97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44">
    <cfRule type="colorScale" priority="9706">
      <colorScale>
        <cfvo type="min"/>
        <cfvo type="max"/>
        <color rgb="FFFCFCFF"/>
        <color rgb="FF63BE7B"/>
      </colorScale>
    </cfRule>
    <cfRule type="colorScale" priority="97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44">
    <cfRule type="cellIs" dxfId="8172" priority="9708" operator="greaterThan">
      <formula>1</formula>
    </cfRule>
    <cfRule type="colorScale" priority="9709">
      <colorScale>
        <cfvo type="min"/>
        <cfvo type="max"/>
        <color rgb="FFFCFCFF"/>
        <color rgb="FF63BE7B"/>
      </colorScale>
    </cfRule>
    <cfRule type="colorScale" priority="97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44">
    <cfRule type="colorScale" priority="9711">
      <colorScale>
        <cfvo type="min"/>
        <cfvo type="max"/>
        <color rgb="FFFCFCFF"/>
        <color rgb="FF63BE7B"/>
      </colorScale>
    </cfRule>
    <cfRule type="colorScale" priority="97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44">
    <cfRule type="colorScale" priority="9713">
      <colorScale>
        <cfvo type="min"/>
        <cfvo type="max"/>
        <color rgb="FFFCFCFF"/>
        <color rgb="FF63BE7B"/>
      </colorScale>
    </cfRule>
    <cfRule type="colorScale" priority="97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44">
    <cfRule type="cellIs" dxfId="8171" priority="9715" operator="greaterThan">
      <formula>1</formula>
    </cfRule>
    <cfRule type="colorScale" priority="9716">
      <colorScale>
        <cfvo type="min"/>
        <cfvo type="max"/>
        <color rgb="FFFCFCFF"/>
        <color rgb="FF63BE7B"/>
      </colorScale>
    </cfRule>
    <cfRule type="colorScale" priority="97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44">
    <cfRule type="colorScale" priority="9718">
      <colorScale>
        <cfvo type="min"/>
        <cfvo type="max"/>
        <color rgb="FFFCFCFF"/>
        <color rgb="FF63BE7B"/>
      </colorScale>
    </cfRule>
    <cfRule type="colorScale" priority="97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44">
    <cfRule type="colorScale" priority="9720">
      <colorScale>
        <cfvo type="min"/>
        <cfvo type="max"/>
        <color rgb="FFFCFCFF"/>
        <color rgb="FF63BE7B"/>
      </colorScale>
    </cfRule>
    <cfRule type="colorScale" priority="97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44">
    <cfRule type="cellIs" dxfId="8170" priority="9722" operator="greaterThan">
      <formula>1</formula>
    </cfRule>
    <cfRule type="colorScale" priority="9723">
      <colorScale>
        <cfvo type="min"/>
        <cfvo type="max"/>
        <color rgb="FFFCFCFF"/>
        <color rgb="FF63BE7B"/>
      </colorScale>
    </cfRule>
    <cfRule type="colorScale" priority="97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44">
    <cfRule type="colorScale" priority="9725">
      <colorScale>
        <cfvo type="min"/>
        <cfvo type="max"/>
        <color rgb="FFFCFCFF"/>
        <color rgb="FF63BE7B"/>
      </colorScale>
    </cfRule>
    <cfRule type="colorScale" priority="97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44">
    <cfRule type="colorScale" priority="9727">
      <colorScale>
        <cfvo type="min"/>
        <cfvo type="max"/>
        <color rgb="FFFCFCFF"/>
        <color rgb="FF63BE7B"/>
      </colorScale>
    </cfRule>
    <cfRule type="colorScale" priority="97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44">
    <cfRule type="cellIs" dxfId="8169" priority="9729" operator="greaterThan">
      <formula>1</formula>
    </cfRule>
    <cfRule type="colorScale" priority="9730">
      <colorScale>
        <cfvo type="min"/>
        <cfvo type="max"/>
        <color rgb="FFFCFCFF"/>
        <color rgb="FF63BE7B"/>
      </colorScale>
    </cfRule>
    <cfRule type="colorScale" priority="97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44">
    <cfRule type="colorScale" priority="9732">
      <colorScale>
        <cfvo type="min"/>
        <cfvo type="max"/>
        <color rgb="FFFCFCFF"/>
        <color rgb="FF63BE7B"/>
      </colorScale>
    </cfRule>
    <cfRule type="colorScale" priority="97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44">
    <cfRule type="colorScale" priority="9734">
      <colorScale>
        <cfvo type="min"/>
        <cfvo type="max"/>
        <color rgb="FFFCFCFF"/>
        <color rgb="FF63BE7B"/>
      </colorScale>
    </cfRule>
    <cfRule type="colorScale" priority="97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44">
    <cfRule type="cellIs" dxfId="8168" priority="9736" operator="greaterThan">
      <formula>1</formula>
    </cfRule>
    <cfRule type="colorScale" priority="9737">
      <colorScale>
        <cfvo type="min"/>
        <cfvo type="max"/>
        <color rgb="FFFCFCFF"/>
        <color rgb="FF63BE7B"/>
      </colorScale>
    </cfRule>
    <cfRule type="colorScale" priority="97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44">
    <cfRule type="colorScale" priority="9739">
      <colorScale>
        <cfvo type="min"/>
        <cfvo type="max"/>
        <color rgb="FFFCFCFF"/>
        <color rgb="FF63BE7B"/>
      </colorScale>
    </cfRule>
    <cfRule type="colorScale" priority="97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44">
    <cfRule type="colorScale" priority="9741">
      <colorScale>
        <cfvo type="min"/>
        <cfvo type="max"/>
        <color rgb="FFFCFCFF"/>
        <color rgb="FF63BE7B"/>
      </colorScale>
    </cfRule>
    <cfRule type="colorScale" priority="97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44">
    <cfRule type="cellIs" dxfId="8167" priority="9743" operator="greaterThan">
      <formula>1</formula>
    </cfRule>
    <cfRule type="colorScale" priority="9744">
      <colorScale>
        <cfvo type="min"/>
        <cfvo type="max"/>
        <color rgb="FFFCFCFF"/>
        <color rgb="FF63BE7B"/>
      </colorScale>
    </cfRule>
    <cfRule type="colorScale" priority="97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44">
    <cfRule type="colorScale" priority="9746">
      <colorScale>
        <cfvo type="min"/>
        <cfvo type="max"/>
        <color rgb="FFFCFCFF"/>
        <color rgb="FF63BE7B"/>
      </colorScale>
    </cfRule>
    <cfRule type="colorScale" priority="97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44">
    <cfRule type="colorScale" priority="9748">
      <colorScale>
        <cfvo type="min"/>
        <cfvo type="max"/>
        <color rgb="FFFCFCFF"/>
        <color rgb="FF63BE7B"/>
      </colorScale>
    </cfRule>
    <cfRule type="colorScale" priority="97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44">
    <cfRule type="cellIs" dxfId="8166" priority="9750" operator="greaterThan">
      <formula>1</formula>
    </cfRule>
    <cfRule type="colorScale" priority="9751">
      <colorScale>
        <cfvo type="min"/>
        <cfvo type="max"/>
        <color rgb="FFFCFCFF"/>
        <color rgb="FF63BE7B"/>
      </colorScale>
    </cfRule>
    <cfRule type="colorScale" priority="97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44">
    <cfRule type="colorScale" priority="9753">
      <colorScale>
        <cfvo type="min"/>
        <cfvo type="max"/>
        <color rgb="FFFCFCFF"/>
        <color rgb="FF63BE7B"/>
      </colorScale>
    </cfRule>
    <cfRule type="colorScale" priority="97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44">
    <cfRule type="colorScale" priority="9755">
      <colorScale>
        <cfvo type="min"/>
        <cfvo type="max"/>
        <color rgb="FFFCFCFF"/>
        <color rgb="FF63BE7B"/>
      </colorScale>
    </cfRule>
    <cfRule type="colorScale" priority="97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44">
    <cfRule type="cellIs" dxfId="8165" priority="9757" operator="greaterThan">
      <formula>1</formula>
    </cfRule>
    <cfRule type="colorScale" priority="9758">
      <colorScale>
        <cfvo type="min"/>
        <cfvo type="max"/>
        <color rgb="FFFCFCFF"/>
        <color rgb="FF63BE7B"/>
      </colorScale>
    </cfRule>
    <cfRule type="colorScale" priority="97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44">
    <cfRule type="colorScale" priority="9760">
      <colorScale>
        <cfvo type="min"/>
        <cfvo type="max"/>
        <color rgb="FFFCFCFF"/>
        <color rgb="FF63BE7B"/>
      </colorScale>
    </cfRule>
    <cfRule type="colorScale" priority="97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44">
    <cfRule type="colorScale" priority="9762">
      <colorScale>
        <cfvo type="min"/>
        <cfvo type="max"/>
        <color rgb="FFFCFCFF"/>
        <color rgb="FF63BE7B"/>
      </colorScale>
    </cfRule>
    <cfRule type="colorScale" priority="97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44">
    <cfRule type="cellIs" dxfId="8164" priority="9764" operator="greaterThan">
      <formula>1</formula>
    </cfRule>
    <cfRule type="colorScale" priority="9765">
      <colorScale>
        <cfvo type="min"/>
        <cfvo type="max"/>
        <color rgb="FFFCFCFF"/>
        <color rgb="FF63BE7B"/>
      </colorScale>
    </cfRule>
    <cfRule type="colorScale" priority="97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44">
    <cfRule type="colorScale" priority="9767">
      <colorScale>
        <cfvo type="min"/>
        <cfvo type="max"/>
        <color rgb="FFFCFCFF"/>
        <color rgb="FF63BE7B"/>
      </colorScale>
    </cfRule>
    <cfRule type="colorScale" priority="97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44">
    <cfRule type="colorScale" priority="9769">
      <colorScale>
        <cfvo type="min"/>
        <cfvo type="max"/>
        <color rgb="FFFCFCFF"/>
        <color rgb="FF63BE7B"/>
      </colorScale>
    </cfRule>
    <cfRule type="colorScale" priority="97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44">
    <cfRule type="cellIs" dxfId="8163" priority="9771" operator="greaterThan">
      <formula>1</formula>
    </cfRule>
    <cfRule type="colorScale" priority="9772">
      <colorScale>
        <cfvo type="min"/>
        <cfvo type="max"/>
        <color rgb="FFFCFCFF"/>
        <color rgb="FF63BE7B"/>
      </colorScale>
    </cfRule>
    <cfRule type="colorScale" priority="97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44">
    <cfRule type="colorScale" priority="9774">
      <colorScale>
        <cfvo type="min"/>
        <cfvo type="max"/>
        <color rgb="FFFCFCFF"/>
        <color rgb="FF63BE7B"/>
      </colorScale>
    </cfRule>
    <cfRule type="colorScale" priority="97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44">
    <cfRule type="colorScale" priority="9776">
      <colorScale>
        <cfvo type="min"/>
        <cfvo type="max"/>
        <color rgb="FFFCFCFF"/>
        <color rgb="FF63BE7B"/>
      </colorScale>
    </cfRule>
    <cfRule type="colorScale" priority="97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44">
    <cfRule type="cellIs" dxfId="8162" priority="9778" operator="greaterThan">
      <formula>1</formula>
    </cfRule>
    <cfRule type="colorScale" priority="9779">
      <colorScale>
        <cfvo type="min"/>
        <cfvo type="max"/>
        <color rgb="FFFCFCFF"/>
        <color rgb="FF63BE7B"/>
      </colorScale>
    </cfRule>
    <cfRule type="colorScale" priority="97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44">
    <cfRule type="colorScale" priority="9781">
      <colorScale>
        <cfvo type="min"/>
        <cfvo type="max"/>
        <color rgb="FFFCFCFF"/>
        <color rgb="FF63BE7B"/>
      </colorScale>
    </cfRule>
    <cfRule type="colorScale" priority="97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44">
    <cfRule type="colorScale" priority="9783">
      <colorScale>
        <cfvo type="min"/>
        <cfvo type="max"/>
        <color rgb="FFFCFCFF"/>
        <color rgb="FF63BE7B"/>
      </colorScale>
    </cfRule>
    <cfRule type="colorScale" priority="97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44">
    <cfRule type="cellIs" dxfId="8161" priority="9785" operator="greaterThan">
      <formula>1</formula>
    </cfRule>
    <cfRule type="colorScale" priority="9786">
      <colorScale>
        <cfvo type="min"/>
        <cfvo type="max"/>
        <color rgb="FFFCFCFF"/>
        <color rgb="FF63BE7B"/>
      </colorScale>
    </cfRule>
    <cfRule type="colorScale" priority="97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44">
    <cfRule type="colorScale" priority="9788">
      <colorScale>
        <cfvo type="min"/>
        <cfvo type="max"/>
        <color rgb="FFFCFCFF"/>
        <color rgb="FF63BE7B"/>
      </colorScale>
    </cfRule>
    <cfRule type="colorScale" priority="97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44">
    <cfRule type="colorScale" priority="9790">
      <colorScale>
        <cfvo type="min"/>
        <cfvo type="max"/>
        <color rgb="FFFCFCFF"/>
        <color rgb="FF63BE7B"/>
      </colorScale>
    </cfRule>
    <cfRule type="colorScale" priority="97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44">
    <cfRule type="cellIs" dxfId="8160" priority="9792" operator="greaterThan">
      <formula>1</formula>
    </cfRule>
    <cfRule type="colorScale" priority="9793">
      <colorScale>
        <cfvo type="min"/>
        <cfvo type="max"/>
        <color rgb="FFFCFCFF"/>
        <color rgb="FF63BE7B"/>
      </colorScale>
    </cfRule>
    <cfRule type="colorScale" priority="97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44">
    <cfRule type="colorScale" priority="9795">
      <colorScale>
        <cfvo type="min"/>
        <cfvo type="max"/>
        <color rgb="FFFCFCFF"/>
        <color rgb="FF63BE7B"/>
      </colorScale>
    </cfRule>
    <cfRule type="colorScale" priority="97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44">
    <cfRule type="colorScale" priority="9797">
      <colorScale>
        <cfvo type="min"/>
        <cfvo type="max"/>
        <color rgb="FFFCFCFF"/>
        <color rgb="FF63BE7B"/>
      </colorScale>
    </cfRule>
    <cfRule type="colorScale" priority="97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44">
    <cfRule type="cellIs" dxfId="8159" priority="9799" operator="greaterThan">
      <formula>1</formula>
    </cfRule>
    <cfRule type="colorScale" priority="9800">
      <colorScale>
        <cfvo type="min"/>
        <cfvo type="max"/>
        <color rgb="FFFCFCFF"/>
        <color rgb="FF63BE7B"/>
      </colorScale>
    </cfRule>
    <cfRule type="colorScale" priority="98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G44:KZ44">
    <cfRule type="cellIs" dxfId="8158" priority="9485" operator="greaterThan">
      <formula>0.31</formula>
    </cfRule>
    <cfRule type="cellIs" dxfId="8157" priority="9486" operator="greaterThan">
      <formula>0.31</formula>
    </cfRule>
    <cfRule type="cellIs" dxfId="8156" priority="9487" operator="greaterThan">
      <formula>0.31</formula>
    </cfRule>
    <cfRule type="cellIs" dxfId="8155" priority="9488" operator="greaterThan">
      <formula>0.3</formula>
    </cfRule>
    <cfRule type="cellIs" dxfId="8154" priority="9489" operator="greaterThan">
      <formula>1</formula>
    </cfRule>
    <cfRule type="cellIs" dxfId="8153" priority="9490" operator="equal">
      <formula>0</formula>
    </cfRule>
  </conditionalFormatting>
  <conditionalFormatting sqref="MV44:MW44">
    <cfRule type="containsText" dxfId="8152" priority="4801" operator="containsText" text=" ">
      <formula>NOT(ISERROR(SEARCH(" ",MV44)))</formula>
    </cfRule>
    <cfRule type="containsText" dxfId="8151" priority="4802" operator="containsText" text=" ">
      <formula>NOT(ISERROR(SEARCH(" ",MV44)))</formula>
    </cfRule>
  </conditionalFormatting>
  <conditionalFormatting sqref="MX44:XFD44">
    <cfRule type="containsText" dxfId="8150" priority="9522" operator="containsText" text=" ">
      <formula>NOT(ISERROR(SEARCH(" ",MX44)))</formula>
    </cfRule>
    <cfRule type="containsText" dxfId="8149" priority="9523" operator="containsText" text=" ">
      <formula>NOT(ISERROR(SEARCH(" ",MX44)))</formula>
    </cfRule>
  </conditionalFormatting>
  <conditionalFormatting sqref="B45">
    <cfRule type="containsText" dxfId="8148" priority="14836" operator="containsText" text=" ">
      <formula>NOT(ISERROR(SEARCH(" ",B45)))</formula>
    </cfRule>
    <cfRule type="containsText" dxfId="8147" priority="14837" operator="containsText" text=" ">
      <formula>NOT(ISERROR(SEARCH(" ",B45)))</formula>
    </cfRule>
  </conditionalFormatting>
  <conditionalFormatting sqref="AG45">
    <cfRule type="cellIs" dxfId="8146" priority="6141" operator="equal">
      <formula>0</formula>
    </cfRule>
    <cfRule type="cellIs" dxfId="8145" priority="6142" operator="equal">
      <formula>0</formula>
    </cfRule>
    <cfRule type="cellIs" dxfId="8144" priority="6143" operator="greaterThan">
      <formula>1</formula>
    </cfRule>
    <cfRule type="containsText" dxfId="8143" priority="6144" operator="containsText" text=" ">
      <formula>NOT(ISERROR(SEARCH(" ",AG45)))</formula>
    </cfRule>
    <cfRule type="containsText" dxfId="8142" priority="6145" operator="containsText" text=" ">
      <formula>NOT(ISERROR(SEARCH(" ",AG45)))</formula>
    </cfRule>
  </conditionalFormatting>
  <conditionalFormatting sqref="AH45">
    <cfRule type="cellIs" dxfId="8141" priority="6136" operator="equal">
      <formula>0</formula>
    </cfRule>
    <cfRule type="cellIs" dxfId="8140" priority="6137" operator="equal">
      <formula>0</formula>
    </cfRule>
    <cfRule type="cellIs" dxfId="8139" priority="6138" operator="greaterThan">
      <formula>1</formula>
    </cfRule>
    <cfRule type="containsText" dxfId="8138" priority="6139" operator="containsText" text=" ">
      <formula>NOT(ISERROR(SEARCH(" ",AH45)))</formula>
    </cfRule>
    <cfRule type="containsText" dxfId="8137" priority="6140" operator="containsText" text=" ">
      <formula>NOT(ISERROR(SEARCH(" ",AH45)))</formula>
    </cfRule>
  </conditionalFormatting>
  <conditionalFormatting sqref="AI45">
    <cfRule type="cellIs" dxfId="8136" priority="6131" operator="equal">
      <formula>0</formula>
    </cfRule>
    <cfRule type="cellIs" dxfId="8135" priority="6132" operator="equal">
      <formula>0</formula>
    </cfRule>
    <cfRule type="cellIs" dxfId="8134" priority="6133" operator="greaterThan">
      <formula>1</formula>
    </cfRule>
    <cfRule type="containsText" dxfId="8133" priority="6134" operator="containsText" text=" ">
      <formula>NOT(ISERROR(SEARCH(" ",AI45)))</formula>
    </cfRule>
    <cfRule type="containsText" dxfId="8132" priority="6135" operator="containsText" text=" ">
      <formula>NOT(ISERROR(SEARCH(" ",AI45)))</formula>
    </cfRule>
  </conditionalFormatting>
  <conditionalFormatting sqref="AJ45">
    <cfRule type="cellIs" dxfId="8131" priority="6126" operator="equal">
      <formula>0</formula>
    </cfRule>
    <cfRule type="cellIs" dxfId="8130" priority="6127" operator="equal">
      <formula>0</formula>
    </cfRule>
    <cfRule type="cellIs" dxfId="8129" priority="6128" operator="greaterThan">
      <formula>1</formula>
    </cfRule>
    <cfRule type="containsText" dxfId="8128" priority="6129" operator="containsText" text=" ">
      <formula>NOT(ISERROR(SEARCH(" ",AJ45)))</formula>
    </cfRule>
    <cfRule type="containsText" dxfId="8127" priority="6130" operator="containsText" text=" ">
      <formula>NOT(ISERROR(SEARCH(" ",AJ45)))</formula>
    </cfRule>
  </conditionalFormatting>
  <conditionalFormatting sqref="BG45">
    <cfRule type="containsText" dxfId="8126" priority="593" operator="containsText" text=" ">
      <formula>NOT(ISERROR(SEARCH(" ",BG45)))</formula>
    </cfRule>
    <cfRule type="containsText" dxfId="8125" priority="594" operator="containsText" text=" ">
      <formula>NOT(ISERROR(SEARCH(" ",BG45)))</formula>
    </cfRule>
  </conditionalFormatting>
  <conditionalFormatting sqref="CQ45">
    <cfRule type="cellIs" dxfId="8124" priority="9127" operator="equal">
      <formula>1</formula>
    </cfRule>
  </conditionalFormatting>
  <conditionalFormatting sqref="DE45:DH45">
    <cfRule type="cellIs" dxfId="8123" priority="383" operator="equal">
      <formula>1</formula>
    </cfRule>
  </conditionalFormatting>
  <conditionalFormatting sqref="DJ45:DL45">
    <cfRule type="cellIs" dxfId="8122" priority="430" operator="equal">
      <formula>1</formula>
    </cfRule>
  </conditionalFormatting>
  <conditionalFormatting sqref="DR45">
    <cfRule type="cellIs" dxfId="8121" priority="400" operator="equal">
      <formula>1</formula>
    </cfRule>
  </conditionalFormatting>
  <conditionalFormatting sqref="B46">
    <cfRule type="containsText" dxfId="8120" priority="14842" operator="containsText" text=" ">
      <formula>NOT(ISERROR(SEARCH(" ",B46)))</formula>
    </cfRule>
    <cfRule type="containsText" dxfId="8119" priority="14843" operator="containsText" text=" ">
      <formula>NOT(ISERROR(SEARCH(" ",B46)))</formula>
    </cfRule>
  </conditionalFormatting>
  <conditionalFormatting sqref="BO46">
    <cfRule type="containsText" dxfId="8118" priority="14641" operator="containsText" text=" ">
      <formula>NOT(ISERROR(SEARCH(" ",BO46)))</formula>
    </cfRule>
    <cfRule type="containsText" dxfId="8117" priority="14642" operator="containsText" text=" ">
      <formula>NOT(ISERROR(SEARCH(" ",BO46)))</formula>
    </cfRule>
  </conditionalFormatting>
  <conditionalFormatting sqref="BP46">
    <cfRule type="containsText" dxfId="8116" priority="14904" operator="containsText" text=" ">
      <formula>NOT(ISERROR(SEARCH(" ",BP46)))</formula>
    </cfRule>
    <cfRule type="containsText" dxfId="8115" priority="14905" operator="containsText" text=" ">
      <formula>NOT(ISERROR(SEARCH(" ",BP46)))</formula>
    </cfRule>
  </conditionalFormatting>
  <conditionalFormatting sqref="CQ46">
    <cfRule type="cellIs" dxfId="8114" priority="6083" operator="equal">
      <formula>1</formula>
    </cfRule>
  </conditionalFormatting>
  <conditionalFormatting sqref="DU46">
    <cfRule type="containsText" dxfId="8113" priority="6096" operator="containsText" text=" ">
      <formula>NOT(ISERROR(SEARCH(" ",DU46)))</formula>
    </cfRule>
    <cfRule type="containsText" dxfId="8112" priority="6097" operator="containsText" text=" ">
      <formula>NOT(ISERROR(SEARCH(" ",DU46)))</formula>
    </cfRule>
    <cfRule type="containsText" dxfId="8111" priority="6098" operator="containsText" text=" ">
      <formula>NOT(ISERROR(SEARCH(" ",DU46)))</formula>
    </cfRule>
    <cfRule type="containsText" dxfId="8110" priority="6099" operator="containsText" text=" ">
      <formula>NOT(ISERROR(SEARCH(" ",DU46)))</formula>
    </cfRule>
  </conditionalFormatting>
  <conditionalFormatting sqref="DV46">
    <cfRule type="containsText" dxfId="8109" priority="6092" operator="containsText" text=" ">
      <formula>NOT(ISERROR(SEARCH(" ",DV46)))</formula>
    </cfRule>
    <cfRule type="containsText" dxfId="8108" priority="6093" operator="containsText" text=" ">
      <formula>NOT(ISERROR(SEARCH(" ",DV46)))</formula>
    </cfRule>
    <cfRule type="containsText" dxfId="8107" priority="6094" operator="containsText" text=" ">
      <formula>NOT(ISERROR(SEARCH(" ",DV46)))</formula>
    </cfRule>
    <cfRule type="containsText" dxfId="8106" priority="6095" operator="containsText" text=" ">
      <formula>NOT(ISERROR(SEARCH(" ",DV46)))</formula>
    </cfRule>
  </conditionalFormatting>
  <conditionalFormatting sqref="B47">
    <cfRule type="containsText" dxfId="8105" priority="14838" operator="containsText" text=" ">
      <formula>NOT(ISERROR(SEARCH(" ",B47)))</formula>
    </cfRule>
    <cfRule type="containsText" dxfId="8104" priority="14839" operator="containsText" text=" ">
      <formula>NOT(ISERROR(SEARCH(" ",B47)))</formula>
    </cfRule>
  </conditionalFormatting>
  <conditionalFormatting sqref="AD47">
    <cfRule type="cellIs" dxfId="8103" priority="277" operator="equal">
      <formula>0</formula>
    </cfRule>
    <cfRule type="cellIs" dxfId="8102" priority="278" operator="equal">
      <formula>0</formula>
    </cfRule>
    <cfRule type="cellIs" dxfId="8101" priority="279" operator="greaterThan">
      <formula>1</formula>
    </cfRule>
    <cfRule type="containsText" dxfId="8100" priority="280" operator="containsText" text=" ">
      <formula>NOT(ISERROR(SEARCH(" ",AD47)))</formula>
    </cfRule>
    <cfRule type="containsText" dxfId="8099" priority="281" operator="containsText" text=" ">
      <formula>NOT(ISERROR(SEARCH(" ",AD47)))</formula>
    </cfRule>
  </conditionalFormatting>
  <conditionalFormatting sqref="AH47">
    <cfRule type="cellIs" dxfId="8098" priority="6116" operator="equal">
      <formula>0</formula>
    </cfRule>
    <cfRule type="cellIs" dxfId="8097" priority="6117" operator="equal">
      <formula>0</formula>
    </cfRule>
    <cfRule type="cellIs" dxfId="8096" priority="6118" operator="greaterThan">
      <formula>1</formula>
    </cfRule>
    <cfRule type="containsText" dxfId="8095" priority="6119" operator="containsText" text=" ">
      <formula>NOT(ISERROR(SEARCH(" ",AH47)))</formula>
    </cfRule>
    <cfRule type="containsText" dxfId="8094" priority="6120" operator="containsText" text=" ">
      <formula>NOT(ISERROR(SEARCH(" ",AH47)))</formula>
    </cfRule>
  </conditionalFormatting>
  <conditionalFormatting sqref="AI47">
    <cfRule type="cellIs" dxfId="8093" priority="6111" operator="equal">
      <formula>0</formula>
    </cfRule>
    <cfRule type="cellIs" dxfId="8092" priority="6112" operator="equal">
      <formula>0</formula>
    </cfRule>
    <cfRule type="cellIs" dxfId="8091" priority="6113" operator="greaterThan">
      <formula>1</formula>
    </cfRule>
    <cfRule type="containsText" dxfId="8090" priority="6114" operator="containsText" text=" ">
      <formula>NOT(ISERROR(SEARCH(" ",AI47)))</formula>
    </cfRule>
    <cfRule type="containsText" dxfId="8089" priority="6115" operator="containsText" text=" ">
      <formula>NOT(ISERROR(SEARCH(" ",AI47)))</formula>
    </cfRule>
  </conditionalFormatting>
  <conditionalFormatting sqref="AJ47">
    <cfRule type="cellIs" dxfId="8088" priority="6106" operator="equal">
      <formula>0</formula>
    </cfRule>
    <cfRule type="cellIs" dxfId="8087" priority="6107" operator="equal">
      <formula>0</formula>
    </cfRule>
    <cfRule type="cellIs" dxfId="8086" priority="6108" operator="greaterThan">
      <formula>1</formula>
    </cfRule>
    <cfRule type="containsText" dxfId="8085" priority="6109" operator="containsText" text=" ">
      <formula>NOT(ISERROR(SEARCH(" ",AJ47)))</formula>
    </cfRule>
    <cfRule type="containsText" dxfId="8084" priority="6110" operator="containsText" text=" ">
      <formula>NOT(ISERROR(SEARCH(" ",AJ47)))</formula>
    </cfRule>
  </conditionalFormatting>
  <conditionalFormatting sqref="BG47">
    <cfRule type="containsText" dxfId="8083" priority="4827" operator="containsText" text=" ">
      <formula>NOT(ISERROR(SEARCH(" ",BG47)))</formula>
    </cfRule>
    <cfRule type="containsText" dxfId="8082" priority="4828" operator="containsText" text=" ">
      <formula>NOT(ISERROR(SEARCH(" ",BG47)))</formula>
    </cfRule>
  </conditionalFormatting>
  <conditionalFormatting sqref="BO47">
    <cfRule type="containsText" dxfId="8081" priority="14631" operator="containsText" text=" ">
      <formula>NOT(ISERROR(SEARCH(" ",BO47)))</formula>
    </cfRule>
    <cfRule type="containsText" dxfId="8080" priority="14632" operator="containsText" text=" ">
      <formula>NOT(ISERROR(SEARCH(" ",BO47)))</formula>
    </cfRule>
  </conditionalFormatting>
  <conditionalFormatting sqref="BP47">
    <cfRule type="containsText" dxfId="8079" priority="14914" operator="containsText" text=" ">
      <formula>NOT(ISERROR(SEARCH(" ",BP47)))</formula>
    </cfRule>
    <cfRule type="containsText" dxfId="8078" priority="14915" operator="containsText" text=" ">
      <formula>NOT(ISERROR(SEARCH(" ",BP47)))</formula>
    </cfRule>
  </conditionalFormatting>
  <conditionalFormatting sqref="CQ47">
    <cfRule type="cellIs" dxfId="8077" priority="6081" operator="equal">
      <formula>1</formula>
    </cfRule>
    <cfRule type="cellIs" dxfId="8076" priority="6082" operator="equal">
      <formula>1</formula>
    </cfRule>
  </conditionalFormatting>
  <conditionalFormatting sqref="DJ47:DL47">
    <cfRule type="cellIs" dxfId="8075" priority="549" operator="equal">
      <formula>1</formula>
    </cfRule>
  </conditionalFormatting>
  <conditionalFormatting sqref="DO47:DQ47">
    <cfRule type="cellIs" dxfId="8074" priority="464" operator="equal">
      <formula>1</formula>
    </cfRule>
  </conditionalFormatting>
  <conditionalFormatting sqref="HU47">
    <cfRule type="colorScale" priority="14532">
      <colorScale>
        <cfvo type="min"/>
        <cfvo type="max"/>
        <color rgb="FFFCFCFF"/>
        <color rgb="FF63BE7B"/>
      </colorScale>
    </cfRule>
    <cfRule type="colorScale" priority="145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48">
    <cfRule type="containsText" dxfId="8073" priority="14840" operator="containsText" text=" ">
      <formula>NOT(ISERROR(SEARCH(" ",B48)))</formula>
    </cfRule>
    <cfRule type="containsText" dxfId="8072" priority="14841" operator="containsText" text=" ">
      <formula>NOT(ISERROR(SEARCH(" ",B48)))</formula>
    </cfRule>
  </conditionalFormatting>
  <conditionalFormatting sqref="BO48">
    <cfRule type="containsText" dxfId="8071" priority="14643" operator="containsText" text=" ">
      <formula>NOT(ISERROR(SEARCH(" ",BO48)))</formula>
    </cfRule>
    <cfRule type="containsText" dxfId="8070" priority="14644" operator="containsText" text=" ">
      <formula>NOT(ISERROR(SEARCH(" ",BO48)))</formula>
    </cfRule>
  </conditionalFormatting>
  <conditionalFormatting sqref="BP48">
    <cfRule type="containsText" dxfId="8069" priority="13581" operator="containsText" text=" ">
      <formula>NOT(ISERROR(SEARCH(" ",BP48)))</formula>
    </cfRule>
    <cfRule type="containsText" dxfId="8068" priority="13582" operator="containsText" text=" ">
      <formula>NOT(ISERROR(SEARCH(" ",BP48)))</formula>
    </cfRule>
  </conditionalFormatting>
  <conditionalFormatting sqref="CM48">
    <cfRule type="containsText" dxfId="8067" priority="208" operator="containsText" text=" ">
      <formula>NOT(ISERROR(SEARCH(" ",CM48)))</formula>
    </cfRule>
  </conditionalFormatting>
  <conditionalFormatting sqref="CQ48">
    <cfRule type="cellIs" dxfId="8066" priority="6080" operator="equal">
      <formula>1</formula>
    </cfRule>
  </conditionalFormatting>
  <conditionalFormatting sqref="DE48">
    <cfRule type="cellIs" dxfId="8065" priority="567" operator="equal">
      <formula>1</formula>
    </cfRule>
  </conditionalFormatting>
  <conditionalFormatting sqref="DF48:DG48">
    <cfRule type="cellIs" dxfId="8064" priority="544" operator="equal">
      <formula>1</formula>
    </cfRule>
  </conditionalFormatting>
  <conditionalFormatting sqref="DH48">
    <cfRule type="cellIs" dxfId="8063" priority="535" operator="equal">
      <formula>1</formula>
    </cfRule>
  </conditionalFormatting>
  <conditionalFormatting sqref="DJ48:DL48">
    <cfRule type="cellIs" dxfId="8062" priority="546" operator="equal">
      <formula>1</formula>
    </cfRule>
  </conditionalFormatting>
  <conditionalFormatting sqref="DO48:DQ48">
    <cfRule type="cellIs" dxfId="8061" priority="462" operator="equal">
      <formula>1</formula>
    </cfRule>
  </conditionalFormatting>
  <conditionalFormatting sqref="L49:N49">
    <cfRule type="containsText" dxfId="8060" priority="14882" operator="containsText" text=" ">
      <formula>NOT(ISERROR(SEARCH(" ",L49)))</formula>
    </cfRule>
    <cfRule type="containsText" dxfId="8059" priority="14883" operator="containsText" text=" ">
      <formula>NOT(ISERROR(SEARCH(" ",L49)))</formula>
    </cfRule>
  </conditionalFormatting>
  <conditionalFormatting sqref="BE49">
    <cfRule type="containsText" dxfId="8058" priority="14880" operator="containsText" text=" ">
      <formula>NOT(ISERROR(SEARCH(" ",BE49)))</formula>
    </cfRule>
    <cfRule type="containsText" dxfId="8057" priority="14881" operator="containsText" text=" ">
      <formula>NOT(ISERROR(SEARCH(" ",BE49)))</formula>
    </cfRule>
  </conditionalFormatting>
  <conditionalFormatting sqref="BF49">
    <cfRule type="containsText" dxfId="8056" priority="14875" operator="containsText" text=" ">
      <formula>NOT(ISERROR(SEARCH(" ",BF49)))</formula>
    </cfRule>
    <cfRule type="containsText" dxfId="8055" priority="14876" operator="containsText" text=" ">
      <formula>NOT(ISERROR(SEARCH(" ",BF49)))</formula>
    </cfRule>
  </conditionalFormatting>
  <conditionalFormatting sqref="BO49">
    <cfRule type="containsText" dxfId="8054" priority="14633" operator="containsText" text=" ">
      <formula>NOT(ISERROR(SEARCH(" ",BO49)))</formula>
    </cfRule>
    <cfRule type="containsText" dxfId="8053" priority="14634" operator="containsText" text=" ">
      <formula>NOT(ISERROR(SEARCH(" ",BO49)))</formula>
    </cfRule>
  </conditionalFormatting>
  <conditionalFormatting sqref="CQ49">
    <cfRule type="cellIs" dxfId="8052" priority="6078" operator="equal">
      <formula>1</formula>
    </cfRule>
    <cfRule type="cellIs" dxfId="8051" priority="6079" operator="equal">
      <formula>1</formula>
    </cfRule>
  </conditionalFormatting>
  <conditionalFormatting sqref="DE49">
    <cfRule type="cellIs" dxfId="8050" priority="565" operator="equal">
      <formula>1</formula>
    </cfRule>
  </conditionalFormatting>
  <conditionalFormatting sqref="DF49:DG49">
    <cfRule type="cellIs" dxfId="8049" priority="564" operator="equal">
      <formula>1</formula>
    </cfRule>
  </conditionalFormatting>
  <conditionalFormatting sqref="B50">
    <cfRule type="cellIs" dxfId="8048" priority="11208" operator="equal">
      <formula>" "</formula>
    </cfRule>
    <cfRule type="containsText" dxfId="8047" priority="11209" operator="containsText" text=" ">
      <formula>NOT(ISERROR(SEARCH(" ",B50)))</formula>
    </cfRule>
    <cfRule type="containsText" dxfId="8046" priority="11210" operator="containsText" text=" ">
      <formula>NOT(ISERROR(SEARCH(" ",B50)))</formula>
    </cfRule>
  </conditionalFormatting>
  <conditionalFormatting sqref="G50">
    <cfRule type="containsText" dxfId="8045" priority="12897" operator="containsText" text=" ">
      <formula>NOT(ISERROR(SEARCH(" ",G50)))</formula>
    </cfRule>
    <cfRule type="containsText" dxfId="8044" priority="12898" operator="containsText" text=" ">
      <formula>NOT(ISERROR(SEARCH(" ",G50)))</formula>
    </cfRule>
  </conditionalFormatting>
  <conditionalFormatting sqref="H50">
    <cfRule type="containsText" dxfId="8043" priority="12922" operator="containsText" text=" ">
      <formula>NOT(ISERROR(SEARCH(" ",H50)))</formula>
    </cfRule>
    <cfRule type="containsText" dxfId="8042" priority="12923" operator="containsText" text=" ">
      <formula>NOT(ISERROR(SEARCH(" ",H50)))</formula>
    </cfRule>
  </conditionalFormatting>
  <conditionalFormatting sqref="V50">
    <cfRule type="colorScale" priority="12946">
      <colorScale>
        <cfvo type="min"/>
        <cfvo type="max"/>
        <color rgb="FFFCFCFF"/>
        <color rgb="FF63BE7B"/>
      </colorScale>
    </cfRule>
    <cfRule type="colorScale" priority="129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50">
    <cfRule type="cellIs" dxfId="8041" priority="12928" operator="greaterThan">
      <formula>1</formula>
    </cfRule>
    <cfRule type="containsText" dxfId="8040" priority="12929" operator="containsText" text=" ">
      <formula>NOT(ISERROR(SEARCH(" ",AC50)))</formula>
    </cfRule>
    <cfRule type="containsText" dxfId="8039" priority="12930" operator="containsText" text=" ">
      <formula>NOT(ISERROR(SEARCH(" ",AC50)))</formula>
    </cfRule>
  </conditionalFormatting>
  <conditionalFormatting sqref="AG50">
    <cfRule type="cellIs" dxfId="8038" priority="12912" operator="equal">
      <formula>0</formula>
    </cfRule>
    <cfRule type="cellIs" dxfId="8037" priority="12913" operator="greaterThan">
      <formula>1</formula>
    </cfRule>
    <cfRule type="containsText" dxfId="8036" priority="12914" operator="containsText" text=" ">
      <formula>NOT(ISERROR(SEARCH(" ",AG50)))</formula>
    </cfRule>
    <cfRule type="containsText" dxfId="8035" priority="12915" operator="containsText" text=" ">
      <formula>NOT(ISERROR(SEARCH(" ",AG50)))</formula>
    </cfRule>
  </conditionalFormatting>
  <conditionalFormatting sqref="AH50">
    <cfRule type="cellIs" dxfId="8034" priority="12892" operator="equal">
      <formula>0</formula>
    </cfRule>
    <cfRule type="cellIs" dxfId="8033" priority="12893" operator="equal">
      <formula>0</formula>
    </cfRule>
    <cfRule type="cellIs" dxfId="8032" priority="12894" operator="greaterThan">
      <formula>1</formula>
    </cfRule>
    <cfRule type="containsText" dxfId="8031" priority="12895" operator="containsText" text=" ">
      <formula>NOT(ISERROR(SEARCH(" ",AH50)))</formula>
    </cfRule>
    <cfRule type="containsText" dxfId="8030" priority="12896" operator="containsText" text=" ">
      <formula>NOT(ISERROR(SEARCH(" ",AH50)))</formula>
    </cfRule>
  </conditionalFormatting>
  <conditionalFormatting sqref="AI50">
    <cfRule type="cellIs" dxfId="8029" priority="12887" operator="equal">
      <formula>0</formula>
    </cfRule>
    <cfRule type="cellIs" dxfId="8028" priority="12888" operator="equal">
      <formula>0</formula>
    </cfRule>
    <cfRule type="cellIs" dxfId="8027" priority="12889" operator="greaterThan">
      <formula>1</formula>
    </cfRule>
    <cfRule type="containsText" dxfId="8026" priority="12890" operator="containsText" text=" ">
      <formula>NOT(ISERROR(SEARCH(" ",AI50)))</formula>
    </cfRule>
    <cfRule type="containsText" dxfId="8025" priority="12891" operator="containsText" text=" ">
      <formula>NOT(ISERROR(SEARCH(" ",AI50)))</formula>
    </cfRule>
  </conditionalFormatting>
  <conditionalFormatting sqref="AJ50">
    <cfRule type="cellIs" dxfId="8024" priority="12882" operator="equal">
      <formula>0</formula>
    </cfRule>
    <cfRule type="cellIs" dxfId="8023" priority="12883" operator="equal">
      <formula>0</formula>
    </cfRule>
    <cfRule type="cellIs" dxfId="8022" priority="12884" operator="greaterThan">
      <formula>1</formula>
    </cfRule>
    <cfRule type="containsText" dxfId="8021" priority="12885" operator="containsText" text=" ">
      <formula>NOT(ISERROR(SEARCH(" ",AJ50)))</formula>
    </cfRule>
    <cfRule type="containsText" dxfId="8020" priority="12886" operator="containsText" text=" ">
      <formula>NOT(ISERROR(SEARCH(" ",AJ50)))</formula>
    </cfRule>
  </conditionalFormatting>
  <conditionalFormatting sqref="AL50:AQ50">
    <cfRule type="containsText" dxfId="8019" priority="12924" operator="containsText" text=" ">
      <formula>NOT(ISERROR(SEARCH(" ",AL50)))</formula>
    </cfRule>
    <cfRule type="containsText" dxfId="8018" priority="12925" operator="containsText" text=" ">
      <formula>NOT(ISERROR(SEARCH(" ",AL50)))</formula>
    </cfRule>
  </conditionalFormatting>
  <conditionalFormatting sqref="AS50">
    <cfRule type="cellIs" dxfId="8017" priority="8904" operator="equal">
      <formula>0</formula>
    </cfRule>
    <cfRule type="containsText" dxfId="8016" priority="8905" operator="containsText" text=" ">
      <formula>NOT(ISERROR(SEARCH(" ",AS50)))</formula>
    </cfRule>
    <cfRule type="containsText" dxfId="8015" priority="8906" operator="containsText" text=" ">
      <formula>NOT(ISERROR(SEARCH(" ",AS50)))</formula>
    </cfRule>
  </conditionalFormatting>
  <conditionalFormatting sqref="AU50">
    <cfRule type="cellIs" dxfId="8014" priority="12931" operator="greaterThan">
      <formula>1</formula>
    </cfRule>
    <cfRule type="containsText" dxfId="8013" priority="12932" operator="containsText" text=" ">
      <formula>NOT(ISERROR(SEARCH(" ",AU50)))</formula>
    </cfRule>
    <cfRule type="containsText" dxfId="8012" priority="12933" operator="containsText" text=" ">
      <formula>NOT(ISERROR(SEARCH(" ",AU50)))</formula>
    </cfRule>
  </conditionalFormatting>
  <conditionalFormatting sqref="BC50:BD50">
    <cfRule type="containsText" dxfId="8011" priority="12920" operator="containsText" text=" ">
      <formula>NOT(ISERROR(SEARCH(" ",BC50)))</formula>
    </cfRule>
    <cfRule type="containsText" dxfId="8010" priority="12921" operator="containsText" text=" ">
      <formula>NOT(ISERROR(SEARCH(" ",BC50)))</formula>
    </cfRule>
  </conditionalFormatting>
  <conditionalFormatting sqref="BF50:BG50">
    <cfRule type="containsText" dxfId="8009" priority="12926" operator="containsText" text=" ">
      <formula>NOT(ISERROR(SEARCH(" ",BF50)))</formula>
    </cfRule>
    <cfRule type="containsText" dxfId="8008" priority="12927" operator="containsText" text=" ">
      <formula>NOT(ISERROR(SEARCH(" ",BF50)))</formula>
    </cfRule>
  </conditionalFormatting>
  <conditionalFormatting sqref="BH50">
    <cfRule type="containsText" dxfId="8007" priority="12934" operator="containsText" text=" ">
      <formula>NOT(ISERROR(SEARCH(" ",BH50)))</formula>
    </cfRule>
    <cfRule type="containsText" dxfId="8006" priority="12935" operator="containsText" text=" ">
      <formula>NOT(ISERROR(SEARCH(" ",BH50)))</formula>
    </cfRule>
  </conditionalFormatting>
  <conditionalFormatting sqref="BJ50">
    <cfRule type="containsText" dxfId="8005" priority="9139" operator="containsText" text=" ">
      <formula>NOT(ISERROR(SEARCH(" ",BJ50)))</formula>
    </cfRule>
    <cfRule type="containsText" dxfId="8004" priority="9140" operator="containsText" text=" ">
      <formula>NOT(ISERROR(SEARCH(" ",BJ50)))</formula>
    </cfRule>
  </conditionalFormatting>
  <conditionalFormatting sqref="BR50:BT50">
    <cfRule type="containsText" dxfId="8003" priority="12918" operator="containsText" text=" ">
      <formula>NOT(ISERROR(SEARCH(" ",BR50)))</formula>
    </cfRule>
    <cfRule type="containsText" dxfId="8002" priority="12919" operator="containsText" text=" ">
      <formula>NOT(ISERROR(SEARCH(" ",BR50)))</formula>
    </cfRule>
  </conditionalFormatting>
  <conditionalFormatting sqref="CM50">
    <cfRule type="containsText" dxfId="8001" priority="207" operator="containsText" text=" ">
      <formula>NOT(ISERROR(SEARCH(" ",CM50)))</formula>
    </cfRule>
  </conditionalFormatting>
  <conditionalFormatting sqref="CO50">
    <cfRule type="containsText" dxfId="8000" priority="145" operator="containsText" text=" ">
      <formula>NOT(ISERROR(SEARCH(" ",CO50)))</formula>
    </cfRule>
  </conditionalFormatting>
  <conditionalFormatting sqref="CQ50">
    <cfRule type="cellIs" dxfId="7999" priority="6072" operator="equal">
      <formula>1</formula>
    </cfRule>
  </conditionalFormatting>
  <conditionalFormatting sqref="DC50">
    <cfRule type="cellIs" dxfId="7998" priority="570" operator="equal">
      <formula>1</formula>
    </cfRule>
  </conditionalFormatting>
  <conditionalFormatting sqref="DJ50:DL50">
    <cfRule type="cellIs" dxfId="7997" priority="545" operator="equal">
      <formula>1</formula>
    </cfRule>
  </conditionalFormatting>
  <conditionalFormatting sqref="DO50:DQ50">
    <cfRule type="cellIs" dxfId="7996" priority="461" operator="equal">
      <formula>1</formula>
    </cfRule>
  </conditionalFormatting>
  <conditionalFormatting sqref="DY50:EH50">
    <cfRule type="containsText" dxfId="7995" priority="12916" operator="containsText" text=" ">
      <formula>NOT(ISERROR(SEARCH(" ",DY50)))</formula>
    </cfRule>
    <cfRule type="containsText" dxfId="7994" priority="12917" operator="containsText" text=" ">
      <formula>NOT(ISERROR(SEARCH(" ",DY50)))</formula>
    </cfRule>
  </conditionalFormatting>
  <conditionalFormatting sqref="FE50">
    <cfRule type="cellIs" dxfId="7993" priority="12948" operator="greaterThan">
      <formula>1</formula>
    </cfRule>
    <cfRule type="colorScale" priority="12949">
      <colorScale>
        <cfvo type="min"/>
        <cfvo type="max"/>
        <color rgb="FFFCFCFF"/>
        <color rgb="FF63BE7B"/>
      </colorScale>
    </cfRule>
    <cfRule type="colorScale" priority="129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50">
    <cfRule type="colorScale" priority="12909">
      <colorScale>
        <cfvo type="min"/>
        <cfvo type="max"/>
        <color rgb="FFFCFCFF"/>
        <color rgb="FF63BE7B"/>
      </colorScale>
    </cfRule>
    <cfRule type="colorScale" priority="129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50:FH50">
    <cfRule type="colorScale" priority="12951">
      <colorScale>
        <cfvo type="min"/>
        <cfvo type="max"/>
        <color rgb="FFFCFCFF"/>
        <color rgb="FF63BE7B"/>
      </colorScale>
    </cfRule>
    <cfRule type="colorScale" priority="129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50">
    <cfRule type="colorScale" priority="12953">
      <colorScale>
        <cfvo type="min"/>
        <cfvo type="max"/>
        <color rgb="FFFCFCFF"/>
        <color rgb="FF63BE7B"/>
      </colorScale>
    </cfRule>
    <cfRule type="colorScale" priority="129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50">
    <cfRule type="colorScale" priority="13220">
      <colorScale>
        <cfvo type="min"/>
        <cfvo type="max"/>
        <color rgb="FFFCFCFF"/>
        <color rgb="FF63BE7B"/>
      </colorScale>
    </cfRule>
    <cfRule type="colorScale" priority="132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50">
    <cfRule type="cellIs" dxfId="7992" priority="12955" operator="greaterThan">
      <formula>1</formula>
    </cfRule>
    <cfRule type="colorScale" priority="12956">
      <colorScale>
        <cfvo type="min"/>
        <cfvo type="max"/>
        <color rgb="FFFCFCFF"/>
        <color rgb="FF63BE7B"/>
      </colorScale>
    </cfRule>
    <cfRule type="colorScale" priority="129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50">
    <cfRule type="colorScale" priority="12958">
      <colorScale>
        <cfvo type="min"/>
        <cfvo type="max"/>
        <color rgb="FFFCFCFF"/>
        <color rgb="FF63BE7B"/>
      </colorScale>
    </cfRule>
    <cfRule type="colorScale" priority="129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50">
    <cfRule type="colorScale" priority="13216">
      <colorScale>
        <cfvo type="min"/>
        <cfvo type="max"/>
        <color rgb="FFFCFCFF"/>
        <color rgb="FF63BE7B"/>
      </colorScale>
    </cfRule>
    <cfRule type="colorScale" priority="132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50">
    <cfRule type="cellIs" dxfId="7991" priority="12960" operator="greaterThan">
      <formula>1</formula>
    </cfRule>
    <cfRule type="colorScale" priority="12961">
      <colorScale>
        <cfvo type="min"/>
        <cfvo type="max"/>
        <color rgb="FFFCFCFF"/>
        <color rgb="FF63BE7B"/>
      </colorScale>
    </cfRule>
    <cfRule type="colorScale" priority="129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50">
    <cfRule type="colorScale" priority="12963">
      <colorScale>
        <cfvo type="min"/>
        <cfvo type="max"/>
        <color rgb="FFFCFCFF"/>
        <color rgb="FF63BE7B"/>
      </colorScale>
    </cfRule>
    <cfRule type="colorScale" priority="129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50">
    <cfRule type="colorScale" priority="12965">
      <colorScale>
        <cfvo type="min"/>
        <cfvo type="max"/>
        <color rgb="FFFCFCFF"/>
        <color rgb="FF63BE7B"/>
      </colorScale>
    </cfRule>
    <cfRule type="colorScale" priority="129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50">
    <cfRule type="cellIs" dxfId="7990" priority="12967" operator="greaterThan">
      <formula>1</formula>
    </cfRule>
    <cfRule type="colorScale" priority="12968">
      <colorScale>
        <cfvo type="min"/>
        <cfvo type="max"/>
        <color rgb="FFFCFCFF"/>
        <color rgb="FF63BE7B"/>
      </colorScale>
    </cfRule>
    <cfRule type="colorScale" priority="129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50">
    <cfRule type="colorScale" priority="12970">
      <colorScale>
        <cfvo type="min"/>
        <cfvo type="max"/>
        <color rgb="FFFCFCFF"/>
        <color rgb="FF63BE7B"/>
      </colorScale>
    </cfRule>
    <cfRule type="colorScale" priority="129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50">
    <cfRule type="colorScale" priority="12972">
      <colorScale>
        <cfvo type="min"/>
        <cfvo type="max"/>
        <color rgb="FFFCFCFF"/>
        <color rgb="FF63BE7B"/>
      </colorScale>
    </cfRule>
    <cfRule type="colorScale" priority="129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50">
    <cfRule type="cellIs" dxfId="7989" priority="12974" operator="greaterThan">
      <formula>1</formula>
    </cfRule>
    <cfRule type="colorScale" priority="12975">
      <colorScale>
        <cfvo type="min"/>
        <cfvo type="max"/>
        <color rgb="FFFCFCFF"/>
        <color rgb="FF63BE7B"/>
      </colorScale>
    </cfRule>
    <cfRule type="colorScale" priority="129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50">
    <cfRule type="colorScale" priority="12977">
      <colorScale>
        <cfvo type="min"/>
        <cfvo type="max"/>
        <color rgb="FFFCFCFF"/>
        <color rgb="FF63BE7B"/>
      </colorScale>
    </cfRule>
    <cfRule type="colorScale" priority="129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50">
    <cfRule type="colorScale" priority="12979">
      <colorScale>
        <cfvo type="min"/>
        <cfvo type="max"/>
        <color rgb="FFFCFCFF"/>
        <color rgb="FF63BE7B"/>
      </colorScale>
    </cfRule>
    <cfRule type="colorScale" priority="129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50">
    <cfRule type="cellIs" dxfId="7988" priority="12981" operator="greaterThan">
      <formula>1</formula>
    </cfRule>
    <cfRule type="colorScale" priority="12982">
      <colorScale>
        <cfvo type="min"/>
        <cfvo type="max"/>
        <color rgb="FFFCFCFF"/>
        <color rgb="FF63BE7B"/>
      </colorScale>
    </cfRule>
    <cfRule type="colorScale" priority="129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50">
    <cfRule type="colorScale" priority="12984">
      <colorScale>
        <cfvo type="min"/>
        <cfvo type="max"/>
        <color rgb="FFFCFCFF"/>
        <color rgb="FF63BE7B"/>
      </colorScale>
    </cfRule>
    <cfRule type="colorScale" priority="129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50">
    <cfRule type="colorScale" priority="12986">
      <colorScale>
        <cfvo type="min"/>
        <cfvo type="max"/>
        <color rgb="FFFCFCFF"/>
        <color rgb="FF63BE7B"/>
      </colorScale>
    </cfRule>
    <cfRule type="colorScale" priority="129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50">
    <cfRule type="cellIs" dxfId="7987" priority="12988" operator="greaterThan">
      <formula>1</formula>
    </cfRule>
    <cfRule type="colorScale" priority="12989">
      <colorScale>
        <cfvo type="min"/>
        <cfvo type="max"/>
        <color rgb="FFFCFCFF"/>
        <color rgb="FF63BE7B"/>
      </colorScale>
    </cfRule>
    <cfRule type="colorScale" priority="129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50">
    <cfRule type="colorScale" priority="12991">
      <colorScale>
        <cfvo type="min"/>
        <cfvo type="max"/>
        <color rgb="FFFCFCFF"/>
        <color rgb="FF63BE7B"/>
      </colorScale>
    </cfRule>
    <cfRule type="colorScale" priority="129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50">
    <cfRule type="colorScale" priority="12993">
      <colorScale>
        <cfvo type="min"/>
        <cfvo type="max"/>
        <color rgb="FFFCFCFF"/>
        <color rgb="FF63BE7B"/>
      </colorScale>
    </cfRule>
    <cfRule type="colorScale" priority="129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50">
    <cfRule type="cellIs" dxfId="7986" priority="12995" operator="greaterThan">
      <formula>1</formula>
    </cfRule>
    <cfRule type="colorScale" priority="12996">
      <colorScale>
        <cfvo type="min"/>
        <cfvo type="max"/>
        <color rgb="FFFCFCFF"/>
        <color rgb="FF63BE7B"/>
      </colorScale>
    </cfRule>
    <cfRule type="colorScale" priority="129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50">
    <cfRule type="colorScale" priority="12998">
      <colorScale>
        <cfvo type="min"/>
        <cfvo type="max"/>
        <color rgb="FFFCFCFF"/>
        <color rgb="FF63BE7B"/>
      </colorScale>
    </cfRule>
    <cfRule type="colorScale" priority="129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50">
    <cfRule type="colorScale" priority="13000">
      <colorScale>
        <cfvo type="min"/>
        <cfvo type="max"/>
        <color rgb="FFFCFCFF"/>
        <color rgb="FF63BE7B"/>
      </colorScale>
    </cfRule>
    <cfRule type="colorScale" priority="130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50">
    <cfRule type="cellIs" dxfId="7985" priority="13002" operator="greaterThan">
      <formula>1</formula>
    </cfRule>
    <cfRule type="colorScale" priority="13003">
      <colorScale>
        <cfvo type="min"/>
        <cfvo type="max"/>
        <color rgb="FFFCFCFF"/>
        <color rgb="FF63BE7B"/>
      </colorScale>
    </cfRule>
    <cfRule type="colorScale" priority="130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50">
    <cfRule type="colorScale" priority="13005">
      <colorScale>
        <cfvo type="min"/>
        <cfvo type="max"/>
        <color rgb="FFFCFCFF"/>
        <color rgb="FF63BE7B"/>
      </colorScale>
    </cfRule>
    <cfRule type="colorScale" priority="130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50">
    <cfRule type="colorScale" priority="13007">
      <colorScale>
        <cfvo type="min"/>
        <cfvo type="max"/>
        <color rgb="FFFCFCFF"/>
        <color rgb="FF63BE7B"/>
      </colorScale>
    </cfRule>
    <cfRule type="colorScale" priority="130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50">
    <cfRule type="cellIs" dxfId="7984" priority="13009" operator="greaterThan">
      <formula>1</formula>
    </cfRule>
    <cfRule type="colorScale" priority="13010">
      <colorScale>
        <cfvo type="min"/>
        <cfvo type="max"/>
        <color rgb="FFFCFCFF"/>
        <color rgb="FF63BE7B"/>
      </colorScale>
    </cfRule>
    <cfRule type="colorScale" priority="130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50">
    <cfRule type="colorScale" priority="13012">
      <colorScale>
        <cfvo type="min"/>
        <cfvo type="max"/>
        <color rgb="FFFCFCFF"/>
        <color rgb="FF63BE7B"/>
      </colorScale>
    </cfRule>
    <cfRule type="colorScale" priority="130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50">
    <cfRule type="colorScale" priority="13014">
      <colorScale>
        <cfvo type="min"/>
        <cfvo type="max"/>
        <color rgb="FFFCFCFF"/>
        <color rgb="FF63BE7B"/>
      </colorScale>
    </cfRule>
    <cfRule type="colorScale" priority="130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50">
    <cfRule type="cellIs" dxfId="7983" priority="13016" operator="greaterThan">
      <formula>1</formula>
    </cfRule>
    <cfRule type="colorScale" priority="13017">
      <colorScale>
        <cfvo type="min"/>
        <cfvo type="max"/>
        <color rgb="FFFCFCFF"/>
        <color rgb="FF63BE7B"/>
      </colorScale>
    </cfRule>
    <cfRule type="colorScale" priority="130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50">
    <cfRule type="colorScale" priority="13019">
      <colorScale>
        <cfvo type="min"/>
        <cfvo type="max"/>
        <color rgb="FFFCFCFF"/>
        <color rgb="FF63BE7B"/>
      </colorScale>
    </cfRule>
    <cfRule type="colorScale" priority="130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50">
    <cfRule type="colorScale" priority="13021">
      <colorScale>
        <cfvo type="min"/>
        <cfvo type="max"/>
        <color rgb="FFFCFCFF"/>
        <color rgb="FF63BE7B"/>
      </colorScale>
    </cfRule>
    <cfRule type="colorScale" priority="130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50">
    <cfRule type="cellIs" dxfId="7982" priority="13023" operator="greaterThan">
      <formula>1</formula>
    </cfRule>
    <cfRule type="colorScale" priority="13024">
      <colorScale>
        <cfvo type="min"/>
        <cfvo type="max"/>
        <color rgb="FFFCFCFF"/>
        <color rgb="FF63BE7B"/>
      </colorScale>
    </cfRule>
    <cfRule type="colorScale" priority="130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50">
    <cfRule type="colorScale" priority="13026">
      <colorScale>
        <cfvo type="min"/>
        <cfvo type="max"/>
        <color rgb="FFFCFCFF"/>
        <color rgb="FF63BE7B"/>
      </colorScale>
    </cfRule>
    <cfRule type="colorScale" priority="130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50">
    <cfRule type="colorScale" priority="13028">
      <colorScale>
        <cfvo type="min"/>
        <cfvo type="max"/>
        <color rgb="FFFCFCFF"/>
        <color rgb="FF63BE7B"/>
      </colorScale>
    </cfRule>
    <cfRule type="colorScale" priority="130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50">
    <cfRule type="cellIs" dxfId="7981" priority="13030" operator="greaterThan">
      <formula>1</formula>
    </cfRule>
    <cfRule type="colorScale" priority="13031">
      <colorScale>
        <cfvo type="min"/>
        <cfvo type="max"/>
        <color rgb="FFFCFCFF"/>
        <color rgb="FF63BE7B"/>
      </colorScale>
    </cfRule>
    <cfRule type="colorScale" priority="130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50">
    <cfRule type="colorScale" priority="13033">
      <colorScale>
        <cfvo type="min"/>
        <cfvo type="max"/>
        <color rgb="FFFCFCFF"/>
        <color rgb="FF63BE7B"/>
      </colorScale>
    </cfRule>
    <cfRule type="colorScale" priority="130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50">
    <cfRule type="colorScale" priority="13035">
      <colorScale>
        <cfvo type="min"/>
        <cfvo type="max"/>
        <color rgb="FFFCFCFF"/>
        <color rgb="FF63BE7B"/>
      </colorScale>
    </cfRule>
    <cfRule type="colorScale" priority="130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50">
    <cfRule type="cellIs" dxfId="7980" priority="13037" operator="greaterThan">
      <formula>1</formula>
    </cfRule>
    <cfRule type="colorScale" priority="13038">
      <colorScale>
        <cfvo type="min"/>
        <cfvo type="max"/>
        <color rgb="FFFCFCFF"/>
        <color rgb="FF63BE7B"/>
      </colorScale>
    </cfRule>
    <cfRule type="colorScale" priority="130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50">
    <cfRule type="colorScale" priority="13040">
      <colorScale>
        <cfvo type="min"/>
        <cfvo type="max"/>
        <color rgb="FFFCFCFF"/>
        <color rgb="FF63BE7B"/>
      </colorScale>
    </cfRule>
    <cfRule type="colorScale" priority="130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50">
    <cfRule type="colorScale" priority="13042">
      <colorScale>
        <cfvo type="min"/>
        <cfvo type="max"/>
        <color rgb="FFFCFCFF"/>
        <color rgb="FF63BE7B"/>
      </colorScale>
    </cfRule>
    <cfRule type="colorScale" priority="130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50">
    <cfRule type="cellIs" dxfId="7979" priority="13044" operator="greaterThan">
      <formula>1</formula>
    </cfRule>
    <cfRule type="colorScale" priority="13045">
      <colorScale>
        <cfvo type="min"/>
        <cfvo type="max"/>
        <color rgb="FFFCFCFF"/>
        <color rgb="FF63BE7B"/>
      </colorScale>
    </cfRule>
    <cfRule type="colorScale" priority="130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50">
    <cfRule type="colorScale" priority="13047">
      <colorScale>
        <cfvo type="min"/>
        <cfvo type="max"/>
        <color rgb="FFFCFCFF"/>
        <color rgb="FF63BE7B"/>
      </colorScale>
    </cfRule>
    <cfRule type="colorScale" priority="130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50">
    <cfRule type="colorScale" priority="13049">
      <colorScale>
        <cfvo type="min"/>
        <cfvo type="max"/>
        <color rgb="FFFCFCFF"/>
        <color rgb="FF63BE7B"/>
      </colorScale>
    </cfRule>
    <cfRule type="colorScale" priority="130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50">
    <cfRule type="cellIs" dxfId="7978" priority="13051" operator="greaterThan">
      <formula>1</formula>
    </cfRule>
    <cfRule type="colorScale" priority="13052">
      <colorScale>
        <cfvo type="min"/>
        <cfvo type="max"/>
        <color rgb="FFFCFCFF"/>
        <color rgb="FF63BE7B"/>
      </colorScale>
    </cfRule>
    <cfRule type="colorScale" priority="130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50">
    <cfRule type="colorScale" priority="13054">
      <colorScale>
        <cfvo type="min"/>
        <cfvo type="max"/>
        <color rgb="FFFCFCFF"/>
        <color rgb="FF63BE7B"/>
      </colorScale>
    </cfRule>
    <cfRule type="colorScale" priority="130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50">
    <cfRule type="colorScale" priority="13056">
      <colorScale>
        <cfvo type="min"/>
        <cfvo type="max"/>
        <color rgb="FFFCFCFF"/>
        <color rgb="FF63BE7B"/>
      </colorScale>
    </cfRule>
    <cfRule type="colorScale" priority="130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50">
    <cfRule type="cellIs" dxfId="7977" priority="13058" operator="greaterThan">
      <formula>1</formula>
    </cfRule>
    <cfRule type="colorScale" priority="13059">
      <colorScale>
        <cfvo type="min"/>
        <cfvo type="max"/>
        <color rgb="FFFCFCFF"/>
        <color rgb="FF63BE7B"/>
      </colorScale>
    </cfRule>
    <cfRule type="colorScale" priority="130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50">
    <cfRule type="colorScale" priority="13061">
      <colorScale>
        <cfvo type="min"/>
        <cfvo type="max"/>
        <color rgb="FFFCFCFF"/>
        <color rgb="FF63BE7B"/>
      </colorScale>
    </cfRule>
    <cfRule type="colorScale" priority="130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50">
    <cfRule type="colorScale" priority="13063">
      <colorScale>
        <cfvo type="min"/>
        <cfvo type="max"/>
        <color rgb="FFFCFCFF"/>
        <color rgb="FF63BE7B"/>
      </colorScale>
    </cfRule>
    <cfRule type="colorScale" priority="130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50">
    <cfRule type="cellIs" dxfId="7976" priority="13065" operator="greaterThan">
      <formula>1</formula>
    </cfRule>
    <cfRule type="colorScale" priority="13066">
      <colorScale>
        <cfvo type="min"/>
        <cfvo type="max"/>
        <color rgb="FFFCFCFF"/>
        <color rgb="FF63BE7B"/>
      </colorScale>
    </cfRule>
    <cfRule type="colorScale" priority="130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50">
    <cfRule type="colorScale" priority="13068">
      <colorScale>
        <cfvo type="min"/>
        <cfvo type="max"/>
        <color rgb="FFFCFCFF"/>
        <color rgb="FF63BE7B"/>
      </colorScale>
    </cfRule>
    <cfRule type="colorScale" priority="130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50">
    <cfRule type="colorScale" priority="13070">
      <colorScale>
        <cfvo type="min"/>
        <cfvo type="max"/>
        <color rgb="FFFCFCFF"/>
        <color rgb="FF63BE7B"/>
      </colorScale>
    </cfRule>
    <cfRule type="colorScale" priority="130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50">
    <cfRule type="cellIs" dxfId="7975" priority="13072" operator="greaterThan">
      <formula>1</formula>
    </cfRule>
    <cfRule type="colorScale" priority="13073">
      <colorScale>
        <cfvo type="min"/>
        <cfvo type="max"/>
        <color rgb="FFFCFCFF"/>
        <color rgb="FF63BE7B"/>
      </colorScale>
    </cfRule>
    <cfRule type="colorScale" priority="130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50">
    <cfRule type="colorScale" priority="13075">
      <colorScale>
        <cfvo type="min"/>
        <cfvo type="max"/>
        <color rgb="FFFCFCFF"/>
        <color rgb="FF63BE7B"/>
      </colorScale>
    </cfRule>
    <cfRule type="colorScale" priority="130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50">
    <cfRule type="colorScale" priority="13077">
      <colorScale>
        <cfvo type="min"/>
        <cfvo type="max"/>
        <color rgb="FFFCFCFF"/>
        <color rgb="FF63BE7B"/>
      </colorScale>
    </cfRule>
    <cfRule type="colorScale" priority="130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50">
    <cfRule type="cellIs" dxfId="7974" priority="13079" operator="greaterThan">
      <formula>1</formula>
    </cfRule>
    <cfRule type="colorScale" priority="13080">
      <colorScale>
        <cfvo type="min"/>
        <cfvo type="max"/>
        <color rgb="FFFCFCFF"/>
        <color rgb="FF63BE7B"/>
      </colorScale>
    </cfRule>
    <cfRule type="colorScale" priority="130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50">
    <cfRule type="cellIs" dxfId="7973" priority="13082" operator="greaterThan">
      <formula>1</formula>
    </cfRule>
    <cfRule type="colorScale" priority="13083">
      <colorScale>
        <cfvo type="min"/>
        <cfvo type="max"/>
        <color rgb="FFFCFCFF"/>
        <color rgb="FF63BE7B"/>
      </colorScale>
    </cfRule>
    <cfRule type="colorScale" priority="130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50:HW50">
    <cfRule type="colorScale" priority="13085">
      <colorScale>
        <cfvo type="min"/>
        <cfvo type="max"/>
        <color rgb="FFFCFCFF"/>
        <color rgb="FF63BE7B"/>
      </colorScale>
    </cfRule>
    <cfRule type="colorScale" priority="130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50">
    <cfRule type="colorScale" priority="13087">
      <colorScale>
        <cfvo type="min"/>
        <cfvo type="max"/>
        <color rgb="FFFCFCFF"/>
        <color rgb="FF63BE7B"/>
      </colorScale>
    </cfRule>
    <cfRule type="colorScale" priority="130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50">
    <cfRule type="colorScale" priority="13222">
      <colorScale>
        <cfvo type="min"/>
        <cfvo type="max"/>
        <color rgb="FFFCFCFF"/>
        <color rgb="FF63BE7B"/>
      </colorScale>
    </cfRule>
    <cfRule type="colorScale" priority="132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50">
    <cfRule type="cellIs" dxfId="7972" priority="13089" operator="greaterThan">
      <formula>1</formula>
    </cfRule>
    <cfRule type="colorScale" priority="13090">
      <colorScale>
        <cfvo type="min"/>
        <cfvo type="max"/>
        <color rgb="FFFCFCFF"/>
        <color rgb="FF63BE7B"/>
      </colorScale>
    </cfRule>
    <cfRule type="colorScale" priority="130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50">
    <cfRule type="colorScale" priority="13092">
      <colorScale>
        <cfvo type="min"/>
        <cfvo type="max"/>
        <color rgb="FFFCFCFF"/>
        <color rgb="FF63BE7B"/>
      </colorScale>
    </cfRule>
    <cfRule type="colorScale" priority="130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50">
    <cfRule type="colorScale" priority="13218">
      <colorScale>
        <cfvo type="min"/>
        <cfvo type="max"/>
        <color rgb="FFFCFCFF"/>
        <color rgb="FF63BE7B"/>
      </colorScale>
    </cfRule>
    <cfRule type="colorScale" priority="132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50">
    <cfRule type="cellIs" dxfId="7971" priority="13094" operator="greaterThan">
      <formula>1</formula>
    </cfRule>
    <cfRule type="colorScale" priority="13095">
      <colorScale>
        <cfvo type="min"/>
        <cfvo type="max"/>
        <color rgb="FFFCFCFF"/>
        <color rgb="FF63BE7B"/>
      </colorScale>
    </cfRule>
    <cfRule type="colorScale" priority="130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50">
    <cfRule type="colorScale" priority="13097">
      <colorScale>
        <cfvo type="min"/>
        <cfvo type="max"/>
        <color rgb="FFFCFCFF"/>
        <color rgb="FF63BE7B"/>
      </colorScale>
    </cfRule>
    <cfRule type="colorScale" priority="130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50">
    <cfRule type="colorScale" priority="13099">
      <colorScale>
        <cfvo type="min"/>
        <cfvo type="max"/>
        <color rgb="FFFCFCFF"/>
        <color rgb="FF63BE7B"/>
      </colorScale>
    </cfRule>
    <cfRule type="colorScale" priority="131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50">
    <cfRule type="cellIs" dxfId="7970" priority="13101" operator="greaterThan">
      <formula>1</formula>
    </cfRule>
    <cfRule type="colorScale" priority="13102">
      <colorScale>
        <cfvo type="min"/>
        <cfvo type="max"/>
        <color rgb="FFFCFCFF"/>
        <color rgb="FF63BE7B"/>
      </colorScale>
    </cfRule>
    <cfRule type="colorScale" priority="131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50">
    <cfRule type="colorScale" priority="13104">
      <colorScale>
        <cfvo type="min"/>
        <cfvo type="max"/>
        <color rgb="FFFCFCFF"/>
        <color rgb="FF63BE7B"/>
      </colorScale>
    </cfRule>
    <cfRule type="colorScale" priority="131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50">
    <cfRule type="colorScale" priority="13106">
      <colorScale>
        <cfvo type="min"/>
        <cfvo type="max"/>
        <color rgb="FFFCFCFF"/>
        <color rgb="FF63BE7B"/>
      </colorScale>
    </cfRule>
    <cfRule type="colorScale" priority="131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50">
    <cfRule type="cellIs" dxfId="7969" priority="13108" operator="greaterThan">
      <formula>1</formula>
    </cfRule>
    <cfRule type="colorScale" priority="13109">
      <colorScale>
        <cfvo type="min"/>
        <cfvo type="max"/>
        <color rgb="FFFCFCFF"/>
        <color rgb="FF63BE7B"/>
      </colorScale>
    </cfRule>
    <cfRule type="colorScale" priority="131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50">
    <cfRule type="colorScale" priority="13111">
      <colorScale>
        <cfvo type="min"/>
        <cfvo type="max"/>
        <color rgb="FFFCFCFF"/>
        <color rgb="FF63BE7B"/>
      </colorScale>
    </cfRule>
    <cfRule type="colorScale" priority="131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50">
    <cfRule type="colorScale" priority="13113">
      <colorScale>
        <cfvo type="min"/>
        <cfvo type="max"/>
        <color rgb="FFFCFCFF"/>
        <color rgb="FF63BE7B"/>
      </colorScale>
    </cfRule>
    <cfRule type="colorScale" priority="131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50">
    <cfRule type="cellIs" dxfId="7968" priority="13115" operator="greaterThan">
      <formula>1</formula>
    </cfRule>
    <cfRule type="colorScale" priority="13116">
      <colorScale>
        <cfvo type="min"/>
        <cfvo type="max"/>
        <color rgb="FFFCFCFF"/>
        <color rgb="FF63BE7B"/>
      </colorScale>
    </cfRule>
    <cfRule type="colorScale" priority="131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50">
    <cfRule type="colorScale" priority="13118">
      <colorScale>
        <cfvo type="min"/>
        <cfvo type="max"/>
        <color rgb="FFFCFCFF"/>
        <color rgb="FF63BE7B"/>
      </colorScale>
    </cfRule>
    <cfRule type="colorScale" priority="131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50">
    <cfRule type="colorScale" priority="13120">
      <colorScale>
        <cfvo type="min"/>
        <cfvo type="max"/>
        <color rgb="FFFCFCFF"/>
        <color rgb="FF63BE7B"/>
      </colorScale>
    </cfRule>
    <cfRule type="colorScale" priority="131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50">
    <cfRule type="cellIs" dxfId="7967" priority="13122" operator="greaterThan">
      <formula>1</formula>
    </cfRule>
    <cfRule type="colorScale" priority="13123">
      <colorScale>
        <cfvo type="min"/>
        <cfvo type="max"/>
        <color rgb="FFFCFCFF"/>
        <color rgb="FF63BE7B"/>
      </colorScale>
    </cfRule>
    <cfRule type="colorScale" priority="131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50">
    <cfRule type="colorScale" priority="13125">
      <colorScale>
        <cfvo type="min"/>
        <cfvo type="max"/>
        <color rgb="FFFCFCFF"/>
        <color rgb="FF63BE7B"/>
      </colorScale>
    </cfRule>
    <cfRule type="colorScale" priority="131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50">
    <cfRule type="colorScale" priority="13127">
      <colorScale>
        <cfvo type="min"/>
        <cfvo type="max"/>
        <color rgb="FFFCFCFF"/>
        <color rgb="FF63BE7B"/>
      </colorScale>
    </cfRule>
    <cfRule type="colorScale" priority="131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50">
    <cfRule type="cellIs" dxfId="7966" priority="13129" operator="greaterThan">
      <formula>1</formula>
    </cfRule>
    <cfRule type="colorScale" priority="13130">
      <colorScale>
        <cfvo type="min"/>
        <cfvo type="max"/>
        <color rgb="FFFCFCFF"/>
        <color rgb="FF63BE7B"/>
      </colorScale>
    </cfRule>
    <cfRule type="colorScale" priority="131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50">
    <cfRule type="colorScale" priority="13132">
      <colorScale>
        <cfvo type="min"/>
        <cfvo type="max"/>
        <color rgb="FFFCFCFF"/>
        <color rgb="FF63BE7B"/>
      </colorScale>
    </cfRule>
    <cfRule type="colorScale" priority="131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50">
    <cfRule type="colorScale" priority="13134">
      <colorScale>
        <cfvo type="min"/>
        <cfvo type="max"/>
        <color rgb="FFFCFCFF"/>
        <color rgb="FF63BE7B"/>
      </colorScale>
    </cfRule>
    <cfRule type="colorScale" priority="131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50">
    <cfRule type="cellIs" dxfId="7965" priority="13136" operator="greaterThan">
      <formula>1</formula>
    </cfRule>
    <cfRule type="colorScale" priority="13137">
      <colorScale>
        <cfvo type="min"/>
        <cfvo type="max"/>
        <color rgb="FFFCFCFF"/>
        <color rgb="FF63BE7B"/>
      </colorScale>
    </cfRule>
    <cfRule type="colorScale" priority="131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50">
    <cfRule type="colorScale" priority="13139">
      <colorScale>
        <cfvo type="min"/>
        <cfvo type="max"/>
        <color rgb="FFFCFCFF"/>
        <color rgb="FF63BE7B"/>
      </colorScale>
    </cfRule>
    <cfRule type="colorScale" priority="131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50">
    <cfRule type="colorScale" priority="13141">
      <colorScale>
        <cfvo type="min"/>
        <cfvo type="max"/>
        <color rgb="FFFCFCFF"/>
        <color rgb="FF63BE7B"/>
      </colorScale>
    </cfRule>
    <cfRule type="colorScale" priority="131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50">
    <cfRule type="cellIs" dxfId="7964" priority="13143" operator="greaterThan">
      <formula>1</formula>
    </cfRule>
    <cfRule type="colorScale" priority="13144">
      <colorScale>
        <cfvo type="min"/>
        <cfvo type="max"/>
        <color rgb="FFFCFCFF"/>
        <color rgb="FF63BE7B"/>
      </colorScale>
    </cfRule>
    <cfRule type="colorScale" priority="131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50">
    <cfRule type="colorScale" priority="13146">
      <colorScale>
        <cfvo type="min"/>
        <cfvo type="max"/>
        <color rgb="FFFCFCFF"/>
        <color rgb="FF63BE7B"/>
      </colorScale>
    </cfRule>
    <cfRule type="colorScale" priority="131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50">
    <cfRule type="colorScale" priority="13148">
      <colorScale>
        <cfvo type="min"/>
        <cfvo type="max"/>
        <color rgb="FFFCFCFF"/>
        <color rgb="FF63BE7B"/>
      </colorScale>
    </cfRule>
    <cfRule type="colorScale" priority="131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50">
    <cfRule type="cellIs" dxfId="7963" priority="13150" operator="greaterThan">
      <formula>1</formula>
    </cfRule>
    <cfRule type="colorScale" priority="13151">
      <colorScale>
        <cfvo type="min"/>
        <cfvo type="max"/>
        <color rgb="FFFCFCFF"/>
        <color rgb="FF63BE7B"/>
      </colorScale>
    </cfRule>
    <cfRule type="colorScale" priority="131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50">
    <cfRule type="colorScale" priority="13153">
      <colorScale>
        <cfvo type="min"/>
        <cfvo type="max"/>
        <color rgb="FFFCFCFF"/>
        <color rgb="FF63BE7B"/>
      </colorScale>
    </cfRule>
    <cfRule type="colorScale" priority="131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50">
    <cfRule type="colorScale" priority="13155">
      <colorScale>
        <cfvo type="min"/>
        <cfvo type="max"/>
        <color rgb="FFFCFCFF"/>
        <color rgb="FF63BE7B"/>
      </colorScale>
    </cfRule>
    <cfRule type="colorScale" priority="131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50">
    <cfRule type="cellIs" dxfId="7962" priority="13157" operator="greaterThan">
      <formula>1</formula>
    </cfRule>
    <cfRule type="colorScale" priority="13158">
      <colorScale>
        <cfvo type="min"/>
        <cfvo type="max"/>
        <color rgb="FFFCFCFF"/>
        <color rgb="FF63BE7B"/>
      </colorScale>
    </cfRule>
    <cfRule type="colorScale" priority="131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50">
    <cfRule type="colorScale" priority="13160">
      <colorScale>
        <cfvo type="min"/>
        <cfvo type="max"/>
        <color rgb="FFFCFCFF"/>
        <color rgb="FF63BE7B"/>
      </colorScale>
    </cfRule>
    <cfRule type="colorScale" priority="131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50">
    <cfRule type="colorScale" priority="13162">
      <colorScale>
        <cfvo type="min"/>
        <cfvo type="max"/>
        <color rgb="FFFCFCFF"/>
        <color rgb="FF63BE7B"/>
      </colorScale>
    </cfRule>
    <cfRule type="colorScale" priority="131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50">
    <cfRule type="cellIs" dxfId="7961" priority="13164" operator="greaterThan">
      <formula>1</formula>
    </cfRule>
    <cfRule type="colorScale" priority="13165">
      <colorScale>
        <cfvo type="min"/>
        <cfvo type="max"/>
        <color rgb="FFFCFCFF"/>
        <color rgb="FF63BE7B"/>
      </colorScale>
    </cfRule>
    <cfRule type="colorScale" priority="131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50">
    <cfRule type="colorScale" priority="13167">
      <colorScale>
        <cfvo type="min"/>
        <cfvo type="max"/>
        <color rgb="FFFCFCFF"/>
        <color rgb="FF63BE7B"/>
      </colorScale>
    </cfRule>
    <cfRule type="colorScale" priority="131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50">
    <cfRule type="colorScale" priority="13169">
      <colorScale>
        <cfvo type="min"/>
        <cfvo type="max"/>
        <color rgb="FFFCFCFF"/>
        <color rgb="FF63BE7B"/>
      </colorScale>
    </cfRule>
    <cfRule type="colorScale" priority="131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50">
    <cfRule type="cellIs" dxfId="7960" priority="13171" operator="greaterThan">
      <formula>1</formula>
    </cfRule>
    <cfRule type="colorScale" priority="13172">
      <colorScale>
        <cfvo type="min"/>
        <cfvo type="max"/>
        <color rgb="FFFCFCFF"/>
        <color rgb="FF63BE7B"/>
      </colorScale>
    </cfRule>
    <cfRule type="colorScale" priority="131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50">
    <cfRule type="colorScale" priority="13174">
      <colorScale>
        <cfvo type="min"/>
        <cfvo type="max"/>
        <color rgb="FFFCFCFF"/>
        <color rgb="FF63BE7B"/>
      </colorScale>
    </cfRule>
    <cfRule type="colorScale" priority="131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50">
    <cfRule type="colorScale" priority="13176">
      <colorScale>
        <cfvo type="min"/>
        <cfvo type="max"/>
        <color rgb="FFFCFCFF"/>
        <color rgb="FF63BE7B"/>
      </colorScale>
    </cfRule>
    <cfRule type="colorScale" priority="131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50">
    <cfRule type="cellIs" dxfId="7959" priority="13178" operator="greaterThan">
      <formula>1</formula>
    </cfRule>
    <cfRule type="colorScale" priority="13179">
      <colorScale>
        <cfvo type="min"/>
        <cfvo type="max"/>
        <color rgb="FFFCFCFF"/>
        <color rgb="FF63BE7B"/>
      </colorScale>
    </cfRule>
    <cfRule type="colorScale" priority="131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50">
    <cfRule type="colorScale" priority="13181">
      <colorScale>
        <cfvo type="min"/>
        <cfvo type="max"/>
        <color rgb="FFFCFCFF"/>
        <color rgb="FF63BE7B"/>
      </colorScale>
    </cfRule>
    <cfRule type="colorScale" priority="131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50">
    <cfRule type="colorScale" priority="13183">
      <colorScale>
        <cfvo type="min"/>
        <cfvo type="max"/>
        <color rgb="FFFCFCFF"/>
        <color rgb="FF63BE7B"/>
      </colorScale>
    </cfRule>
    <cfRule type="colorScale" priority="131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50">
    <cfRule type="cellIs" dxfId="7958" priority="13185" operator="greaterThan">
      <formula>1</formula>
    </cfRule>
    <cfRule type="colorScale" priority="13186">
      <colorScale>
        <cfvo type="min"/>
        <cfvo type="max"/>
        <color rgb="FFFCFCFF"/>
        <color rgb="FF63BE7B"/>
      </colorScale>
    </cfRule>
    <cfRule type="colorScale" priority="131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50">
    <cfRule type="colorScale" priority="13188">
      <colorScale>
        <cfvo type="min"/>
        <cfvo type="max"/>
        <color rgb="FFFCFCFF"/>
        <color rgb="FF63BE7B"/>
      </colorScale>
    </cfRule>
    <cfRule type="colorScale" priority="131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50">
    <cfRule type="colorScale" priority="13190">
      <colorScale>
        <cfvo type="min"/>
        <cfvo type="max"/>
        <color rgb="FFFCFCFF"/>
        <color rgb="FF63BE7B"/>
      </colorScale>
    </cfRule>
    <cfRule type="colorScale" priority="131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50">
    <cfRule type="cellIs" dxfId="7957" priority="13192" operator="greaterThan">
      <formula>1</formula>
    </cfRule>
    <cfRule type="colorScale" priority="13193">
      <colorScale>
        <cfvo type="min"/>
        <cfvo type="max"/>
        <color rgb="FFFCFCFF"/>
        <color rgb="FF63BE7B"/>
      </colorScale>
    </cfRule>
    <cfRule type="colorScale" priority="131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50">
    <cfRule type="colorScale" priority="13195">
      <colorScale>
        <cfvo type="min"/>
        <cfvo type="max"/>
        <color rgb="FFFCFCFF"/>
        <color rgb="FF63BE7B"/>
      </colorScale>
    </cfRule>
    <cfRule type="colorScale" priority="131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50">
    <cfRule type="colorScale" priority="13197">
      <colorScale>
        <cfvo type="min"/>
        <cfvo type="max"/>
        <color rgb="FFFCFCFF"/>
        <color rgb="FF63BE7B"/>
      </colorScale>
    </cfRule>
    <cfRule type="colorScale" priority="131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50">
    <cfRule type="cellIs" dxfId="7956" priority="13199" operator="greaterThan">
      <formula>1</formula>
    </cfRule>
    <cfRule type="colorScale" priority="13200">
      <colorScale>
        <cfvo type="min"/>
        <cfvo type="max"/>
        <color rgb="FFFCFCFF"/>
        <color rgb="FF63BE7B"/>
      </colorScale>
    </cfRule>
    <cfRule type="colorScale" priority="132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50">
    <cfRule type="colorScale" priority="13202">
      <colorScale>
        <cfvo type="min"/>
        <cfvo type="max"/>
        <color rgb="FFFCFCFF"/>
        <color rgb="FF63BE7B"/>
      </colorScale>
    </cfRule>
    <cfRule type="colorScale" priority="132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50">
    <cfRule type="colorScale" priority="13204">
      <colorScale>
        <cfvo type="min"/>
        <cfvo type="max"/>
        <color rgb="FFFCFCFF"/>
        <color rgb="FF63BE7B"/>
      </colorScale>
    </cfRule>
    <cfRule type="colorScale" priority="132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50">
    <cfRule type="cellIs" dxfId="7955" priority="13206" operator="greaterThan">
      <formula>1</formula>
    </cfRule>
    <cfRule type="colorScale" priority="13207">
      <colorScale>
        <cfvo type="min"/>
        <cfvo type="max"/>
        <color rgb="FFFCFCFF"/>
        <color rgb="FF63BE7B"/>
      </colorScale>
    </cfRule>
    <cfRule type="colorScale" priority="132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50">
    <cfRule type="colorScale" priority="13209">
      <colorScale>
        <cfvo type="min"/>
        <cfvo type="max"/>
        <color rgb="FFFCFCFF"/>
        <color rgb="FF63BE7B"/>
      </colorScale>
    </cfRule>
    <cfRule type="colorScale" priority="132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50">
    <cfRule type="colorScale" priority="13211">
      <colorScale>
        <cfvo type="min"/>
        <cfvo type="max"/>
        <color rgb="FFFCFCFF"/>
        <color rgb="FF63BE7B"/>
      </colorScale>
    </cfRule>
    <cfRule type="colorScale" priority="132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50">
    <cfRule type="cellIs" dxfId="7954" priority="13213" operator="greaterThan">
      <formula>1</formula>
    </cfRule>
    <cfRule type="colorScale" priority="13214">
      <colorScale>
        <cfvo type="min"/>
        <cfvo type="max"/>
        <color rgb="FFFCFCFF"/>
        <color rgb="FF63BE7B"/>
      </colorScale>
    </cfRule>
    <cfRule type="colorScale" priority="132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D50:LD50">
    <cfRule type="containsText" dxfId="7953" priority="12940" operator="containsText" text=" ">
      <formula>NOT(ISERROR(SEARCH(" ",KD50)))</formula>
    </cfRule>
    <cfRule type="containsText" dxfId="7952" priority="12941" operator="containsText" text=" ">
      <formula>NOT(ISERROR(SEARCH(" ",KD50)))</formula>
    </cfRule>
  </conditionalFormatting>
  <conditionalFormatting sqref="KG50:KZ50">
    <cfRule type="cellIs" dxfId="7951" priority="12901" operator="greaterThan">
      <formula>0.31</formula>
    </cfRule>
    <cfRule type="cellIs" dxfId="7950" priority="12902" operator="greaterThan">
      <formula>0.31</formula>
    </cfRule>
    <cfRule type="cellIs" dxfId="7949" priority="12903" operator="greaterThan">
      <formula>0.31</formula>
    </cfRule>
    <cfRule type="cellIs" dxfId="7948" priority="12904" operator="greaterThan">
      <formula>0.3</formula>
    </cfRule>
    <cfRule type="cellIs" dxfId="7947" priority="12905" operator="greaterThan">
      <formula>1</formula>
    </cfRule>
    <cfRule type="cellIs" dxfId="7946" priority="12906" operator="equal">
      <formula>0</formula>
    </cfRule>
  </conditionalFormatting>
  <conditionalFormatting sqref="B51">
    <cfRule type="cellIs" dxfId="7945" priority="9832" operator="equal">
      <formula>" "</formula>
    </cfRule>
    <cfRule type="containsText" dxfId="7944" priority="9833" operator="containsText" text=" ">
      <formula>NOT(ISERROR(SEARCH(" ",B51)))</formula>
    </cfRule>
    <cfRule type="containsText" dxfId="7943" priority="9834" operator="containsText" text=" ">
      <formula>NOT(ISERROR(SEARCH(" ",B51)))</formula>
    </cfRule>
  </conditionalFormatting>
  <conditionalFormatting sqref="G51">
    <cfRule type="containsText" dxfId="7942" priority="9816" operator="containsText" text=" ">
      <formula>NOT(ISERROR(SEARCH(" ",G51)))</formula>
    </cfRule>
    <cfRule type="containsText" dxfId="7941" priority="9817" operator="containsText" text=" ">
      <formula>NOT(ISERROR(SEARCH(" ",G51)))</formula>
    </cfRule>
  </conditionalFormatting>
  <conditionalFormatting sqref="H51">
    <cfRule type="containsText" dxfId="7940" priority="9842" operator="containsText" text=" ">
      <formula>NOT(ISERROR(SEARCH(" ",H51)))</formula>
    </cfRule>
    <cfRule type="containsText" dxfId="7939" priority="9843" operator="containsText" text=" ">
      <formula>NOT(ISERROR(SEARCH(" ",H51)))</formula>
    </cfRule>
  </conditionalFormatting>
  <conditionalFormatting sqref="R51">
    <cfRule type="containsText" dxfId="7938" priority="9086" operator="containsText" text=" ">
      <formula>NOT(ISERROR(SEARCH(" ",R51)))</formula>
    </cfRule>
    <cfRule type="containsText" dxfId="7937" priority="9087" operator="containsText" text=" ">
      <formula>NOT(ISERROR(SEARCH(" ",R51)))</formula>
    </cfRule>
  </conditionalFormatting>
  <conditionalFormatting sqref="V51">
    <cfRule type="colorScale" priority="9867">
      <colorScale>
        <cfvo type="min"/>
        <cfvo type="max"/>
        <color rgb="FFFCFCFF"/>
        <color rgb="FF63BE7B"/>
      </colorScale>
    </cfRule>
    <cfRule type="colorScale" priority="98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51">
    <cfRule type="cellIs" dxfId="7936" priority="9848" operator="greaterThan">
      <formula>1</formula>
    </cfRule>
    <cfRule type="containsText" dxfId="7935" priority="9849" operator="containsText" text=" ">
      <formula>NOT(ISERROR(SEARCH(" ",AC51)))</formula>
    </cfRule>
    <cfRule type="containsText" dxfId="7934" priority="9850" operator="containsText" text=" ">
      <formula>NOT(ISERROR(SEARCH(" ",AC51)))</formula>
    </cfRule>
  </conditionalFormatting>
  <conditionalFormatting sqref="AD51">
    <cfRule type="cellIs" dxfId="7933" priority="292" operator="equal">
      <formula>0</formula>
    </cfRule>
    <cfRule type="cellIs" dxfId="7932" priority="293" operator="equal">
      <formula>0</formula>
    </cfRule>
    <cfRule type="cellIs" dxfId="7931" priority="294" operator="greaterThan">
      <formula>1</formula>
    </cfRule>
    <cfRule type="containsText" dxfId="7930" priority="295" operator="containsText" text=" ">
      <formula>NOT(ISERROR(SEARCH(" ",AD51)))</formula>
    </cfRule>
    <cfRule type="containsText" dxfId="7929" priority="296" operator="containsText" text=" ">
      <formula>NOT(ISERROR(SEARCH(" ",AD51)))</formula>
    </cfRule>
  </conditionalFormatting>
  <conditionalFormatting sqref="AE51">
    <cfRule type="cellIs" dxfId="7928" priority="9081" operator="equal">
      <formula>0</formula>
    </cfRule>
    <cfRule type="cellIs" dxfId="7927" priority="9082" operator="equal">
      <formula>0</formula>
    </cfRule>
    <cfRule type="cellIs" dxfId="7926" priority="9083" operator="greaterThan">
      <formula>1</formula>
    </cfRule>
    <cfRule type="containsText" dxfId="7925" priority="9084" operator="containsText" text=" ">
      <formula>NOT(ISERROR(SEARCH(" ",AE51)))</formula>
    </cfRule>
    <cfRule type="containsText" dxfId="7924" priority="9085" operator="containsText" text=" ">
      <formula>NOT(ISERROR(SEARCH(" ",AE51)))</formula>
    </cfRule>
  </conditionalFormatting>
  <conditionalFormatting sqref="AG51">
    <cfRule type="cellIs" dxfId="7923" priority="9111" operator="equal">
      <formula>0</formula>
    </cfRule>
    <cfRule type="cellIs" dxfId="7922" priority="9112" operator="equal">
      <formula>0</formula>
    </cfRule>
    <cfRule type="cellIs" dxfId="7921" priority="9113" operator="greaterThan">
      <formula>1</formula>
    </cfRule>
    <cfRule type="containsText" dxfId="7920" priority="9114" operator="containsText" text=" ">
      <formula>NOT(ISERROR(SEARCH(" ",AG51)))</formula>
    </cfRule>
    <cfRule type="containsText" dxfId="7919" priority="9115" operator="containsText" text=" ">
      <formula>NOT(ISERROR(SEARCH(" ",AG51)))</formula>
    </cfRule>
  </conditionalFormatting>
  <conditionalFormatting sqref="AH51:AJ51">
    <cfRule type="cellIs" dxfId="7918" priority="9811" operator="equal">
      <formula>0</formula>
    </cfRule>
    <cfRule type="cellIs" dxfId="7917" priority="9812" operator="equal">
      <formula>0</formula>
    </cfRule>
    <cfRule type="cellIs" dxfId="7916" priority="9813" operator="greaterThan">
      <formula>1</formula>
    </cfRule>
    <cfRule type="containsText" dxfId="7915" priority="9814" operator="containsText" text=" ">
      <formula>NOT(ISERROR(SEARCH(" ",AH51)))</formula>
    </cfRule>
    <cfRule type="containsText" dxfId="7914" priority="9815" operator="containsText" text=" ">
      <formula>NOT(ISERROR(SEARCH(" ",AH51)))</formula>
    </cfRule>
  </conditionalFormatting>
  <conditionalFormatting sqref="AL51:AQ51">
    <cfRule type="cellIs" dxfId="7913" priority="9835" operator="equal">
      <formula>0</formula>
    </cfRule>
    <cfRule type="containsText" dxfId="7912" priority="9844" operator="containsText" text=" ">
      <formula>NOT(ISERROR(SEARCH(" ",AL51)))</formula>
    </cfRule>
    <cfRule type="containsText" dxfId="7911" priority="9845" operator="containsText" text=" ">
      <formula>NOT(ISERROR(SEARCH(" ",AL51)))</formula>
    </cfRule>
  </conditionalFormatting>
  <conditionalFormatting sqref="AS51">
    <cfRule type="cellIs" dxfId="7910" priority="8901" operator="equal">
      <formula>0</formula>
    </cfRule>
    <cfRule type="containsText" dxfId="7909" priority="8902" operator="containsText" text=" ">
      <formula>NOT(ISERROR(SEARCH(" ",AS51)))</formula>
    </cfRule>
    <cfRule type="containsText" dxfId="7908" priority="8903" operator="containsText" text=" ">
      <formula>NOT(ISERROR(SEARCH(" ",AS51)))</formula>
    </cfRule>
  </conditionalFormatting>
  <conditionalFormatting sqref="AU51">
    <cfRule type="cellIs" dxfId="7907" priority="9819" operator="greaterThan">
      <formula>1</formula>
    </cfRule>
    <cfRule type="containsText" dxfId="7906" priority="9820" operator="containsText" text=" ">
      <formula>NOT(ISERROR(SEARCH(" ",AU51)))</formula>
    </cfRule>
    <cfRule type="containsText" dxfId="7905" priority="9821" operator="containsText" text=" ">
      <formula>NOT(ISERROR(SEARCH(" ",AU51)))</formula>
    </cfRule>
  </conditionalFormatting>
  <conditionalFormatting sqref="BC51:BD51">
    <cfRule type="containsText" dxfId="7904" priority="9840" operator="containsText" text=" ">
      <formula>NOT(ISERROR(SEARCH(" ",BC51)))</formula>
    </cfRule>
    <cfRule type="containsText" dxfId="7903" priority="9841" operator="containsText" text=" ">
      <formula>NOT(ISERROR(SEARCH(" ",BC51)))</formula>
    </cfRule>
  </conditionalFormatting>
  <conditionalFormatting sqref="BF51:BG51">
    <cfRule type="containsText" dxfId="7902" priority="9846" operator="containsText" text=" ">
      <formula>NOT(ISERROR(SEARCH(" ",BF51)))</formula>
    </cfRule>
    <cfRule type="containsText" dxfId="7901" priority="9847" operator="containsText" text=" ">
      <formula>NOT(ISERROR(SEARCH(" ",BF51)))</formula>
    </cfRule>
  </conditionalFormatting>
  <conditionalFormatting sqref="BH51">
    <cfRule type="containsText" dxfId="7900" priority="9851" operator="containsText" text=" ">
      <formula>NOT(ISERROR(SEARCH(" ",BH51)))</formula>
    </cfRule>
    <cfRule type="containsText" dxfId="7899" priority="9852" operator="containsText" text=" ">
      <formula>NOT(ISERROR(SEARCH(" ",BH51)))</formula>
    </cfRule>
  </conditionalFormatting>
  <conditionalFormatting sqref="BJ51">
    <cfRule type="containsText" dxfId="7898" priority="9857" operator="containsText" text=" ">
      <formula>NOT(ISERROR(SEARCH(" ",BJ51)))</formula>
    </cfRule>
    <cfRule type="containsText" dxfId="7897" priority="9858" operator="containsText" text=" ">
      <formula>NOT(ISERROR(SEARCH(" ",BJ51)))</formula>
    </cfRule>
  </conditionalFormatting>
  <conditionalFormatting sqref="BO51">
    <cfRule type="containsText" dxfId="7896" priority="8947" operator="containsText" text=" ">
      <formula>NOT(ISERROR(SEARCH(" ",BO51)))</formula>
    </cfRule>
    <cfRule type="containsText" dxfId="7895" priority="8948" operator="containsText" text=" ">
      <formula>NOT(ISERROR(SEARCH(" ",BO51)))</formula>
    </cfRule>
  </conditionalFormatting>
  <conditionalFormatting sqref="BP51">
    <cfRule type="containsText" dxfId="7894" priority="8949" operator="containsText" text=" ">
      <formula>NOT(ISERROR(SEARCH(" ",BP51)))</formula>
    </cfRule>
    <cfRule type="containsText" dxfId="7893" priority="8950" operator="containsText" text=" ">
      <formula>NOT(ISERROR(SEARCH(" ",BP51)))</formula>
    </cfRule>
  </conditionalFormatting>
  <conditionalFormatting sqref="BR51">
    <cfRule type="containsText" dxfId="7892" priority="9838" operator="containsText" text=" ">
      <formula>NOT(ISERROR(SEARCH(" ",BR51)))</formula>
    </cfRule>
    <cfRule type="containsText" dxfId="7891" priority="9839" operator="containsText" text=" ">
      <formula>NOT(ISERROR(SEARCH(" ",BR51)))</formula>
    </cfRule>
  </conditionalFormatting>
  <conditionalFormatting sqref="BS51">
    <cfRule type="containsText" dxfId="7890" priority="8884" operator="containsText" text=" ">
      <formula>NOT(ISERROR(SEARCH(" ",BS51)))</formula>
    </cfRule>
    <cfRule type="containsText" dxfId="7889" priority="8885" operator="containsText" text=" ">
      <formula>NOT(ISERROR(SEARCH(" ",BS51)))</formula>
    </cfRule>
  </conditionalFormatting>
  <conditionalFormatting sqref="BT51">
    <cfRule type="containsText" dxfId="7888" priority="9007" operator="containsText" text=" ">
      <formula>NOT(ISERROR(SEARCH(" ",BT51)))</formula>
    </cfRule>
    <cfRule type="containsText" dxfId="7887" priority="9008" operator="containsText" text=" ">
      <formula>NOT(ISERROR(SEARCH(" ",BT51)))</formula>
    </cfRule>
  </conditionalFormatting>
  <conditionalFormatting sqref="BW51">
    <cfRule type="containsText" dxfId="7886" priority="9859" operator="containsText" text=" ">
      <formula>NOT(ISERROR(SEARCH(" ",BW51)))</formula>
    </cfRule>
    <cfRule type="containsText" dxfId="7885" priority="9860" operator="containsText" text=" ">
      <formula>NOT(ISERROR(SEARCH(" ",BW51)))</formula>
    </cfRule>
  </conditionalFormatting>
  <conditionalFormatting sqref="CM51">
    <cfRule type="containsText" dxfId="7884" priority="223" operator="containsText" text=" ">
      <formula>NOT(ISERROR(SEARCH(" ",CM51)))</formula>
    </cfRule>
  </conditionalFormatting>
  <conditionalFormatting sqref="CO51">
    <cfRule type="containsText" dxfId="7883" priority="177" operator="containsText" text=" ">
      <formula>NOT(ISERROR(SEARCH(" ",CO51)))</formula>
    </cfRule>
  </conditionalFormatting>
  <conditionalFormatting sqref="CQ51">
    <cfRule type="cellIs" dxfId="7882" priority="9126" operator="equal">
      <formula>1</formula>
    </cfRule>
  </conditionalFormatting>
  <conditionalFormatting sqref="DJ51:DL51">
    <cfRule type="cellIs" dxfId="7881" priority="551" operator="equal">
      <formula>1</formula>
    </cfRule>
  </conditionalFormatting>
  <conditionalFormatting sqref="DO51:DQ51">
    <cfRule type="cellIs" dxfId="7880" priority="466" operator="equal">
      <formula>1</formula>
    </cfRule>
  </conditionalFormatting>
  <conditionalFormatting sqref="DY51:EH51">
    <cfRule type="containsText" dxfId="7879" priority="9836" operator="containsText" text=" ">
      <formula>NOT(ISERROR(SEARCH(" ",DY51)))</formula>
    </cfRule>
    <cfRule type="containsText" dxfId="7878" priority="9837" operator="containsText" text=" ">
      <formula>NOT(ISERROR(SEARCH(" ",DY51)))</formula>
    </cfRule>
  </conditionalFormatting>
  <conditionalFormatting sqref="EJ51">
    <cfRule type="cellIs" dxfId="7877" priority="9033" operator="equal">
      <formula>0</formula>
    </cfRule>
    <cfRule type="containsText" dxfId="7876" priority="9034" operator="containsText" text=" ">
      <formula>NOT(ISERROR(SEARCH(" ",EJ51)))</formula>
    </cfRule>
    <cfRule type="containsText" dxfId="7875" priority="9035" operator="containsText" text=" ">
      <formula>NOT(ISERROR(SEARCH(" ",EJ51)))</formula>
    </cfRule>
  </conditionalFormatting>
  <conditionalFormatting sqref="FE51">
    <cfRule type="cellIs" dxfId="7874" priority="9869" operator="greaterThan">
      <formula>1</formula>
    </cfRule>
    <cfRule type="colorScale" priority="9870">
      <colorScale>
        <cfvo type="min"/>
        <cfvo type="max"/>
        <color rgb="FFFCFCFF"/>
        <color rgb="FF63BE7B"/>
      </colorScale>
    </cfRule>
    <cfRule type="colorScale" priority="98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51">
    <cfRule type="colorScale" priority="9830">
      <colorScale>
        <cfvo type="min"/>
        <cfvo type="max"/>
        <color rgb="FFFCFCFF"/>
        <color rgb="FF63BE7B"/>
      </colorScale>
    </cfRule>
    <cfRule type="colorScale" priority="98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51:FH51">
    <cfRule type="colorScale" priority="9872">
      <colorScale>
        <cfvo type="min"/>
        <cfvo type="max"/>
        <color rgb="FFFCFCFF"/>
        <color rgb="FF63BE7B"/>
      </colorScale>
    </cfRule>
    <cfRule type="colorScale" priority="98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51">
    <cfRule type="colorScale" priority="9874">
      <colorScale>
        <cfvo type="min"/>
        <cfvo type="max"/>
        <color rgb="FFFCFCFF"/>
        <color rgb="FF63BE7B"/>
      </colorScale>
    </cfRule>
    <cfRule type="colorScale" priority="98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51">
    <cfRule type="colorScale" priority="10141">
      <colorScale>
        <cfvo type="min"/>
        <cfvo type="max"/>
        <color rgb="FFFCFCFF"/>
        <color rgb="FF63BE7B"/>
      </colorScale>
    </cfRule>
    <cfRule type="colorScale" priority="101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51">
    <cfRule type="cellIs" dxfId="7873" priority="9876" operator="greaterThan">
      <formula>1</formula>
    </cfRule>
    <cfRule type="colorScale" priority="9877">
      <colorScale>
        <cfvo type="min"/>
        <cfvo type="max"/>
        <color rgb="FFFCFCFF"/>
        <color rgb="FF63BE7B"/>
      </colorScale>
    </cfRule>
    <cfRule type="colorScale" priority="98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51">
    <cfRule type="colorScale" priority="9879">
      <colorScale>
        <cfvo type="min"/>
        <cfvo type="max"/>
        <color rgb="FFFCFCFF"/>
        <color rgb="FF63BE7B"/>
      </colorScale>
    </cfRule>
    <cfRule type="colorScale" priority="98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51">
    <cfRule type="colorScale" priority="10137">
      <colorScale>
        <cfvo type="min"/>
        <cfvo type="max"/>
        <color rgb="FFFCFCFF"/>
        <color rgb="FF63BE7B"/>
      </colorScale>
    </cfRule>
    <cfRule type="colorScale" priority="101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51">
    <cfRule type="cellIs" dxfId="7872" priority="9881" operator="greaterThan">
      <formula>1</formula>
    </cfRule>
    <cfRule type="colorScale" priority="9882">
      <colorScale>
        <cfvo type="min"/>
        <cfvo type="max"/>
        <color rgb="FFFCFCFF"/>
        <color rgb="FF63BE7B"/>
      </colorScale>
    </cfRule>
    <cfRule type="colorScale" priority="98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51">
    <cfRule type="colorScale" priority="9884">
      <colorScale>
        <cfvo type="min"/>
        <cfvo type="max"/>
        <color rgb="FFFCFCFF"/>
        <color rgb="FF63BE7B"/>
      </colorScale>
    </cfRule>
    <cfRule type="colorScale" priority="98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51">
    <cfRule type="colorScale" priority="9886">
      <colorScale>
        <cfvo type="min"/>
        <cfvo type="max"/>
        <color rgb="FFFCFCFF"/>
        <color rgb="FF63BE7B"/>
      </colorScale>
    </cfRule>
    <cfRule type="colorScale" priority="98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51">
    <cfRule type="cellIs" dxfId="7871" priority="9888" operator="greaterThan">
      <formula>1</formula>
    </cfRule>
    <cfRule type="colorScale" priority="9889">
      <colorScale>
        <cfvo type="min"/>
        <cfvo type="max"/>
        <color rgb="FFFCFCFF"/>
        <color rgb="FF63BE7B"/>
      </colorScale>
    </cfRule>
    <cfRule type="colorScale" priority="98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51">
    <cfRule type="colorScale" priority="9891">
      <colorScale>
        <cfvo type="min"/>
        <cfvo type="max"/>
        <color rgb="FFFCFCFF"/>
        <color rgb="FF63BE7B"/>
      </colorScale>
    </cfRule>
    <cfRule type="colorScale" priority="98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51">
    <cfRule type="colorScale" priority="9893">
      <colorScale>
        <cfvo type="min"/>
        <cfvo type="max"/>
        <color rgb="FFFCFCFF"/>
        <color rgb="FF63BE7B"/>
      </colorScale>
    </cfRule>
    <cfRule type="colorScale" priority="98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51">
    <cfRule type="cellIs" dxfId="7870" priority="9895" operator="greaterThan">
      <formula>1</formula>
    </cfRule>
    <cfRule type="colorScale" priority="9896">
      <colorScale>
        <cfvo type="min"/>
        <cfvo type="max"/>
        <color rgb="FFFCFCFF"/>
        <color rgb="FF63BE7B"/>
      </colorScale>
    </cfRule>
    <cfRule type="colorScale" priority="98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51">
    <cfRule type="colorScale" priority="9898">
      <colorScale>
        <cfvo type="min"/>
        <cfvo type="max"/>
        <color rgb="FFFCFCFF"/>
        <color rgb="FF63BE7B"/>
      </colorScale>
    </cfRule>
    <cfRule type="colorScale" priority="98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51">
    <cfRule type="colorScale" priority="9900">
      <colorScale>
        <cfvo type="min"/>
        <cfvo type="max"/>
        <color rgb="FFFCFCFF"/>
        <color rgb="FF63BE7B"/>
      </colorScale>
    </cfRule>
    <cfRule type="colorScale" priority="99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51">
    <cfRule type="cellIs" dxfId="7869" priority="9902" operator="greaterThan">
      <formula>1</formula>
    </cfRule>
    <cfRule type="colorScale" priority="9903">
      <colorScale>
        <cfvo type="min"/>
        <cfvo type="max"/>
        <color rgb="FFFCFCFF"/>
        <color rgb="FF63BE7B"/>
      </colorScale>
    </cfRule>
    <cfRule type="colorScale" priority="99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51">
    <cfRule type="colorScale" priority="9905">
      <colorScale>
        <cfvo type="min"/>
        <cfvo type="max"/>
        <color rgb="FFFCFCFF"/>
        <color rgb="FF63BE7B"/>
      </colorScale>
    </cfRule>
    <cfRule type="colorScale" priority="99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51">
    <cfRule type="colorScale" priority="9907">
      <colorScale>
        <cfvo type="min"/>
        <cfvo type="max"/>
        <color rgb="FFFCFCFF"/>
        <color rgb="FF63BE7B"/>
      </colorScale>
    </cfRule>
    <cfRule type="colorScale" priority="99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51">
    <cfRule type="cellIs" dxfId="7868" priority="9909" operator="greaterThan">
      <formula>1</formula>
    </cfRule>
    <cfRule type="colorScale" priority="9910">
      <colorScale>
        <cfvo type="min"/>
        <cfvo type="max"/>
        <color rgb="FFFCFCFF"/>
        <color rgb="FF63BE7B"/>
      </colorScale>
    </cfRule>
    <cfRule type="colorScale" priority="99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51">
    <cfRule type="colorScale" priority="9912">
      <colorScale>
        <cfvo type="min"/>
        <cfvo type="max"/>
        <color rgb="FFFCFCFF"/>
        <color rgb="FF63BE7B"/>
      </colorScale>
    </cfRule>
    <cfRule type="colorScale" priority="99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51">
    <cfRule type="colorScale" priority="9914">
      <colorScale>
        <cfvo type="min"/>
        <cfvo type="max"/>
        <color rgb="FFFCFCFF"/>
        <color rgb="FF63BE7B"/>
      </colorScale>
    </cfRule>
    <cfRule type="colorScale" priority="99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51">
    <cfRule type="cellIs" dxfId="7867" priority="9916" operator="greaterThan">
      <formula>1</formula>
    </cfRule>
    <cfRule type="colorScale" priority="9917">
      <colorScale>
        <cfvo type="min"/>
        <cfvo type="max"/>
        <color rgb="FFFCFCFF"/>
        <color rgb="FF63BE7B"/>
      </colorScale>
    </cfRule>
    <cfRule type="colorScale" priority="99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51">
    <cfRule type="colorScale" priority="9919">
      <colorScale>
        <cfvo type="min"/>
        <cfvo type="max"/>
        <color rgb="FFFCFCFF"/>
        <color rgb="FF63BE7B"/>
      </colorScale>
    </cfRule>
    <cfRule type="colorScale" priority="99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51">
    <cfRule type="colorScale" priority="9921">
      <colorScale>
        <cfvo type="min"/>
        <cfvo type="max"/>
        <color rgb="FFFCFCFF"/>
        <color rgb="FF63BE7B"/>
      </colorScale>
    </cfRule>
    <cfRule type="colorScale" priority="99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51">
    <cfRule type="cellIs" dxfId="7866" priority="9923" operator="greaterThan">
      <formula>1</formula>
    </cfRule>
    <cfRule type="colorScale" priority="9924">
      <colorScale>
        <cfvo type="min"/>
        <cfvo type="max"/>
        <color rgb="FFFCFCFF"/>
        <color rgb="FF63BE7B"/>
      </colorScale>
    </cfRule>
    <cfRule type="colorScale" priority="99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51">
    <cfRule type="colorScale" priority="9926">
      <colorScale>
        <cfvo type="min"/>
        <cfvo type="max"/>
        <color rgb="FFFCFCFF"/>
        <color rgb="FF63BE7B"/>
      </colorScale>
    </cfRule>
    <cfRule type="colorScale" priority="99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51">
    <cfRule type="colorScale" priority="9928">
      <colorScale>
        <cfvo type="min"/>
        <cfvo type="max"/>
        <color rgb="FFFCFCFF"/>
        <color rgb="FF63BE7B"/>
      </colorScale>
    </cfRule>
    <cfRule type="colorScale" priority="99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51">
    <cfRule type="cellIs" dxfId="7865" priority="9930" operator="greaterThan">
      <formula>1</formula>
    </cfRule>
    <cfRule type="colorScale" priority="9931">
      <colorScale>
        <cfvo type="min"/>
        <cfvo type="max"/>
        <color rgb="FFFCFCFF"/>
        <color rgb="FF63BE7B"/>
      </colorScale>
    </cfRule>
    <cfRule type="colorScale" priority="99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51">
    <cfRule type="colorScale" priority="9933">
      <colorScale>
        <cfvo type="min"/>
        <cfvo type="max"/>
        <color rgb="FFFCFCFF"/>
        <color rgb="FF63BE7B"/>
      </colorScale>
    </cfRule>
    <cfRule type="colorScale" priority="99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51">
    <cfRule type="colorScale" priority="9935">
      <colorScale>
        <cfvo type="min"/>
        <cfvo type="max"/>
        <color rgb="FFFCFCFF"/>
        <color rgb="FF63BE7B"/>
      </colorScale>
    </cfRule>
    <cfRule type="colorScale" priority="99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51">
    <cfRule type="cellIs" dxfId="7864" priority="9937" operator="greaterThan">
      <formula>1</formula>
    </cfRule>
    <cfRule type="colorScale" priority="9938">
      <colorScale>
        <cfvo type="min"/>
        <cfvo type="max"/>
        <color rgb="FFFCFCFF"/>
        <color rgb="FF63BE7B"/>
      </colorScale>
    </cfRule>
    <cfRule type="colorScale" priority="99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51">
    <cfRule type="colorScale" priority="9940">
      <colorScale>
        <cfvo type="min"/>
        <cfvo type="max"/>
        <color rgb="FFFCFCFF"/>
        <color rgb="FF63BE7B"/>
      </colorScale>
    </cfRule>
    <cfRule type="colorScale" priority="99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51">
    <cfRule type="colorScale" priority="9942">
      <colorScale>
        <cfvo type="min"/>
        <cfvo type="max"/>
        <color rgb="FFFCFCFF"/>
        <color rgb="FF63BE7B"/>
      </colorScale>
    </cfRule>
    <cfRule type="colorScale" priority="99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51">
    <cfRule type="cellIs" dxfId="7863" priority="9944" operator="greaterThan">
      <formula>1</formula>
    </cfRule>
    <cfRule type="colorScale" priority="9945">
      <colorScale>
        <cfvo type="min"/>
        <cfvo type="max"/>
        <color rgb="FFFCFCFF"/>
        <color rgb="FF63BE7B"/>
      </colorScale>
    </cfRule>
    <cfRule type="colorScale" priority="99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51">
    <cfRule type="colorScale" priority="9947">
      <colorScale>
        <cfvo type="min"/>
        <cfvo type="max"/>
        <color rgb="FFFCFCFF"/>
        <color rgb="FF63BE7B"/>
      </colorScale>
    </cfRule>
    <cfRule type="colorScale" priority="99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51">
    <cfRule type="colorScale" priority="9949">
      <colorScale>
        <cfvo type="min"/>
        <cfvo type="max"/>
        <color rgb="FFFCFCFF"/>
        <color rgb="FF63BE7B"/>
      </colorScale>
    </cfRule>
    <cfRule type="colorScale" priority="99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51">
    <cfRule type="cellIs" dxfId="7862" priority="9951" operator="greaterThan">
      <formula>1</formula>
    </cfRule>
    <cfRule type="colorScale" priority="9952">
      <colorScale>
        <cfvo type="min"/>
        <cfvo type="max"/>
        <color rgb="FFFCFCFF"/>
        <color rgb="FF63BE7B"/>
      </colorScale>
    </cfRule>
    <cfRule type="colorScale" priority="99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51">
    <cfRule type="colorScale" priority="9954">
      <colorScale>
        <cfvo type="min"/>
        <cfvo type="max"/>
        <color rgb="FFFCFCFF"/>
        <color rgb="FF63BE7B"/>
      </colorScale>
    </cfRule>
    <cfRule type="colorScale" priority="99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51">
    <cfRule type="colorScale" priority="9956">
      <colorScale>
        <cfvo type="min"/>
        <cfvo type="max"/>
        <color rgb="FFFCFCFF"/>
        <color rgb="FF63BE7B"/>
      </colorScale>
    </cfRule>
    <cfRule type="colorScale" priority="99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51">
    <cfRule type="cellIs" dxfId="7861" priority="9958" operator="greaterThan">
      <formula>1</formula>
    </cfRule>
    <cfRule type="colorScale" priority="9959">
      <colorScale>
        <cfvo type="min"/>
        <cfvo type="max"/>
        <color rgb="FFFCFCFF"/>
        <color rgb="FF63BE7B"/>
      </colorScale>
    </cfRule>
    <cfRule type="colorScale" priority="99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51">
    <cfRule type="colorScale" priority="9961">
      <colorScale>
        <cfvo type="min"/>
        <cfvo type="max"/>
        <color rgb="FFFCFCFF"/>
        <color rgb="FF63BE7B"/>
      </colorScale>
    </cfRule>
    <cfRule type="colorScale" priority="99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51">
    <cfRule type="colorScale" priority="9963">
      <colorScale>
        <cfvo type="min"/>
        <cfvo type="max"/>
        <color rgb="FFFCFCFF"/>
        <color rgb="FF63BE7B"/>
      </colorScale>
    </cfRule>
    <cfRule type="colorScale" priority="99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51">
    <cfRule type="cellIs" dxfId="7860" priority="9965" operator="greaterThan">
      <formula>1</formula>
    </cfRule>
    <cfRule type="colorScale" priority="9966">
      <colorScale>
        <cfvo type="min"/>
        <cfvo type="max"/>
        <color rgb="FFFCFCFF"/>
        <color rgb="FF63BE7B"/>
      </colorScale>
    </cfRule>
    <cfRule type="colorScale" priority="99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51">
    <cfRule type="colorScale" priority="9968">
      <colorScale>
        <cfvo type="min"/>
        <cfvo type="max"/>
        <color rgb="FFFCFCFF"/>
        <color rgb="FF63BE7B"/>
      </colorScale>
    </cfRule>
    <cfRule type="colorScale" priority="99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51">
    <cfRule type="colorScale" priority="9970">
      <colorScale>
        <cfvo type="min"/>
        <cfvo type="max"/>
        <color rgb="FFFCFCFF"/>
        <color rgb="FF63BE7B"/>
      </colorScale>
    </cfRule>
    <cfRule type="colorScale" priority="99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51">
    <cfRule type="cellIs" dxfId="7859" priority="9972" operator="greaterThan">
      <formula>1</formula>
    </cfRule>
    <cfRule type="colorScale" priority="9973">
      <colorScale>
        <cfvo type="min"/>
        <cfvo type="max"/>
        <color rgb="FFFCFCFF"/>
        <color rgb="FF63BE7B"/>
      </colorScale>
    </cfRule>
    <cfRule type="colorScale" priority="99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51">
    <cfRule type="colorScale" priority="9975">
      <colorScale>
        <cfvo type="min"/>
        <cfvo type="max"/>
        <color rgb="FFFCFCFF"/>
        <color rgb="FF63BE7B"/>
      </colorScale>
    </cfRule>
    <cfRule type="colorScale" priority="99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51">
    <cfRule type="colorScale" priority="9977">
      <colorScale>
        <cfvo type="min"/>
        <cfvo type="max"/>
        <color rgb="FFFCFCFF"/>
        <color rgb="FF63BE7B"/>
      </colorScale>
    </cfRule>
    <cfRule type="colorScale" priority="99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51">
    <cfRule type="cellIs" dxfId="7858" priority="9979" operator="greaterThan">
      <formula>1</formula>
    </cfRule>
    <cfRule type="colorScale" priority="9980">
      <colorScale>
        <cfvo type="min"/>
        <cfvo type="max"/>
        <color rgb="FFFCFCFF"/>
        <color rgb="FF63BE7B"/>
      </colorScale>
    </cfRule>
    <cfRule type="colorScale" priority="99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51">
    <cfRule type="colorScale" priority="9982">
      <colorScale>
        <cfvo type="min"/>
        <cfvo type="max"/>
        <color rgb="FFFCFCFF"/>
        <color rgb="FF63BE7B"/>
      </colorScale>
    </cfRule>
    <cfRule type="colorScale" priority="99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51">
    <cfRule type="colorScale" priority="9984">
      <colorScale>
        <cfvo type="min"/>
        <cfvo type="max"/>
        <color rgb="FFFCFCFF"/>
        <color rgb="FF63BE7B"/>
      </colorScale>
    </cfRule>
    <cfRule type="colorScale" priority="99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51">
    <cfRule type="cellIs" dxfId="7857" priority="9986" operator="greaterThan">
      <formula>1</formula>
    </cfRule>
    <cfRule type="colorScale" priority="9987">
      <colorScale>
        <cfvo type="min"/>
        <cfvo type="max"/>
        <color rgb="FFFCFCFF"/>
        <color rgb="FF63BE7B"/>
      </colorScale>
    </cfRule>
    <cfRule type="colorScale" priority="99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51">
    <cfRule type="colorScale" priority="9989">
      <colorScale>
        <cfvo type="min"/>
        <cfvo type="max"/>
        <color rgb="FFFCFCFF"/>
        <color rgb="FF63BE7B"/>
      </colorScale>
    </cfRule>
    <cfRule type="colorScale" priority="99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51">
    <cfRule type="colorScale" priority="9991">
      <colorScale>
        <cfvo type="min"/>
        <cfvo type="max"/>
        <color rgb="FFFCFCFF"/>
        <color rgb="FF63BE7B"/>
      </colorScale>
    </cfRule>
    <cfRule type="colorScale" priority="99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51">
    <cfRule type="cellIs" dxfId="7856" priority="9993" operator="greaterThan">
      <formula>1</formula>
    </cfRule>
    <cfRule type="colorScale" priority="9994">
      <colorScale>
        <cfvo type="min"/>
        <cfvo type="max"/>
        <color rgb="FFFCFCFF"/>
        <color rgb="FF63BE7B"/>
      </colorScale>
    </cfRule>
    <cfRule type="colorScale" priority="99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51">
    <cfRule type="colorScale" priority="9996">
      <colorScale>
        <cfvo type="min"/>
        <cfvo type="max"/>
        <color rgb="FFFCFCFF"/>
        <color rgb="FF63BE7B"/>
      </colorScale>
    </cfRule>
    <cfRule type="colorScale" priority="99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51">
    <cfRule type="colorScale" priority="9998">
      <colorScale>
        <cfvo type="min"/>
        <cfvo type="max"/>
        <color rgb="FFFCFCFF"/>
        <color rgb="FF63BE7B"/>
      </colorScale>
    </cfRule>
    <cfRule type="colorScale" priority="99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51">
    <cfRule type="cellIs" dxfId="7855" priority="10000" operator="greaterThan">
      <formula>1</formula>
    </cfRule>
    <cfRule type="colorScale" priority="10001">
      <colorScale>
        <cfvo type="min"/>
        <cfvo type="max"/>
        <color rgb="FFFCFCFF"/>
        <color rgb="FF63BE7B"/>
      </colorScale>
    </cfRule>
    <cfRule type="colorScale" priority="100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51">
    <cfRule type="cellIs" dxfId="7854" priority="10003" operator="greaterThan">
      <formula>1</formula>
    </cfRule>
    <cfRule type="colorScale" priority="10004">
      <colorScale>
        <cfvo type="min"/>
        <cfvo type="max"/>
        <color rgb="FFFCFCFF"/>
        <color rgb="FF63BE7B"/>
      </colorScale>
    </cfRule>
    <cfRule type="colorScale" priority="100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51:HW51">
    <cfRule type="colorScale" priority="10006">
      <colorScale>
        <cfvo type="min"/>
        <cfvo type="max"/>
        <color rgb="FFFCFCFF"/>
        <color rgb="FF63BE7B"/>
      </colorScale>
    </cfRule>
    <cfRule type="colorScale" priority="100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51">
    <cfRule type="colorScale" priority="10008">
      <colorScale>
        <cfvo type="min"/>
        <cfvo type="max"/>
        <color rgb="FFFCFCFF"/>
        <color rgb="FF63BE7B"/>
      </colorScale>
    </cfRule>
    <cfRule type="colorScale" priority="100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51">
    <cfRule type="colorScale" priority="10143">
      <colorScale>
        <cfvo type="min"/>
        <cfvo type="max"/>
        <color rgb="FFFCFCFF"/>
        <color rgb="FF63BE7B"/>
      </colorScale>
    </cfRule>
    <cfRule type="colorScale" priority="101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51">
    <cfRule type="cellIs" dxfId="7853" priority="10010" operator="greaterThan">
      <formula>1</formula>
    </cfRule>
    <cfRule type="colorScale" priority="10011">
      <colorScale>
        <cfvo type="min"/>
        <cfvo type="max"/>
        <color rgb="FFFCFCFF"/>
        <color rgb="FF63BE7B"/>
      </colorScale>
    </cfRule>
    <cfRule type="colorScale" priority="100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51">
    <cfRule type="colorScale" priority="10013">
      <colorScale>
        <cfvo type="min"/>
        <cfvo type="max"/>
        <color rgb="FFFCFCFF"/>
        <color rgb="FF63BE7B"/>
      </colorScale>
    </cfRule>
    <cfRule type="colorScale" priority="100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51">
    <cfRule type="colorScale" priority="10139">
      <colorScale>
        <cfvo type="min"/>
        <cfvo type="max"/>
        <color rgb="FFFCFCFF"/>
        <color rgb="FF63BE7B"/>
      </colorScale>
    </cfRule>
    <cfRule type="colorScale" priority="101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51">
    <cfRule type="cellIs" dxfId="7852" priority="10015" operator="greaterThan">
      <formula>1</formula>
    </cfRule>
    <cfRule type="colorScale" priority="10016">
      <colorScale>
        <cfvo type="min"/>
        <cfvo type="max"/>
        <color rgb="FFFCFCFF"/>
        <color rgb="FF63BE7B"/>
      </colorScale>
    </cfRule>
    <cfRule type="colorScale" priority="100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51">
    <cfRule type="colorScale" priority="10018">
      <colorScale>
        <cfvo type="min"/>
        <cfvo type="max"/>
        <color rgb="FFFCFCFF"/>
        <color rgb="FF63BE7B"/>
      </colorScale>
    </cfRule>
    <cfRule type="colorScale" priority="100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51">
    <cfRule type="colorScale" priority="10020">
      <colorScale>
        <cfvo type="min"/>
        <cfvo type="max"/>
        <color rgb="FFFCFCFF"/>
        <color rgb="FF63BE7B"/>
      </colorScale>
    </cfRule>
    <cfRule type="colorScale" priority="100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51">
    <cfRule type="cellIs" dxfId="7851" priority="10022" operator="greaterThan">
      <formula>1</formula>
    </cfRule>
    <cfRule type="colorScale" priority="10023">
      <colorScale>
        <cfvo type="min"/>
        <cfvo type="max"/>
        <color rgb="FFFCFCFF"/>
        <color rgb="FF63BE7B"/>
      </colorScale>
    </cfRule>
    <cfRule type="colorScale" priority="100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51">
    <cfRule type="colorScale" priority="10025">
      <colorScale>
        <cfvo type="min"/>
        <cfvo type="max"/>
        <color rgb="FFFCFCFF"/>
        <color rgb="FF63BE7B"/>
      </colorScale>
    </cfRule>
    <cfRule type="colorScale" priority="100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51">
    <cfRule type="colorScale" priority="10027">
      <colorScale>
        <cfvo type="min"/>
        <cfvo type="max"/>
        <color rgb="FFFCFCFF"/>
        <color rgb="FF63BE7B"/>
      </colorScale>
    </cfRule>
    <cfRule type="colorScale" priority="100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51">
    <cfRule type="cellIs" dxfId="7850" priority="10029" operator="greaterThan">
      <formula>1</formula>
    </cfRule>
    <cfRule type="colorScale" priority="10030">
      <colorScale>
        <cfvo type="min"/>
        <cfvo type="max"/>
        <color rgb="FFFCFCFF"/>
        <color rgb="FF63BE7B"/>
      </colorScale>
    </cfRule>
    <cfRule type="colorScale" priority="100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51">
    <cfRule type="colorScale" priority="10032">
      <colorScale>
        <cfvo type="min"/>
        <cfvo type="max"/>
        <color rgb="FFFCFCFF"/>
        <color rgb="FF63BE7B"/>
      </colorScale>
    </cfRule>
    <cfRule type="colorScale" priority="100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51">
    <cfRule type="colorScale" priority="10034">
      <colorScale>
        <cfvo type="min"/>
        <cfvo type="max"/>
        <color rgb="FFFCFCFF"/>
        <color rgb="FF63BE7B"/>
      </colorScale>
    </cfRule>
    <cfRule type="colorScale" priority="100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51">
    <cfRule type="cellIs" dxfId="7849" priority="10036" operator="greaterThan">
      <formula>1</formula>
    </cfRule>
    <cfRule type="colorScale" priority="10037">
      <colorScale>
        <cfvo type="min"/>
        <cfvo type="max"/>
        <color rgb="FFFCFCFF"/>
        <color rgb="FF63BE7B"/>
      </colorScale>
    </cfRule>
    <cfRule type="colorScale" priority="100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51">
    <cfRule type="colorScale" priority="10039">
      <colorScale>
        <cfvo type="min"/>
        <cfvo type="max"/>
        <color rgb="FFFCFCFF"/>
        <color rgb="FF63BE7B"/>
      </colorScale>
    </cfRule>
    <cfRule type="colorScale" priority="100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51">
    <cfRule type="colorScale" priority="10041">
      <colorScale>
        <cfvo type="min"/>
        <cfvo type="max"/>
        <color rgb="FFFCFCFF"/>
        <color rgb="FF63BE7B"/>
      </colorScale>
    </cfRule>
    <cfRule type="colorScale" priority="100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51">
    <cfRule type="cellIs" dxfId="7848" priority="10043" operator="greaterThan">
      <formula>1</formula>
    </cfRule>
    <cfRule type="colorScale" priority="10044">
      <colorScale>
        <cfvo type="min"/>
        <cfvo type="max"/>
        <color rgb="FFFCFCFF"/>
        <color rgb="FF63BE7B"/>
      </colorScale>
    </cfRule>
    <cfRule type="colorScale" priority="100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51">
    <cfRule type="colorScale" priority="10046">
      <colorScale>
        <cfvo type="min"/>
        <cfvo type="max"/>
        <color rgb="FFFCFCFF"/>
        <color rgb="FF63BE7B"/>
      </colorScale>
    </cfRule>
    <cfRule type="colorScale" priority="100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51">
    <cfRule type="colorScale" priority="10048">
      <colorScale>
        <cfvo type="min"/>
        <cfvo type="max"/>
        <color rgb="FFFCFCFF"/>
        <color rgb="FF63BE7B"/>
      </colorScale>
    </cfRule>
    <cfRule type="colorScale" priority="100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51">
    <cfRule type="cellIs" dxfId="7847" priority="10050" operator="greaterThan">
      <formula>1</formula>
    </cfRule>
    <cfRule type="colorScale" priority="10051">
      <colorScale>
        <cfvo type="min"/>
        <cfvo type="max"/>
        <color rgb="FFFCFCFF"/>
        <color rgb="FF63BE7B"/>
      </colorScale>
    </cfRule>
    <cfRule type="colorScale" priority="100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51">
    <cfRule type="colorScale" priority="10053">
      <colorScale>
        <cfvo type="min"/>
        <cfvo type="max"/>
        <color rgb="FFFCFCFF"/>
        <color rgb="FF63BE7B"/>
      </colorScale>
    </cfRule>
    <cfRule type="colorScale" priority="100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51">
    <cfRule type="colorScale" priority="10055">
      <colorScale>
        <cfvo type="min"/>
        <cfvo type="max"/>
        <color rgb="FFFCFCFF"/>
        <color rgb="FF63BE7B"/>
      </colorScale>
    </cfRule>
    <cfRule type="colorScale" priority="100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51">
    <cfRule type="cellIs" dxfId="7846" priority="10057" operator="greaterThan">
      <formula>1</formula>
    </cfRule>
    <cfRule type="colorScale" priority="10058">
      <colorScale>
        <cfvo type="min"/>
        <cfvo type="max"/>
        <color rgb="FFFCFCFF"/>
        <color rgb="FF63BE7B"/>
      </colorScale>
    </cfRule>
    <cfRule type="colorScale" priority="100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51">
    <cfRule type="colorScale" priority="10060">
      <colorScale>
        <cfvo type="min"/>
        <cfvo type="max"/>
        <color rgb="FFFCFCFF"/>
        <color rgb="FF63BE7B"/>
      </colorScale>
    </cfRule>
    <cfRule type="colorScale" priority="100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51">
    <cfRule type="colorScale" priority="10062">
      <colorScale>
        <cfvo type="min"/>
        <cfvo type="max"/>
        <color rgb="FFFCFCFF"/>
        <color rgb="FF63BE7B"/>
      </colorScale>
    </cfRule>
    <cfRule type="colorScale" priority="100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51">
    <cfRule type="cellIs" dxfId="7845" priority="10064" operator="greaterThan">
      <formula>1</formula>
    </cfRule>
    <cfRule type="colorScale" priority="10065">
      <colorScale>
        <cfvo type="min"/>
        <cfvo type="max"/>
        <color rgb="FFFCFCFF"/>
        <color rgb="FF63BE7B"/>
      </colorScale>
    </cfRule>
    <cfRule type="colorScale" priority="100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51">
    <cfRule type="colorScale" priority="10067">
      <colorScale>
        <cfvo type="min"/>
        <cfvo type="max"/>
        <color rgb="FFFCFCFF"/>
        <color rgb="FF63BE7B"/>
      </colorScale>
    </cfRule>
    <cfRule type="colorScale" priority="100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51">
    <cfRule type="colorScale" priority="10069">
      <colorScale>
        <cfvo type="min"/>
        <cfvo type="max"/>
        <color rgb="FFFCFCFF"/>
        <color rgb="FF63BE7B"/>
      </colorScale>
    </cfRule>
    <cfRule type="colorScale" priority="100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51">
    <cfRule type="cellIs" dxfId="7844" priority="10071" operator="greaterThan">
      <formula>1</formula>
    </cfRule>
    <cfRule type="colorScale" priority="10072">
      <colorScale>
        <cfvo type="min"/>
        <cfvo type="max"/>
        <color rgb="FFFCFCFF"/>
        <color rgb="FF63BE7B"/>
      </colorScale>
    </cfRule>
    <cfRule type="colorScale" priority="100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51">
    <cfRule type="colorScale" priority="10074">
      <colorScale>
        <cfvo type="min"/>
        <cfvo type="max"/>
        <color rgb="FFFCFCFF"/>
        <color rgb="FF63BE7B"/>
      </colorScale>
    </cfRule>
    <cfRule type="colorScale" priority="100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51">
    <cfRule type="colorScale" priority="10076">
      <colorScale>
        <cfvo type="min"/>
        <cfvo type="max"/>
        <color rgb="FFFCFCFF"/>
        <color rgb="FF63BE7B"/>
      </colorScale>
    </cfRule>
    <cfRule type="colorScale" priority="100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51">
    <cfRule type="cellIs" dxfId="7843" priority="10078" operator="greaterThan">
      <formula>1</formula>
    </cfRule>
    <cfRule type="colorScale" priority="10079">
      <colorScale>
        <cfvo type="min"/>
        <cfvo type="max"/>
        <color rgb="FFFCFCFF"/>
        <color rgb="FF63BE7B"/>
      </colorScale>
    </cfRule>
    <cfRule type="colorScale" priority="100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51">
    <cfRule type="colorScale" priority="10081">
      <colorScale>
        <cfvo type="min"/>
        <cfvo type="max"/>
        <color rgb="FFFCFCFF"/>
        <color rgb="FF63BE7B"/>
      </colorScale>
    </cfRule>
    <cfRule type="colorScale" priority="100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51">
    <cfRule type="colorScale" priority="10083">
      <colorScale>
        <cfvo type="min"/>
        <cfvo type="max"/>
        <color rgb="FFFCFCFF"/>
        <color rgb="FF63BE7B"/>
      </colorScale>
    </cfRule>
    <cfRule type="colorScale" priority="100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51">
    <cfRule type="cellIs" dxfId="7842" priority="10085" operator="greaterThan">
      <formula>1</formula>
    </cfRule>
    <cfRule type="colorScale" priority="10086">
      <colorScale>
        <cfvo type="min"/>
        <cfvo type="max"/>
        <color rgb="FFFCFCFF"/>
        <color rgb="FF63BE7B"/>
      </colorScale>
    </cfRule>
    <cfRule type="colorScale" priority="100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51">
    <cfRule type="colorScale" priority="10088">
      <colorScale>
        <cfvo type="min"/>
        <cfvo type="max"/>
        <color rgb="FFFCFCFF"/>
        <color rgb="FF63BE7B"/>
      </colorScale>
    </cfRule>
    <cfRule type="colorScale" priority="100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51">
    <cfRule type="colorScale" priority="10090">
      <colorScale>
        <cfvo type="min"/>
        <cfvo type="max"/>
        <color rgb="FFFCFCFF"/>
        <color rgb="FF63BE7B"/>
      </colorScale>
    </cfRule>
    <cfRule type="colorScale" priority="100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51">
    <cfRule type="cellIs" dxfId="7841" priority="10092" operator="greaterThan">
      <formula>1</formula>
    </cfRule>
    <cfRule type="colorScale" priority="10093">
      <colorScale>
        <cfvo type="min"/>
        <cfvo type="max"/>
        <color rgb="FFFCFCFF"/>
        <color rgb="FF63BE7B"/>
      </colorScale>
    </cfRule>
    <cfRule type="colorScale" priority="100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51">
    <cfRule type="colorScale" priority="10095">
      <colorScale>
        <cfvo type="min"/>
        <cfvo type="max"/>
        <color rgb="FFFCFCFF"/>
        <color rgb="FF63BE7B"/>
      </colorScale>
    </cfRule>
    <cfRule type="colorScale" priority="100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51">
    <cfRule type="colorScale" priority="10097">
      <colorScale>
        <cfvo type="min"/>
        <cfvo type="max"/>
        <color rgb="FFFCFCFF"/>
        <color rgb="FF63BE7B"/>
      </colorScale>
    </cfRule>
    <cfRule type="colorScale" priority="100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51">
    <cfRule type="cellIs" dxfId="7840" priority="10099" operator="greaterThan">
      <formula>1</formula>
    </cfRule>
    <cfRule type="colorScale" priority="10100">
      <colorScale>
        <cfvo type="min"/>
        <cfvo type="max"/>
        <color rgb="FFFCFCFF"/>
        <color rgb="FF63BE7B"/>
      </colorScale>
    </cfRule>
    <cfRule type="colorScale" priority="101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51">
    <cfRule type="colorScale" priority="10102">
      <colorScale>
        <cfvo type="min"/>
        <cfvo type="max"/>
        <color rgb="FFFCFCFF"/>
        <color rgb="FF63BE7B"/>
      </colorScale>
    </cfRule>
    <cfRule type="colorScale" priority="101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51">
    <cfRule type="colorScale" priority="10104">
      <colorScale>
        <cfvo type="min"/>
        <cfvo type="max"/>
        <color rgb="FFFCFCFF"/>
        <color rgb="FF63BE7B"/>
      </colorScale>
    </cfRule>
    <cfRule type="colorScale" priority="101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51">
    <cfRule type="cellIs" dxfId="7839" priority="10106" operator="greaterThan">
      <formula>1</formula>
    </cfRule>
    <cfRule type="colorScale" priority="10107">
      <colorScale>
        <cfvo type="min"/>
        <cfvo type="max"/>
        <color rgb="FFFCFCFF"/>
        <color rgb="FF63BE7B"/>
      </colorScale>
    </cfRule>
    <cfRule type="colorScale" priority="101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51">
    <cfRule type="colorScale" priority="10109">
      <colorScale>
        <cfvo type="min"/>
        <cfvo type="max"/>
        <color rgb="FFFCFCFF"/>
        <color rgb="FF63BE7B"/>
      </colorScale>
    </cfRule>
    <cfRule type="colorScale" priority="101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51">
    <cfRule type="colorScale" priority="10111">
      <colorScale>
        <cfvo type="min"/>
        <cfvo type="max"/>
        <color rgb="FFFCFCFF"/>
        <color rgb="FF63BE7B"/>
      </colorScale>
    </cfRule>
    <cfRule type="colorScale" priority="101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51">
    <cfRule type="cellIs" dxfId="7838" priority="10113" operator="greaterThan">
      <formula>1</formula>
    </cfRule>
    <cfRule type="colorScale" priority="10114">
      <colorScale>
        <cfvo type="min"/>
        <cfvo type="max"/>
        <color rgb="FFFCFCFF"/>
        <color rgb="FF63BE7B"/>
      </colorScale>
    </cfRule>
    <cfRule type="colorScale" priority="101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51">
    <cfRule type="colorScale" priority="10116">
      <colorScale>
        <cfvo type="min"/>
        <cfvo type="max"/>
        <color rgb="FFFCFCFF"/>
        <color rgb="FF63BE7B"/>
      </colorScale>
    </cfRule>
    <cfRule type="colorScale" priority="101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51">
    <cfRule type="colorScale" priority="10118">
      <colorScale>
        <cfvo type="min"/>
        <cfvo type="max"/>
        <color rgb="FFFCFCFF"/>
        <color rgb="FF63BE7B"/>
      </colorScale>
    </cfRule>
    <cfRule type="colorScale" priority="101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51">
    <cfRule type="cellIs" dxfId="7837" priority="10120" operator="greaterThan">
      <formula>1</formula>
    </cfRule>
    <cfRule type="colorScale" priority="10121">
      <colorScale>
        <cfvo type="min"/>
        <cfvo type="max"/>
        <color rgb="FFFCFCFF"/>
        <color rgb="FF63BE7B"/>
      </colorScale>
    </cfRule>
    <cfRule type="colorScale" priority="101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51">
    <cfRule type="colorScale" priority="10123">
      <colorScale>
        <cfvo type="min"/>
        <cfvo type="max"/>
        <color rgb="FFFCFCFF"/>
        <color rgb="FF63BE7B"/>
      </colorScale>
    </cfRule>
    <cfRule type="colorScale" priority="101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51">
    <cfRule type="colorScale" priority="10125">
      <colorScale>
        <cfvo type="min"/>
        <cfvo type="max"/>
        <color rgb="FFFCFCFF"/>
        <color rgb="FF63BE7B"/>
      </colorScale>
    </cfRule>
    <cfRule type="colorScale" priority="101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51">
    <cfRule type="cellIs" dxfId="7836" priority="10127" operator="greaterThan">
      <formula>1</formula>
    </cfRule>
    <cfRule type="colorScale" priority="10128">
      <colorScale>
        <cfvo type="min"/>
        <cfvo type="max"/>
        <color rgb="FFFCFCFF"/>
        <color rgb="FF63BE7B"/>
      </colorScale>
    </cfRule>
    <cfRule type="colorScale" priority="101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51">
    <cfRule type="colorScale" priority="10130">
      <colorScale>
        <cfvo type="min"/>
        <cfvo type="max"/>
        <color rgb="FFFCFCFF"/>
        <color rgb="FF63BE7B"/>
      </colorScale>
    </cfRule>
    <cfRule type="colorScale" priority="101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51">
    <cfRule type="colorScale" priority="10132">
      <colorScale>
        <cfvo type="min"/>
        <cfvo type="max"/>
        <color rgb="FFFCFCFF"/>
        <color rgb="FF63BE7B"/>
      </colorScale>
    </cfRule>
    <cfRule type="colorScale" priority="101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51">
    <cfRule type="cellIs" dxfId="7835" priority="10134" operator="greaterThan">
      <formula>1</formula>
    </cfRule>
    <cfRule type="colorScale" priority="10135">
      <colorScale>
        <cfvo type="min"/>
        <cfvo type="max"/>
        <color rgb="FFFCFCFF"/>
        <color rgb="FF63BE7B"/>
      </colorScale>
    </cfRule>
    <cfRule type="colorScale" priority="101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G51:KZ51">
    <cfRule type="cellIs" dxfId="7834" priority="9822" operator="greaterThan">
      <formula>0.31</formula>
    </cfRule>
    <cfRule type="cellIs" dxfId="7833" priority="9823" operator="greaterThan">
      <formula>0.31</formula>
    </cfRule>
    <cfRule type="cellIs" dxfId="7832" priority="9824" operator="greaterThan">
      <formula>0.31</formula>
    </cfRule>
    <cfRule type="cellIs" dxfId="7831" priority="9825" operator="greaterThan">
      <formula>0.3</formula>
    </cfRule>
    <cfRule type="cellIs" dxfId="7830" priority="9826" operator="greaterThan">
      <formula>1</formula>
    </cfRule>
    <cfRule type="cellIs" dxfId="7829" priority="9827" operator="equal">
      <formula>0</formula>
    </cfRule>
  </conditionalFormatting>
  <conditionalFormatting sqref="MV51:MW51">
    <cfRule type="containsText" dxfId="7828" priority="4803" operator="containsText" text=" ">
      <formula>NOT(ISERROR(SEARCH(" ",MV51)))</formula>
    </cfRule>
    <cfRule type="containsText" dxfId="7827" priority="4804" operator="containsText" text=" ">
      <formula>NOT(ISERROR(SEARCH(" ",MV51)))</formula>
    </cfRule>
  </conditionalFormatting>
  <conditionalFormatting sqref="MX51:XFD51">
    <cfRule type="containsText" dxfId="7826" priority="9855" operator="containsText" text=" ">
      <formula>NOT(ISERROR(SEARCH(" ",MX51)))</formula>
    </cfRule>
    <cfRule type="containsText" dxfId="7825" priority="9856" operator="containsText" text=" ">
      <formula>NOT(ISERROR(SEARCH(" ",MX51)))</formula>
    </cfRule>
  </conditionalFormatting>
  <conditionalFormatting sqref="B52">
    <cfRule type="cellIs" dxfId="7824" priority="10878" operator="equal">
      <formula>" "</formula>
    </cfRule>
    <cfRule type="containsText" dxfId="7823" priority="10879" operator="containsText" text=" ">
      <formula>NOT(ISERROR(SEARCH(" ",B52)))</formula>
    </cfRule>
    <cfRule type="containsText" dxfId="7822" priority="10880" operator="containsText" text=" ">
      <formula>NOT(ISERROR(SEARCH(" ",B52)))</formula>
    </cfRule>
  </conditionalFormatting>
  <conditionalFormatting sqref="G52">
    <cfRule type="containsText" dxfId="7821" priority="10887" operator="containsText" text=" ">
      <formula>NOT(ISERROR(SEARCH(" ",G52)))</formula>
    </cfRule>
    <cfRule type="containsText" dxfId="7820" priority="10888" operator="containsText" text=" ">
      <formula>NOT(ISERROR(SEARCH(" ",G52)))</formula>
    </cfRule>
  </conditionalFormatting>
  <conditionalFormatting sqref="V52">
    <cfRule type="colorScale" priority="10930">
      <colorScale>
        <cfvo type="min"/>
        <cfvo type="max"/>
        <color rgb="FFFCFCFF"/>
        <color rgb="FF63BE7B"/>
      </colorScale>
    </cfRule>
    <cfRule type="colorScale" priority="109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52">
    <cfRule type="cellIs" dxfId="7819" priority="10912" operator="greaterThan">
      <formula>1</formula>
    </cfRule>
    <cfRule type="containsText" dxfId="7818" priority="10913" operator="containsText" text=" ">
      <formula>NOT(ISERROR(SEARCH(" ",AC52)))</formula>
    </cfRule>
    <cfRule type="containsText" dxfId="7817" priority="10914" operator="containsText" text=" ">
      <formula>NOT(ISERROR(SEARCH(" ",AC52)))</formula>
    </cfRule>
  </conditionalFormatting>
  <conditionalFormatting sqref="AG52">
    <cfRule type="cellIs" dxfId="7816" priority="9091" operator="equal">
      <formula>0</formula>
    </cfRule>
    <cfRule type="cellIs" dxfId="7815" priority="9092" operator="equal">
      <formula>0</formula>
    </cfRule>
    <cfRule type="cellIs" dxfId="7814" priority="9093" operator="greaterThan">
      <formula>1</formula>
    </cfRule>
    <cfRule type="containsText" dxfId="7813" priority="9094" operator="containsText" text=" ">
      <formula>NOT(ISERROR(SEARCH(" ",AG52)))</formula>
    </cfRule>
    <cfRule type="containsText" dxfId="7812" priority="9095" operator="containsText" text=" ">
      <formula>NOT(ISERROR(SEARCH(" ",AG52)))</formula>
    </cfRule>
  </conditionalFormatting>
  <conditionalFormatting sqref="AH52">
    <cfRule type="cellIs" dxfId="7811" priority="10882" operator="equal">
      <formula>0</formula>
    </cfRule>
    <cfRule type="cellIs" dxfId="7810" priority="10883" operator="equal">
      <formula>0</formula>
    </cfRule>
    <cfRule type="cellIs" dxfId="7809" priority="10884" operator="greaterThan">
      <formula>1</formula>
    </cfRule>
    <cfRule type="containsText" dxfId="7808" priority="10885" operator="containsText" text=" ">
      <formula>NOT(ISERROR(SEARCH(" ",AH52)))</formula>
    </cfRule>
    <cfRule type="containsText" dxfId="7807" priority="10886" operator="containsText" text=" ">
      <formula>NOT(ISERROR(SEARCH(" ",AH52)))</formula>
    </cfRule>
  </conditionalFormatting>
  <conditionalFormatting sqref="AI52">
    <cfRule type="cellIs" dxfId="7806" priority="9041" operator="equal">
      <formula>0</formula>
    </cfRule>
    <cfRule type="cellIs" dxfId="7805" priority="9042" operator="equal">
      <formula>0</formula>
    </cfRule>
    <cfRule type="cellIs" dxfId="7804" priority="9043" operator="greaterThan">
      <formula>1</formula>
    </cfRule>
    <cfRule type="containsText" dxfId="7803" priority="9044" operator="containsText" text=" ">
      <formula>NOT(ISERROR(SEARCH(" ",AI52)))</formula>
    </cfRule>
    <cfRule type="containsText" dxfId="7802" priority="9045" operator="containsText" text=" ">
      <formula>NOT(ISERROR(SEARCH(" ",AI52)))</formula>
    </cfRule>
  </conditionalFormatting>
  <conditionalFormatting sqref="AJ52">
    <cfRule type="cellIs" dxfId="7801" priority="9036" operator="equal">
      <formula>0</formula>
    </cfRule>
    <cfRule type="cellIs" dxfId="7800" priority="9037" operator="equal">
      <formula>0</formula>
    </cfRule>
    <cfRule type="cellIs" dxfId="7799" priority="9038" operator="greaterThan">
      <formula>1</formula>
    </cfRule>
    <cfRule type="containsText" dxfId="7798" priority="9039" operator="containsText" text=" ">
      <formula>NOT(ISERROR(SEARCH(" ",AJ52)))</formula>
    </cfRule>
    <cfRule type="containsText" dxfId="7797" priority="9040" operator="containsText" text=" ">
      <formula>NOT(ISERROR(SEARCH(" ",AJ52)))</formula>
    </cfRule>
  </conditionalFormatting>
  <conditionalFormatting sqref="AL52:AQ52">
    <cfRule type="cellIs" dxfId="7796" priority="10901" operator="equal">
      <formula>0</formula>
    </cfRule>
    <cfRule type="containsText" dxfId="7795" priority="10908" operator="containsText" text=" ">
      <formula>NOT(ISERROR(SEARCH(" ",AL52)))</formula>
    </cfRule>
    <cfRule type="containsText" dxfId="7794" priority="10909" operator="containsText" text=" ">
      <formula>NOT(ISERROR(SEARCH(" ",AL52)))</formula>
    </cfRule>
  </conditionalFormatting>
  <conditionalFormatting sqref="AS52">
    <cfRule type="cellIs" dxfId="7793" priority="8919" operator="equal">
      <formula>0</formula>
    </cfRule>
    <cfRule type="containsText" dxfId="7792" priority="8920" operator="containsText" text=" ">
      <formula>NOT(ISERROR(SEARCH(" ",AS52)))</formula>
    </cfRule>
    <cfRule type="containsText" dxfId="7791" priority="8921" operator="containsText" text=" ">
      <formula>NOT(ISERROR(SEARCH(" ",AS52)))</formula>
    </cfRule>
  </conditionalFormatting>
  <conditionalFormatting sqref="AU52">
    <cfRule type="cellIs" dxfId="7790" priority="10915" operator="greaterThan">
      <formula>1</formula>
    </cfRule>
    <cfRule type="containsText" dxfId="7789" priority="10916" operator="containsText" text=" ">
      <formula>NOT(ISERROR(SEARCH(" ",AU52)))</formula>
    </cfRule>
    <cfRule type="containsText" dxfId="7788" priority="10917" operator="containsText" text=" ">
      <formula>NOT(ISERROR(SEARCH(" ",AU52)))</formula>
    </cfRule>
  </conditionalFormatting>
  <conditionalFormatting sqref="BC52:BD52">
    <cfRule type="containsText" dxfId="7787" priority="10906" operator="containsText" text=" ">
      <formula>NOT(ISERROR(SEARCH(" ",BC52)))</formula>
    </cfRule>
    <cfRule type="containsText" dxfId="7786" priority="10907" operator="containsText" text=" ">
      <formula>NOT(ISERROR(SEARCH(" ",BC52)))</formula>
    </cfRule>
  </conditionalFormatting>
  <conditionalFormatting sqref="BF52:BG52">
    <cfRule type="containsText" dxfId="7785" priority="10910" operator="containsText" text=" ">
      <formula>NOT(ISERROR(SEARCH(" ",BF52)))</formula>
    </cfRule>
    <cfRule type="containsText" dxfId="7784" priority="10911" operator="containsText" text=" ">
      <formula>NOT(ISERROR(SEARCH(" ",BF52)))</formula>
    </cfRule>
  </conditionalFormatting>
  <conditionalFormatting sqref="BH52">
    <cfRule type="containsText" dxfId="7783" priority="10918" operator="containsText" text=" ">
      <formula>NOT(ISERROR(SEARCH(" ",BH52)))</formula>
    </cfRule>
    <cfRule type="containsText" dxfId="7782" priority="10919" operator="containsText" text=" ">
      <formula>NOT(ISERROR(SEARCH(" ",BH52)))</formula>
    </cfRule>
  </conditionalFormatting>
  <conditionalFormatting sqref="BO52">
    <cfRule type="containsText" dxfId="7781" priority="8935" operator="containsText" text=" ">
      <formula>NOT(ISERROR(SEARCH(" ",BO52)))</formula>
    </cfRule>
    <cfRule type="containsText" dxfId="7780" priority="8936" operator="containsText" text=" ">
      <formula>NOT(ISERROR(SEARCH(" ",BO52)))</formula>
    </cfRule>
  </conditionalFormatting>
  <conditionalFormatting sqref="BP52">
    <cfRule type="containsText" dxfId="7779" priority="8928" operator="containsText" text=" ">
      <formula>NOT(ISERROR(SEARCH(" ",BP52)))</formula>
    </cfRule>
    <cfRule type="containsText" dxfId="7778" priority="8929" operator="containsText" text=" ">
      <formula>NOT(ISERROR(SEARCH(" ",BP52)))</formula>
    </cfRule>
  </conditionalFormatting>
  <conditionalFormatting sqref="BR52">
    <cfRule type="containsText" dxfId="7777" priority="10904" operator="containsText" text=" ">
      <formula>NOT(ISERROR(SEARCH(" ",BR52)))</formula>
    </cfRule>
    <cfRule type="containsText" dxfId="7776" priority="10905" operator="containsText" text=" ">
      <formula>NOT(ISERROR(SEARCH(" ",BR52)))</formula>
    </cfRule>
  </conditionalFormatting>
  <conditionalFormatting sqref="BS52">
    <cfRule type="containsText" dxfId="7775" priority="9001" operator="containsText" text=" ">
      <formula>NOT(ISERROR(SEARCH(" ",BS52)))</formula>
    </cfRule>
    <cfRule type="containsText" dxfId="7774" priority="9002" operator="containsText" text=" ">
      <formula>NOT(ISERROR(SEARCH(" ",BS52)))</formula>
    </cfRule>
  </conditionalFormatting>
  <conditionalFormatting sqref="BT52">
    <cfRule type="containsText" dxfId="7773" priority="9003" operator="containsText" text=" ">
      <formula>NOT(ISERROR(SEARCH(" ",BT52)))</formula>
    </cfRule>
    <cfRule type="containsText" dxfId="7772" priority="9004" operator="containsText" text=" ">
      <formula>NOT(ISERROR(SEARCH(" ",BT52)))</formula>
    </cfRule>
  </conditionalFormatting>
  <conditionalFormatting sqref="CM52">
    <cfRule type="containsText" dxfId="7771" priority="206" operator="containsText" text=" ">
      <formula>NOT(ISERROR(SEARCH(" ",CM52)))</formula>
    </cfRule>
  </conditionalFormatting>
  <conditionalFormatting sqref="CO52">
    <cfRule type="containsText" dxfId="7770" priority="151" operator="containsText" text=" ">
      <formula>NOT(ISERROR(SEARCH(" ",CO52)))</formula>
    </cfRule>
  </conditionalFormatting>
  <conditionalFormatting sqref="CQ52">
    <cfRule type="cellIs" dxfId="7769" priority="6077" operator="equal">
      <formula>1</formula>
    </cfRule>
  </conditionalFormatting>
  <conditionalFormatting sqref="DC52">
    <cfRule type="cellIs" dxfId="7768" priority="534" operator="equal">
      <formula>1</formula>
    </cfRule>
  </conditionalFormatting>
  <conditionalFormatting sqref="DY52:EH52">
    <cfRule type="containsText" dxfId="7767" priority="10902" operator="containsText" text=" ">
      <formula>NOT(ISERROR(SEARCH(" ",DY52)))</formula>
    </cfRule>
    <cfRule type="containsText" dxfId="7766" priority="10903" operator="containsText" text=" ">
      <formula>NOT(ISERROR(SEARCH(" ",DY52)))</formula>
    </cfRule>
  </conditionalFormatting>
  <conditionalFormatting sqref="EJ52">
    <cfRule type="cellIs" dxfId="7765" priority="10890" operator="equal">
      <formula>0</formula>
    </cfRule>
  </conditionalFormatting>
  <conditionalFormatting sqref="FE52">
    <cfRule type="cellIs" dxfId="7764" priority="10932" operator="greaterThan">
      <formula>1</formula>
    </cfRule>
    <cfRule type="colorScale" priority="10933">
      <colorScale>
        <cfvo type="min"/>
        <cfvo type="max"/>
        <color rgb="FFFCFCFF"/>
        <color rgb="FF63BE7B"/>
      </colorScale>
    </cfRule>
    <cfRule type="colorScale" priority="109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52">
    <cfRule type="colorScale" priority="10899">
      <colorScale>
        <cfvo type="min"/>
        <cfvo type="max"/>
        <color rgb="FFFCFCFF"/>
        <color rgb="FF63BE7B"/>
      </colorScale>
    </cfRule>
    <cfRule type="colorScale" priority="109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52:FH52">
    <cfRule type="colorScale" priority="10935">
      <colorScale>
        <cfvo type="min"/>
        <cfvo type="max"/>
        <color rgb="FFFCFCFF"/>
        <color rgb="FF63BE7B"/>
      </colorScale>
    </cfRule>
    <cfRule type="colorScale" priority="109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52">
    <cfRule type="colorScale" priority="10937">
      <colorScale>
        <cfvo type="min"/>
        <cfvo type="max"/>
        <color rgb="FFFCFCFF"/>
        <color rgb="FF63BE7B"/>
      </colorScale>
    </cfRule>
    <cfRule type="colorScale" priority="109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52">
    <cfRule type="colorScale" priority="11204">
      <colorScale>
        <cfvo type="min"/>
        <cfvo type="max"/>
        <color rgb="FFFCFCFF"/>
        <color rgb="FF63BE7B"/>
      </colorScale>
    </cfRule>
    <cfRule type="colorScale" priority="112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52">
    <cfRule type="cellIs" dxfId="7763" priority="10939" operator="greaterThan">
      <formula>1</formula>
    </cfRule>
    <cfRule type="colorScale" priority="10940">
      <colorScale>
        <cfvo type="min"/>
        <cfvo type="max"/>
        <color rgb="FFFCFCFF"/>
        <color rgb="FF63BE7B"/>
      </colorScale>
    </cfRule>
    <cfRule type="colorScale" priority="109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52">
    <cfRule type="colorScale" priority="10942">
      <colorScale>
        <cfvo type="min"/>
        <cfvo type="max"/>
        <color rgb="FFFCFCFF"/>
        <color rgb="FF63BE7B"/>
      </colorScale>
    </cfRule>
    <cfRule type="colorScale" priority="109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52">
    <cfRule type="colorScale" priority="11200">
      <colorScale>
        <cfvo type="min"/>
        <cfvo type="max"/>
        <color rgb="FFFCFCFF"/>
        <color rgb="FF63BE7B"/>
      </colorScale>
    </cfRule>
    <cfRule type="colorScale" priority="112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52">
    <cfRule type="cellIs" dxfId="7762" priority="10944" operator="greaterThan">
      <formula>1</formula>
    </cfRule>
    <cfRule type="colorScale" priority="10945">
      <colorScale>
        <cfvo type="min"/>
        <cfvo type="max"/>
        <color rgb="FFFCFCFF"/>
        <color rgb="FF63BE7B"/>
      </colorScale>
    </cfRule>
    <cfRule type="colorScale" priority="109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52">
    <cfRule type="colorScale" priority="10947">
      <colorScale>
        <cfvo type="min"/>
        <cfvo type="max"/>
        <color rgb="FFFCFCFF"/>
        <color rgb="FF63BE7B"/>
      </colorScale>
    </cfRule>
    <cfRule type="colorScale" priority="109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52">
    <cfRule type="colorScale" priority="10949">
      <colorScale>
        <cfvo type="min"/>
        <cfvo type="max"/>
        <color rgb="FFFCFCFF"/>
        <color rgb="FF63BE7B"/>
      </colorScale>
    </cfRule>
    <cfRule type="colorScale" priority="109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52">
    <cfRule type="cellIs" dxfId="7761" priority="10951" operator="greaterThan">
      <formula>1</formula>
    </cfRule>
    <cfRule type="colorScale" priority="10952">
      <colorScale>
        <cfvo type="min"/>
        <cfvo type="max"/>
        <color rgb="FFFCFCFF"/>
        <color rgb="FF63BE7B"/>
      </colorScale>
    </cfRule>
    <cfRule type="colorScale" priority="109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52">
    <cfRule type="colorScale" priority="10954">
      <colorScale>
        <cfvo type="min"/>
        <cfvo type="max"/>
        <color rgb="FFFCFCFF"/>
        <color rgb="FF63BE7B"/>
      </colorScale>
    </cfRule>
    <cfRule type="colorScale" priority="109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52">
    <cfRule type="colorScale" priority="10956">
      <colorScale>
        <cfvo type="min"/>
        <cfvo type="max"/>
        <color rgb="FFFCFCFF"/>
        <color rgb="FF63BE7B"/>
      </colorScale>
    </cfRule>
    <cfRule type="colorScale" priority="109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52">
    <cfRule type="cellIs" dxfId="7760" priority="10958" operator="greaterThan">
      <formula>1</formula>
    </cfRule>
    <cfRule type="colorScale" priority="10959">
      <colorScale>
        <cfvo type="min"/>
        <cfvo type="max"/>
        <color rgb="FFFCFCFF"/>
        <color rgb="FF63BE7B"/>
      </colorScale>
    </cfRule>
    <cfRule type="colorScale" priority="109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52">
    <cfRule type="colorScale" priority="10961">
      <colorScale>
        <cfvo type="min"/>
        <cfvo type="max"/>
        <color rgb="FFFCFCFF"/>
        <color rgb="FF63BE7B"/>
      </colorScale>
    </cfRule>
    <cfRule type="colorScale" priority="109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52">
    <cfRule type="colorScale" priority="10963">
      <colorScale>
        <cfvo type="min"/>
        <cfvo type="max"/>
        <color rgb="FFFCFCFF"/>
        <color rgb="FF63BE7B"/>
      </colorScale>
    </cfRule>
    <cfRule type="colorScale" priority="109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52">
    <cfRule type="cellIs" dxfId="7759" priority="10965" operator="greaterThan">
      <formula>1</formula>
    </cfRule>
    <cfRule type="colorScale" priority="10966">
      <colorScale>
        <cfvo type="min"/>
        <cfvo type="max"/>
        <color rgb="FFFCFCFF"/>
        <color rgb="FF63BE7B"/>
      </colorScale>
    </cfRule>
    <cfRule type="colorScale" priority="109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52">
    <cfRule type="colorScale" priority="10968">
      <colorScale>
        <cfvo type="min"/>
        <cfvo type="max"/>
        <color rgb="FFFCFCFF"/>
        <color rgb="FF63BE7B"/>
      </colorScale>
    </cfRule>
    <cfRule type="colorScale" priority="109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52">
    <cfRule type="colorScale" priority="10970">
      <colorScale>
        <cfvo type="min"/>
        <cfvo type="max"/>
        <color rgb="FFFCFCFF"/>
        <color rgb="FF63BE7B"/>
      </colorScale>
    </cfRule>
    <cfRule type="colorScale" priority="109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52">
    <cfRule type="cellIs" dxfId="7758" priority="10972" operator="greaterThan">
      <formula>1</formula>
    </cfRule>
    <cfRule type="colorScale" priority="10973">
      <colorScale>
        <cfvo type="min"/>
        <cfvo type="max"/>
        <color rgb="FFFCFCFF"/>
        <color rgb="FF63BE7B"/>
      </colorScale>
    </cfRule>
    <cfRule type="colorScale" priority="109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52">
    <cfRule type="colorScale" priority="10975">
      <colorScale>
        <cfvo type="min"/>
        <cfvo type="max"/>
        <color rgb="FFFCFCFF"/>
        <color rgb="FF63BE7B"/>
      </colorScale>
    </cfRule>
    <cfRule type="colorScale" priority="109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52">
    <cfRule type="colorScale" priority="10977">
      <colorScale>
        <cfvo type="min"/>
        <cfvo type="max"/>
        <color rgb="FFFCFCFF"/>
        <color rgb="FF63BE7B"/>
      </colorScale>
    </cfRule>
    <cfRule type="colorScale" priority="109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52">
    <cfRule type="cellIs" dxfId="7757" priority="10979" operator="greaterThan">
      <formula>1</formula>
    </cfRule>
    <cfRule type="colorScale" priority="10980">
      <colorScale>
        <cfvo type="min"/>
        <cfvo type="max"/>
        <color rgb="FFFCFCFF"/>
        <color rgb="FF63BE7B"/>
      </colorScale>
    </cfRule>
    <cfRule type="colorScale" priority="109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52">
    <cfRule type="colorScale" priority="10982">
      <colorScale>
        <cfvo type="min"/>
        <cfvo type="max"/>
        <color rgb="FFFCFCFF"/>
        <color rgb="FF63BE7B"/>
      </colorScale>
    </cfRule>
    <cfRule type="colorScale" priority="109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52">
    <cfRule type="colorScale" priority="10984">
      <colorScale>
        <cfvo type="min"/>
        <cfvo type="max"/>
        <color rgb="FFFCFCFF"/>
        <color rgb="FF63BE7B"/>
      </colorScale>
    </cfRule>
    <cfRule type="colorScale" priority="109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52">
    <cfRule type="cellIs" dxfId="7756" priority="10986" operator="greaterThan">
      <formula>1</formula>
    </cfRule>
    <cfRule type="colorScale" priority="10987">
      <colorScale>
        <cfvo type="min"/>
        <cfvo type="max"/>
        <color rgb="FFFCFCFF"/>
        <color rgb="FF63BE7B"/>
      </colorScale>
    </cfRule>
    <cfRule type="colorScale" priority="109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52">
    <cfRule type="colorScale" priority="10989">
      <colorScale>
        <cfvo type="min"/>
        <cfvo type="max"/>
        <color rgb="FFFCFCFF"/>
        <color rgb="FF63BE7B"/>
      </colorScale>
    </cfRule>
    <cfRule type="colorScale" priority="109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52">
    <cfRule type="colorScale" priority="10991">
      <colorScale>
        <cfvo type="min"/>
        <cfvo type="max"/>
        <color rgb="FFFCFCFF"/>
        <color rgb="FF63BE7B"/>
      </colorScale>
    </cfRule>
    <cfRule type="colorScale" priority="109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52">
    <cfRule type="cellIs" dxfId="7755" priority="10993" operator="greaterThan">
      <formula>1</formula>
    </cfRule>
    <cfRule type="colorScale" priority="10994">
      <colorScale>
        <cfvo type="min"/>
        <cfvo type="max"/>
        <color rgb="FFFCFCFF"/>
        <color rgb="FF63BE7B"/>
      </colorScale>
    </cfRule>
    <cfRule type="colorScale" priority="109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52">
    <cfRule type="colorScale" priority="10996">
      <colorScale>
        <cfvo type="min"/>
        <cfvo type="max"/>
        <color rgb="FFFCFCFF"/>
        <color rgb="FF63BE7B"/>
      </colorScale>
    </cfRule>
    <cfRule type="colorScale" priority="109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52">
    <cfRule type="colorScale" priority="10998">
      <colorScale>
        <cfvo type="min"/>
        <cfvo type="max"/>
        <color rgb="FFFCFCFF"/>
        <color rgb="FF63BE7B"/>
      </colorScale>
    </cfRule>
    <cfRule type="colorScale" priority="109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52">
    <cfRule type="cellIs" dxfId="7754" priority="11000" operator="greaterThan">
      <formula>1</formula>
    </cfRule>
    <cfRule type="colorScale" priority="11001">
      <colorScale>
        <cfvo type="min"/>
        <cfvo type="max"/>
        <color rgb="FFFCFCFF"/>
        <color rgb="FF63BE7B"/>
      </colorScale>
    </cfRule>
    <cfRule type="colorScale" priority="110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52">
    <cfRule type="colorScale" priority="11003">
      <colorScale>
        <cfvo type="min"/>
        <cfvo type="max"/>
        <color rgb="FFFCFCFF"/>
        <color rgb="FF63BE7B"/>
      </colorScale>
    </cfRule>
    <cfRule type="colorScale" priority="110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52">
    <cfRule type="colorScale" priority="11005">
      <colorScale>
        <cfvo type="min"/>
        <cfvo type="max"/>
        <color rgb="FFFCFCFF"/>
        <color rgb="FF63BE7B"/>
      </colorScale>
    </cfRule>
    <cfRule type="colorScale" priority="110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52">
    <cfRule type="cellIs" dxfId="7753" priority="11007" operator="greaterThan">
      <formula>1</formula>
    </cfRule>
    <cfRule type="colorScale" priority="11008">
      <colorScale>
        <cfvo type="min"/>
        <cfvo type="max"/>
        <color rgb="FFFCFCFF"/>
        <color rgb="FF63BE7B"/>
      </colorScale>
    </cfRule>
    <cfRule type="colorScale" priority="110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52">
    <cfRule type="colorScale" priority="11010">
      <colorScale>
        <cfvo type="min"/>
        <cfvo type="max"/>
        <color rgb="FFFCFCFF"/>
        <color rgb="FF63BE7B"/>
      </colorScale>
    </cfRule>
    <cfRule type="colorScale" priority="110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52">
    <cfRule type="colorScale" priority="11012">
      <colorScale>
        <cfvo type="min"/>
        <cfvo type="max"/>
        <color rgb="FFFCFCFF"/>
        <color rgb="FF63BE7B"/>
      </colorScale>
    </cfRule>
    <cfRule type="colorScale" priority="110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52">
    <cfRule type="cellIs" dxfId="7752" priority="11014" operator="greaterThan">
      <formula>1</formula>
    </cfRule>
    <cfRule type="colorScale" priority="11015">
      <colorScale>
        <cfvo type="min"/>
        <cfvo type="max"/>
        <color rgb="FFFCFCFF"/>
        <color rgb="FF63BE7B"/>
      </colorScale>
    </cfRule>
    <cfRule type="colorScale" priority="110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52">
    <cfRule type="colorScale" priority="11017">
      <colorScale>
        <cfvo type="min"/>
        <cfvo type="max"/>
        <color rgb="FFFCFCFF"/>
        <color rgb="FF63BE7B"/>
      </colorScale>
    </cfRule>
    <cfRule type="colorScale" priority="110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52">
    <cfRule type="colorScale" priority="11019">
      <colorScale>
        <cfvo type="min"/>
        <cfvo type="max"/>
        <color rgb="FFFCFCFF"/>
        <color rgb="FF63BE7B"/>
      </colorScale>
    </cfRule>
    <cfRule type="colorScale" priority="110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52">
    <cfRule type="cellIs" dxfId="7751" priority="11021" operator="greaterThan">
      <formula>1</formula>
    </cfRule>
    <cfRule type="colorScale" priority="11022">
      <colorScale>
        <cfvo type="min"/>
        <cfvo type="max"/>
        <color rgb="FFFCFCFF"/>
        <color rgb="FF63BE7B"/>
      </colorScale>
    </cfRule>
    <cfRule type="colorScale" priority="110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52">
    <cfRule type="colorScale" priority="11024">
      <colorScale>
        <cfvo type="min"/>
        <cfvo type="max"/>
        <color rgb="FFFCFCFF"/>
        <color rgb="FF63BE7B"/>
      </colorScale>
    </cfRule>
    <cfRule type="colorScale" priority="110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52">
    <cfRule type="colorScale" priority="11026">
      <colorScale>
        <cfvo type="min"/>
        <cfvo type="max"/>
        <color rgb="FFFCFCFF"/>
        <color rgb="FF63BE7B"/>
      </colorScale>
    </cfRule>
    <cfRule type="colorScale" priority="110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52">
    <cfRule type="cellIs" dxfId="7750" priority="11028" operator="greaterThan">
      <formula>1</formula>
    </cfRule>
    <cfRule type="colorScale" priority="11029">
      <colorScale>
        <cfvo type="min"/>
        <cfvo type="max"/>
        <color rgb="FFFCFCFF"/>
        <color rgb="FF63BE7B"/>
      </colorScale>
    </cfRule>
    <cfRule type="colorScale" priority="110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52">
    <cfRule type="colorScale" priority="11031">
      <colorScale>
        <cfvo type="min"/>
        <cfvo type="max"/>
        <color rgb="FFFCFCFF"/>
        <color rgb="FF63BE7B"/>
      </colorScale>
    </cfRule>
    <cfRule type="colorScale" priority="110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52">
    <cfRule type="colorScale" priority="11033">
      <colorScale>
        <cfvo type="min"/>
        <cfvo type="max"/>
        <color rgb="FFFCFCFF"/>
        <color rgb="FF63BE7B"/>
      </colorScale>
    </cfRule>
    <cfRule type="colorScale" priority="110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52">
    <cfRule type="cellIs" dxfId="7749" priority="11035" operator="greaterThan">
      <formula>1</formula>
    </cfRule>
    <cfRule type="colorScale" priority="11036">
      <colorScale>
        <cfvo type="min"/>
        <cfvo type="max"/>
        <color rgb="FFFCFCFF"/>
        <color rgb="FF63BE7B"/>
      </colorScale>
    </cfRule>
    <cfRule type="colorScale" priority="110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52">
    <cfRule type="colorScale" priority="11038">
      <colorScale>
        <cfvo type="min"/>
        <cfvo type="max"/>
        <color rgb="FFFCFCFF"/>
        <color rgb="FF63BE7B"/>
      </colorScale>
    </cfRule>
    <cfRule type="colorScale" priority="110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52">
    <cfRule type="colorScale" priority="11040">
      <colorScale>
        <cfvo type="min"/>
        <cfvo type="max"/>
        <color rgb="FFFCFCFF"/>
        <color rgb="FF63BE7B"/>
      </colorScale>
    </cfRule>
    <cfRule type="colorScale" priority="110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52">
    <cfRule type="cellIs" dxfId="7748" priority="11042" operator="greaterThan">
      <formula>1</formula>
    </cfRule>
    <cfRule type="colorScale" priority="11043">
      <colorScale>
        <cfvo type="min"/>
        <cfvo type="max"/>
        <color rgb="FFFCFCFF"/>
        <color rgb="FF63BE7B"/>
      </colorScale>
    </cfRule>
    <cfRule type="colorScale" priority="110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52">
    <cfRule type="colorScale" priority="11045">
      <colorScale>
        <cfvo type="min"/>
        <cfvo type="max"/>
        <color rgb="FFFCFCFF"/>
        <color rgb="FF63BE7B"/>
      </colorScale>
    </cfRule>
    <cfRule type="colorScale" priority="110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52">
    <cfRule type="colorScale" priority="11047">
      <colorScale>
        <cfvo type="min"/>
        <cfvo type="max"/>
        <color rgb="FFFCFCFF"/>
        <color rgb="FF63BE7B"/>
      </colorScale>
    </cfRule>
    <cfRule type="colorScale" priority="110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52">
    <cfRule type="cellIs" dxfId="7747" priority="11049" operator="greaterThan">
      <formula>1</formula>
    </cfRule>
    <cfRule type="colorScale" priority="11050">
      <colorScale>
        <cfvo type="min"/>
        <cfvo type="max"/>
        <color rgb="FFFCFCFF"/>
        <color rgb="FF63BE7B"/>
      </colorScale>
    </cfRule>
    <cfRule type="colorScale" priority="110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52">
    <cfRule type="colorScale" priority="11052">
      <colorScale>
        <cfvo type="min"/>
        <cfvo type="max"/>
        <color rgb="FFFCFCFF"/>
        <color rgb="FF63BE7B"/>
      </colorScale>
    </cfRule>
    <cfRule type="colorScale" priority="110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52">
    <cfRule type="colorScale" priority="11054">
      <colorScale>
        <cfvo type="min"/>
        <cfvo type="max"/>
        <color rgb="FFFCFCFF"/>
        <color rgb="FF63BE7B"/>
      </colorScale>
    </cfRule>
    <cfRule type="colorScale" priority="110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52">
    <cfRule type="cellIs" dxfId="7746" priority="11056" operator="greaterThan">
      <formula>1</formula>
    </cfRule>
    <cfRule type="colorScale" priority="11057">
      <colorScale>
        <cfvo type="min"/>
        <cfvo type="max"/>
        <color rgb="FFFCFCFF"/>
        <color rgb="FF63BE7B"/>
      </colorScale>
    </cfRule>
    <cfRule type="colorScale" priority="110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52">
    <cfRule type="colorScale" priority="11059">
      <colorScale>
        <cfvo type="min"/>
        <cfvo type="max"/>
        <color rgb="FFFCFCFF"/>
        <color rgb="FF63BE7B"/>
      </colorScale>
    </cfRule>
    <cfRule type="colorScale" priority="110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52">
    <cfRule type="colorScale" priority="11061">
      <colorScale>
        <cfvo type="min"/>
        <cfvo type="max"/>
        <color rgb="FFFCFCFF"/>
        <color rgb="FF63BE7B"/>
      </colorScale>
    </cfRule>
    <cfRule type="colorScale" priority="110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52">
    <cfRule type="cellIs" dxfId="7745" priority="11063" operator="greaterThan">
      <formula>1</formula>
    </cfRule>
    <cfRule type="colorScale" priority="11064">
      <colorScale>
        <cfvo type="min"/>
        <cfvo type="max"/>
        <color rgb="FFFCFCFF"/>
        <color rgb="FF63BE7B"/>
      </colorScale>
    </cfRule>
    <cfRule type="colorScale" priority="110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52">
    <cfRule type="cellIs" dxfId="7744" priority="11066" operator="greaterThan">
      <formula>1</formula>
    </cfRule>
    <cfRule type="colorScale" priority="11067">
      <colorScale>
        <cfvo type="min"/>
        <cfvo type="max"/>
        <color rgb="FFFCFCFF"/>
        <color rgb="FF63BE7B"/>
      </colorScale>
    </cfRule>
    <cfRule type="colorScale" priority="110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52:HW52">
    <cfRule type="colorScale" priority="11069">
      <colorScale>
        <cfvo type="min"/>
        <cfvo type="max"/>
        <color rgb="FFFCFCFF"/>
        <color rgb="FF63BE7B"/>
      </colorScale>
    </cfRule>
    <cfRule type="colorScale" priority="110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52">
    <cfRule type="colorScale" priority="11071">
      <colorScale>
        <cfvo type="min"/>
        <cfvo type="max"/>
        <color rgb="FFFCFCFF"/>
        <color rgb="FF63BE7B"/>
      </colorScale>
    </cfRule>
    <cfRule type="colorScale" priority="110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52">
    <cfRule type="colorScale" priority="11206">
      <colorScale>
        <cfvo type="min"/>
        <cfvo type="max"/>
        <color rgb="FFFCFCFF"/>
        <color rgb="FF63BE7B"/>
      </colorScale>
    </cfRule>
    <cfRule type="colorScale" priority="112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52">
    <cfRule type="cellIs" dxfId="7743" priority="11073" operator="greaterThan">
      <formula>1</formula>
    </cfRule>
    <cfRule type="colorScale" priority="11074">
      <colorScale>
        <cfvo type="min"/>
        <cfvo type="max"/>
        <color rgb="FFFCFCFF"/>
        <color rgb="FF63BE7B"/>
      </colorScale>
    </cfRule>
    <cfRule type="colorScale" priority="110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52">
    <cfRule type="colorScale" priority="11076">
      <colorScale>
        <cfvo type="min"/>
        <cfvo type="max"/>
        <color rgb="FFFCFCFF"/>
        <color rgb="FF63BE7B"/>
      </colorScale>
    </cfRule>
    <cfRule type="colorScale" priority="110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52">
    <cfRule type="colorScale" priority="11202">
      <colorScale>
        <cfvo type="min"/>
        <cfvo type="max"/>
        <color rgb="FFFCFCFF"/>
        <color rgb="FF63BE7B"/>
      </colorScale>
    </cfRule>
    <cfRule type="colorScale" priority="112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52">
    <cfRule type="cellIs" dxfId="7742" priority="11078" operator="greaterThan">
      <formula>1</formula>
    </cfRule>
    <cfRule type="colorScale" priority="11079">
      <colorScale>
        <cfvo type="min"/>
        <cfvo type="max"/>
        <color rgb="FFFCFCFF"/>
        <color rgb="FF63BE7B"/>
      </colorScale>
    </cfRule>
    <cfRule type="colorScale" priority="110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52">
    <cfRule type="colorScale" priority="11081">
      <colorScale>
        <cfvo type="min"/>
        <cfvo type="max"/>
        <color rgb="FFFCFCFF"/>
        <color rgb="FF63BE7B"/>
      </colorScale>
    </cfRule>
    <cfRule type="colorScale" priority="110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52">
    <cfRule type="colorScale" priority="11083">
      <colorScale>
        <cfvo type="min"/>
        <cfvo type="max"/>
        <color rgb="FFFCFCFF"/>
        <color rgb="FF63BE7B"/>
      </colorScale>
    </cfRule>
    <cfRule type="colorScale" priority="110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52">
    <cfRule type="cellIs" dxfId="7741" priority="11085" operator="greaterThan">
      <formula>1</formula>
    </cfRule>
    <cfRule type="colorScale" priority="11086">
      <colorScale>
        <cfvo type="min"/>
        <cfvo type="max"/>
        <color rgb="FFFCFCFF"/>
        <color rgb="FF63BE7B"/>
      </colorScale>
    </cfRule>
    <cfRule type="colorScale" priority="110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52">
    <cfRule type="colorScale" priority="11088">
      <colorScale>
        <cfvo type="min"/>
        <cfvo type="max"/>
        <color rgb="FFFCFCFF"/>
        <color rgb="FF63BE7B"/>
      </colorScale>
    </cfRule>
    <cfRule type="colorScale" priority="110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52">
    <cfRule type="colorScale" priority="11090">
      <colorScale>
        <cfvo type="min"/>
        <cfvo type="max"/>
        <color rgb="FFFCFCFF"/>
        <color rgb="FF63BE7B"/>
      </colorScale>
    </cfRule>
    <cfRule type="colorScale" priority="110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52">
    <cfRule type="cellIs" dxfId="7740" priority="11092" operator="greaterThan">
      <formula>1</formula>
    </cfRule>
    <cfRule type="colorScale" priority="11093">
      <colorScale>
        <cfvo type="min"/>
        <cfvo type="max"/>
        <color rgb="FFFCFCFF"/>
        <color rgb="FF63BE7B"/>
      </colorScale>
    </cfRule>
    <cfRule type="colorScale" priority="110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52">
    <cfRule type="colorScale" priority="11095">
      <colorScale>
        <cfvo type="min"/>
        <cfvo type="max"/>
        <color rgb="FFFCFCFF"/>
        <color rgb="FF63BE7B"/>
      </colorScale>
    </cfRule>
    <cfRule type="colorScale" priority="110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52">
    <cfRule type="colorScale" priority="11097">
      <colorScale>
        <cfvo type="min"/>
        <cfvo type="max"/>
        <color rgb="FFFCFCFF"/>
        <color rgb="FF63BE7B"/>
      </colorScale>
    </cfRule>
    <cfRule type="colorScale" priority="110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52">
    <cfRule type="cellIs" dxfId="7739" priority="11099" operator="greaterThan">
      <formula>1</formula>
    </cfRule>
    <cfRule type="colorScale" priority="11100">
      <colorScale>
        <cfvo type="min"/>
        <cfvo type="max"/>
        <color rgb="FFFCFCFF"/>
        <color rgb="FF63BE7B"/>
      </colorScale>
    </cfRule>
    <cfRule type="colorScale" priority="111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52">
    <cfRule type="colorScale" priority="11102">
      <colorScale>
        <cfvo type="min"/>
        <cfvo type="max"/>
        <color rgb="FFFCFCFF"/>
        <color rgb="FF63BE7B"/>
      </colorScale>
    </cfRule>
    <cfRule type="colorScale" priority="111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52">
    <cfRule type="colorScale" priority="11104">
      <colorScale>
        <cfvo type="min"/>
        <cfvo type="max"/>
        <color rgb="FFFCFCFF"/>
        <color rgb="FF63BE7B"/>
      </colorScale>
    </cfRule>
    <cfRule type="colorScale" priority="111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52">
    <cfRule type="cellIs" dxfId="7738" priority="11106" operator="greaterThan">
      <formula>1</formula>
    </cfRule>
    <cfRule type="colorScale" priority="11107">
      <colorScale>
        <cfvo type="min"/>
        <cfvo type="max"/>
        <color rgb="FFFCFCFF"/>
        <color rgb="FF63BE7B"/>
      </colorScale>
    </cfRule>
    <cfRule type="colorScale" priority="111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52">
    <cfRule type="colorScale" priority="11109">
      <colorScale>
        <cfvo type="min"/>
        <cfvo type="max"/>
        <color rgb="FFFCFCFF"/>
        <color rgb="FF63BE7B"/>
      </colorScale>
    </cfRule>
    <cfRule type="colorScale" priority="111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52">
    <cfRule type="colorScale" priority="11111">
      <colorScale>
        <cfvo type="min"/>
        <cfvo type="max"/>
        <color rgb="FFFCFCFF"/>
        <color rgb="FF63BE7B"/>
      </colorScale>
    </cfRule>
    <cfRule type="colorScale" priority="111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52">
    <cfRule type="cellIs" dxfId="7737" priority="11113" operator="greaterThan">
      <formula>1</formula>
    </cfRule>
    <cfRule type="colorScale" priority="11114">
      <colorScale>
        <cfvo type="min"/>
        <cfvo type="max"/>
        <color rgb="FFFCFCFF"/>
        <color rgb="FF63BE7B"/>
      </colorScale>
    </cfRule>
    <cfRule type="colorScale" priority="111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52">
    <cfRule type="colorScale" priority="11116">
      <colorScale>
        <cfvo type="min"/>
        <cfvo type="max"/>
        <color rgb="FFFCFCFF"/>
        <color rgb="FF63BE7B"/>
      </colorScale>
    </cfRule>
    <cfRule type="colorScale" priority="111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52">
    <cfRule type="colorScale" priority="11118">
      <colorScale>
        <cfvo type="min"/>
        <cfvo type="max"/>
        <color rgb="FFFCFCFF"/>
        <color rgb="FF63BE7B"/>
      </colorScale>
    </cfRule>
    <cfRule type="colorScale" priority="111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52">
    <cfRule type="cellIs" dxfId="7736" priority="11120" operator="greaterThan">
      <formula>1</formula>
    </cfRule>
    <cfRule type="colorScale" priority="11121">
      <colorScale>
        <cfvo type="min"/>
        <cfvo type="max"/>
        <color rgb="FFFCFCFF"/>
        <color rgb="FF63BE7B"/>
      </colorScale>
    </cfRule>
    <cfRule type="colorScale" priority="111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52">
    <cfRule type="colorScale" priority="11123">
      <colorScale>
        <cfvo type="min"/>
        <cfvo type="max"/>
        <color rgb="FFFCFCFF"/>
        <color rgb="FF63BE7B"/>
      </colorScale>
    </cfRule>
    <cfRule type="colorScale" priority="111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52">
    <cfRule type="colorScale" priority="11125">
      <colorScale>
        <cfvo type="min"/>
        <cfvo type="max"/>
        <color rgb="FFFCFCFF"/>
        <color rgb="FF63BE7B"/>
      </colorScale>
    </cfRule>
    <cfRule type="colorScale" priority="111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52">
    <cfRule type="cellIs" dxfId="7735" priority="11127" operator="greaterThan">
      <formula>1</formula>
    </cfRule>
    <cfRule type="colorScale" priority="11128">
      <colorScale>
        <cfvo type="min"/>
        <cfvo type="max"/>
        <color rgb="FFFCFCFF"/>
        <color rgb="FF63BE7B"/>
      </colorScale>
    </cfRule>
    <cfRule type="colorScale" priority="111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52">
    <cfRule type="colorScale" priority="11130">
      <colorScale>
        <cfvo type="min"/>
        <cfvo type="max"/>
        <color rgb="FFFCFCFF"/>
        <color rgb="FF63BE7B"/>
      </colorScale>
    </cfRule>
    <cfRule type="colorScale" priority="111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52">
    <cfRule type="colorScale" priority="11132">
      <colorScale>
        <cfvo type="min"/>
        <cfvo type="max"/>
        <color rgb="FFFCFCFF"/>
        <color rgb="FF63BE7B"/>
      </colorScale>
    </cfRule>
    <cfRule type="colorScale" priority="111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52">
    <cfRule type="cellIs" dxfId="7734" priority="11134" operator="greaterThan">
      <formula>1</formula>
    </cfRule>
    <cfRule type="colorScale" priority="11135">
      <colorScale>
        <cfvo type="min"/>
        <cfvo type="max"/>
        <color rgb="FFFCFCFF"/>
        <color rgb="FF63BE7B"/>
      </colorScale>
    </cfRule>
    <cfRule type="colorScale" priority="111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52">
    <cfRule type="colorScale" priority="11137">
      <colorScale>
        <cfvo type="min"/>
        <cfvo type="max"/>
        <color rgb="FFFCFCFF"/>
        <color rgb="FF63BE7B"/>
      </colorScale>
    </cfRule>
    <cfRule type="colorScale" priority="111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52">
    <cfRule type="colorScale" priority="11139">
      <colorScale>
        <cfvo type="min"/>
        <cfvo type="max"/>
        <color rgb="FFFCFCFF"/>
        <color rgb="FF63BE7B"/>
      </colorScale>
    </cfRule>
    <cfRule type="colorScale" priority="111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52">
    <cfRule type="cellIs" dxfId="7733" priority="11141" operator="greaterThan">
      <formula>1</formula>
    </cfRule>
    <cfRule type="colorScale" priority="11142">
      <colorScale>
        <cfvo type="min"/>
        <cfvo type="max"/>
        <color rgb="FFFCFCFF"/>
        <color rgb="FF63BE7B"/>
      </colorScale>
    </cfRule>
    <cfRule type="colorScale" priority="111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52">
    <cfRule type="colorScale" priority="11144">
      <colorScale>
        <cfvo type="min"/>
        <cfvo type="max"/>
        <color rgb="FFFCFCFF"/>
        <color rgb="FF63BE7B"/>
      </colorScale>
    </cfRule>
    <cfRule type="colorScale" priority="111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52">
    <cfRule type="colorScale" priority="11146">
      <colorScale>
        <cfvo type="min"/>
        <cfvo type="max"/>
        <color rgb="FFFCFCFF"/>
        <color rgb="FF63BE7B"/>
      </colorScale>
    </cfRule>
    <cfRule type="colorScale" priority="111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52">
    <cfRule type="cellIs" dxfId="7732" priority="11148" operator="greaterThan">
      <formula>1</formula>
    </cfRule>
    <cfRule type="colorScale" priority="11149">
      <colorScale>
        <cfvo type="min"/>
        <cfvo type="max"/>
        <color rgb="FFFCFCFF"/>
        <color rgb="FF63BE7B"/>
      </colorScale>
    </cfRule>
    <cfRule type="colorScale" priority="111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52">
    <cfRule type="colorScale" priority="11151">
      <colorScale>
        <cfvo type="min"/>
        <cfvo type="max"/>
        <color rgb="FFFCFCFF"/>
        <color rgb="FF63BE7B"/>
      </colorScale>
    </cfRule>
    <cfRule type="colorScale" priority="111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52">
    <cfRule type="colorScale" priority="11153">
      <colorScale>
        <cfvo type="min"/>
        <cfvo type="max"/>
        <color rgb="FFFCFCFF"/>
        <color rgb="FF63BE7B"/>
      </colorScale>
    </cfRule>
    <cfRule type="colorScale" priority="111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52">
    <cfRule type="cellIs" dxfId="7731" priority="11155" operator="greaterThan">
      <formula>1</formula>
    </cfRule>
    <cfRule type="colorScale" priority="11156">
      <colorScale>
        <cfvo type="min"/>
        <cfvo type="max"/>
        <color rgb="FFFCFCFF"/>
        <color rgb="FF63BE7B"/>
      </colorScale>
    </cfRule>
    <cfRule type="colorScale" priority="111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52">
    <cfRule type="colorScale" priority="11158">
      <colorScale>
        <cfvo type="min"/>
        <cfvo type="max"/>
        <color rgb="FFFCFCFF"/>
        <color rgb="FF63BE7B"/>
      </colorScale>
    </cfRule>
    <cfRule type="colorScale" priority="111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52">
    <cfRule type="colorScale" priority="11160">
      <colorScale>
        <cfvo type="min"/>
        <cfvo type="max"/>
        <color rgb="FFFCFCFF"/>
        <color rgb="FF63BE7B"/>
      </colorScale>
    </cfRule>
    <cfRule type="colorScale" priority="111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52">
    <cfRule type="cellIs" dxfId="7730" priority="11162" operator="greaterThan">
      <formula>1</formula>
    </cfRule>
    <cfRule type="colorScale" priority="11163">
      <colorScale>
        <cfvo type="min"/>
        <cfvo type="max"/>
        <color rgb="FFFCFCFF"/>
        <color rgb="FF63BE7B"/>
      </colorScale>
    </cfRule>
    <cfRule type="colorScale" priority="111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52">
    <cfRule type="colorScale" priority="11165">
      <colorScale>
        <cfvo type="min"/>
        <cfvo type="max"/>
        <color rgb="FFFCFCFF"/>
        <color rgb="FF63BE7B"/>
      </colorScale>
    </cfRule>
    <cfRule type="colorScale" priority="111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52">
    <cfRule type="colorScale" priority="11167">
      <colorScale>
        <cfvo type="min"/>
        <cfvo type="max"/>
        <color rgb="FFFCFCFF"/>
        <color rgb="FF63BE7B"/>
      </colorScale>
    </cfRule>
    <cfRule type="colorScale" priority="111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52">
    <cfRule type="cellIs" dxfId="7729" priority="11169" operator="greaterThan">
      <formula>1</formula>
    </cfRule>
    <cfRule type="colorScale" priority="11170">
      <colorScale>
        <cfvo type="min"/>
        <cfvo type="max"/>
        <color rgb="FFFCFCFF"/>
        <color rgb="FF63BE7B"/>
      </colorScale>
    </cfRule>
    <cfRule type="colorScale" priority="111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52">
    <cfRule type="colorScale" priority="11172">
      <colorScale>
        <cfvo type="min"/>
        <cfvo type="max"/>
        <color rgb="FFFCFCFF"/>
        <color rgb="FF63BE7B"/>
      </colorScale>
    </cfRule>
    <cfRule type="colorScale" priority="111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52">
    <cfRule type="colorScale" priority="11174">
      <colorScale>
        <cfvo type="min"/>
        <cfvo type="max"/>
        <color rgb="FFFCFCFF"/>
        <color rgb="FF63BE7B"/>
      </colorScale>
    </cfRule>
    <cfRule type="colorScale" priority="111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52">
    <cfRule type="cellIs" dxfId="7728" priority="11176" operator="greaterThan">
      <formula>1</formula>
    </cfRule>
    <cfRule type="colorScale" priority="11177">
      <colorScale>
        <cfvo type="min"/>
        <cfvo type="max"/>
        <color rgb="FFFCFCFF"/>
        <color rgb="FF63BE7B"/>
      </colorScale>
    </cfRule>
    <cfRule type="colorScale" priority="111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52">
    <cfRule type="colorScale" priority="11179">
      <colorScale>
        <cfvo type="min"/>
        <cfvo type="max"/>
        <color rgb="FFFCFCFF"/>
        <color rgb="FF63BE7B"/>
      </colorScale>
    </cfRule>
    <cfRule type="colorScale" priority="111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52">
    <cfRule type="colorScale" priority="11181">
      <colorScale>
        <cfvo type="min"/>
        <cfvo type="max"/>
        <color rgb="FFFCFCFF"/>
        <color rgb="FF63BE7B"/>
      </colorScale>
    </cfRule>
    <cfRule type="colorScale" priority="111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52">
    <cfRule type="cellIs" dxfId="7727" priority="11183" operator="greaterThan">
      <formula>1</formula>
    </cfRule>
    <cfRule type="colorScale" priority="11184">
      <colorScale>
        <cfvo type="min"/>
        <cfvo type="max"/>
        <color rgb="FFFCFCFF"/>
        <color rgb="FF63BE7B"/>
      </colorScale>
    </cfRule>
    <cfRule type="colorScale" priority="111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52">
    <cfRule type="colorScale" priority="11186">
      <colorScale>
        <cfvo type="min"/>
        <cfvo type="max"/>
        <color rgb="FFFCFCFF"/>
        <color rgb="FF63BE7B"/>
      </colorScale>
    </cfRule>
    <cfRule type="colorScale" priority="111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52">
    <cfRule type="colorScale" priority="11188">
      <colorScale>
        <cfvo type="min"/>
        <cfvo type="max"/>
        <color rgb="FFFCFCFF"/>
        <color rgb="FF63BE7B"/>
      </colorScale>
    </cfRule>
    <cfRule type="colorScale" priority="111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52">
    <cfRule type="cellIs" dxfId="7726" priority="11190" operator="greaterThan">
      <formula>1</formula>
    </cfRule>
    <cfRule type="colorScale" priority="11191">
      <colorScale>
        <cfvo type="min"/>
        <cfvo type="max"/>
        <color rgb="FFFCFCFF"/>
        <color rgb="FF63BE7B"/>
      </colorScale>
    </cfRule>
    <cfRule type="colorScale" priority="111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52">
    <cfRule type="colorScale" priority="11193">
      <colorScale>
        <cfvo type="min"/>
        <cfvo type="max"/>
        <color rgb="FFFCFCFF"/>
        <color rgb="FF63BE7B"/>
      </colorScale>
    </cfRule>
    <cfRule type="colorScale" priority="111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52">
    <cfRule type="colorScale" priority="11195">
      <colorScale>
        <cfvo type="min"/>
        <cfvo type="max"/>
        <color rgb="FFFCFCFF"/>
        <color rgb="FF63BE7B"/>
      </colorScale>
    </cfRule>
    <cfRule type="colorScale" priority="111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52">
    <cfRule type="cellIs" dxfId="7725" priority="11197" operator="greaterThan">
      <formula>1</formula>
    </cfRule>
    <cfRule type="colorScale" priority="11198">
      <colorScale>
        <cfvo type="min"/>
        <cfvo type="max"/>
        <color rgb="FFFCFCFF"/>
        <color rgb="FF63BE7B"/>
      </colorScale>
    </cfRule>
    <cfRule type="colorScale" priority="111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D52:LD52">
    <cfRule type="containsText" dxfId="7724" priority="10924" operator="containsText" text=" ">
      <formula>NOT(ISERROR(SEARCH(" ",KD52)))</formula>
    </cfRule>
    <cfRule type="containsText" dxfId="7723" priority="10925" operator="containsText" text=" ">
      <formula>NOT(ISERROR(SEARCH(" ",KD52)))</formula>
    </cfRule>
  </conditionalFormatting>
  <conditionalFormatting sqref="KG52:KZ52">
    <cfRule type="cellIs" dxfId="7722" priority="10891" operator="greaterThan">
      <formula>0.31</formula>
    </cfRule>
    <cfRule type="cellIs" dxfId="7721" priority="10892" operator="greaterThan">
      <formula>0.31</formula>
    </cfRule>
    <cfRule type="cellIs" dxfId="7720" priority="10893" operator="greaterThan">
      <formula>0.31</formula>
    </cfRule>
    <cfRule type="cellIs" dxfId="7719" priority="10894" operator="greaterThan">
      <formula>0.3</formula>
    </cfRule>
    <cfRule type="cellIs" dxfId="7718" priority="10895" operator="greaterThan">
      <formula>1</formula>
    </cfRule>
    <cfRule type="cellIs" dxfId="7717" priority="10896" operator="equal">
      <formula>0</formula>
    </cfRule>
  </conditionalFormatting>
  <conditionalFormatting sqref="B53">
    <cfRule type="containsText" dxfId="7716" priority="14832" operator="containsText" text=" ">
      <formula>NOT(ISERROR(SEARCH(" ",B53)))</formula>
    </cfRule>
    <cfRule type="containsText" dxfId="7715" priority="14833" operator="containsText" text=" ">
      <formula>NOT(ISERROR(SEARCH(" ",B53)))</formula>
    </cfRule>
  </conditionalFormatting>
  <conditionalFormatting sqref="F53">
    <cfRule type="containsText" dxfId="7714" priority="14820" operator="containsText" text=" ">
      <formula>NOT(ISERROR(SEARCH(" ",F53)))</formula>
    </cfRule>
    <cfRule type="containsText" dxfId="7713" priority="14821" operator="containsText" text=" ">
      <formula>NOT(ISERROR(SEARCH(" ",F53)))</formula>
    </cfRule>
  </conditionalFormatting>
  <conditionalFormatting sqref="CQ53">
    <cfRule type="cellIs" dxfId="7712" priority="6076" operator="equal">
      <formula>1</formula>
    </cfRule>
  </conditionalFormatting>
  <conditionalFormatting sqref="CU53:CX53">
    <cfRule type="cellIs" dxfId="7711" priority="387" operator="equal">
      <formula>1</formula>
    </cfRule>
  </conditionalFormatting>
  <conditionalFormatting sqref="DE53:DG53">
    <cfRule type="cellIs" dxfId="7710" priority="563" operator="equal">
      <formula>1</formula>
    </cfRule>
  </conditionalFormatting>
  <conditionalFormatting sqref="DR53">
    <cfRule type="cellIs" dxfId="7709" priority="402" operator="equal">
      <formula>1</formula>
    </cfRule>
  </conditionalFormatting>
  <conditionalFormatting sqref="DV53">
    <cfRule type="containsText" dxfId="7708" priority="8983" operator="containsText" text=" ">
      <formula>NOT(ISERROR(SEARCH(" ",DV53)))</formula>
    </cfRule>
    <cfRule type="containsText" dxfId="7707" priority="8984" operator="containsText" text=" ">
      <formula>NOT(ISERROR(SEARCH(" ",DV53)))</formula>
    </cfRule>
    <cfRule type="containsText" dxfId="7706" priority="8985" operator="containsText" text=" ">
      <formula>NOT(ISERROR(SEARCH(" ",DV53)))</formula>
    </cfRule>
    <cfRule type="containsText" dxfId="7705" priority="8986" operator="containsText" text=" ">
      <formula>NOT(ISERROR(SEARCH(" ",DV53)))</formula>
    </cfRule>
  </conditionalFormatting>
  <conditionalFormatting sqref="B54">
    <cfRule type="containsText" dxfId="7704" priority="14826" operator="containsText" text=" ">
      <formula>NOT(ISERROR(SEARCH(" ",B54)))</formula>
    </cfRule>
    <cfRule type="containsText" dxfId="7703" priority="14827" operator="containsText" text=" ">
      <formula>NOT(ISERROR(SEARCH(" ",B54)))</formula>
    </cfRule>
  </conditionalFormatting>
  <conditionalFormatting sqref="F54">
    <cfRule type="containsText" dxfId="7702" priority="14816" operator="containsText" text=" ">
      <formula>NOT(ISERROR(SEARCH(" ",F54)))</formula>
    </cfRule>
    <cfRule type="containsText" dxfId="7701" priority="14817" operator="containsText" text=" ">
      <formula>NOT(ISERROR(SEARCH(" ",F54)))</formula>
    </cfRule>
  </conditionalFormatting>
  <conditionalFormatting sqref="BO54">
    <cfRule type="containsText" dxfId="7700" priority="14653" operator="containsText" text=" ">
      <formula>NOT(ISERROR(SEARCH(" ",BO54)))</formula>
    </cfRule>
    <cfRule type="containsText" dxfId="7699" priority="14654" operator="containsText" text=" ">
      <formula>NOT(ISERROR(SEARCH(" ",BO54)))</formula>
    </cfRule>
  </conditionalFormatting>
  <conditionalFormatting sqref="CM54">
    <cfRule type="containsText" dxfId="7698" priority="233" operator="containsText" text=" ">
      <formula>NOT(ISERROR(SEARCH(" ",CM54)))</formula>
    </cfRule>
  </conditionalFormatting>
  <conditionalFormatting sqref="CO54">
    <cfRule type="containsText" dxfId="7697" priority="186" operator="containsText" text=" ">
      <formula>NOT(ISERROR(SEARCH(" ",CO54)))</formula>
    </cfRule>
  </conditionalFormatting>
  <conditionalFormatting sqref="CQ54">
    <cfRule type="cellIs" dxfId="7696" priority="6075" operator="equal">
      <formula>1</formula>
    </cfRule>
  </conditionalFormatting>
  <conditionalFormatting sqref="DT54">
    <cfRule type="containsText" dxfId="7695" priority="3901" operator="containsText" text=" ">
      <formula>NOT(ISERROR(SEARCH(" ",DT54)))</formula>
    </cfRule>
    <cfRule type="containsText" dxfId="7694" priority="3902" operator="containsText" text=" ">
      <formula>NOT(ISERROR(SEARCH(" ",DT54)))</formula>
    </cfRule>
    <cfRule type="containsText" dxfId="7693" priority="3903" operator="containsText" text=" ">
      <formula>NOT(ISERROR(SEARCH(" ",DT54)))</formula>
    </cfRule>
    <cfRule type="containsText" dxfId="7692" priority="3904" operator="containsText" text=" ">
      <formula>NOT(ISERROR(SEARCH(" ",DT54)))</formula>
    </cfRule>
  </conditionalFormatting>
  <conditionalFormatting sqref="DU54">
    <cfRule type="containsText" dxfId="7691" priority="3897" operator="containsText" text=" ">
      <formula>NOT(ISERROR(SEARCH(" ",DU54)))</formula>
    </cfRule>
    <cfRule type="containsText" dxfId="7690" priority="3898" operator="containsText" text=" ">
      <formula>NOT(ISERROR(SEARCH(" ",DU54)))</formula>
    </cfRule>
    <cfRule type="containsText" dxfId="7689" priority="3899" operator="containsText" text=" ">
      <formula>NOT(ISERROR(SEARCH(" ",DU54)))</formula>
    </cfRule>
    <cfRule type="containsText" dxfId="7688" priority="3900" operator="containsText" text=" ">
      <formula>NOT(ISERROR(SEARCH(" ",DU54)))</formula>
    </cfRule>
  </conditionalFormatting>
  <conditionalFormatting sqref="DV54">
    <cfRule type="containsText" dxfId="7687" priority="3893" operator="containsText" text=" ">
      <formula>NOT(ISERROR(SEARCH(" ",DV54)))</formula>
    </cfRule>
    <cfRule type="containsText" dxfId="7686" priority="3894" operator="containsText" text=" ">
      <formula>NOT(ISERROR(SEARCH(" ",DV54)))</formula>
    </cfRule>
    <cfRule type="containsText" dxfId="7685" priority="3895" operator="containsText" text=" ">
      <formula>NOT(ISERROR(SEARCH(" ",DV54)))</formula>
    </cfRule>
    <cfRule type="containsText" dxfId="7684" priority="3896" operator="containsText" text=" ">
      <formula>NOT(ISERROR(SEARCH(" ",DV54)))</formula>
    </cfRule>
  </conditionalFormatting>
  <conditionalFormatting sqref="B55">
    <cfRule type="containsText" dxfId="7683" priority="14830" operator="containsText" text=" ">
      <formula>NOT(ISERROR(SEARCH(" ",B55)))</formula>
    </cfRule>
    <cfRule type="containsText" dxfId="7682" priority="14831" operator="containsText" text=" ">
      <formula>NOT(ISERROR(SEARCH(" ",B55)))</formula>
    </cfRule>
  </conditionalFormatting>
  <conditionalFormatting sqref="C55:E55">
    <cfRule type="containsText" dxfId="7681" priority="15018" operator="containsText" text=" ">
      <formula>NOT(ISERROR(SEARCH(" ",C55)))</formula>
    </cfRule>
    <cfRule type="containsText" dxfId="7680" priority="15019" operator="containsText" text=" ">
      <formula>NOT(ISERROR(SEARCH(" ",C55)))</formula>
    </cfRule>
  </conditionalFormatting>
  <conditionalFormatting sqref="F55">
    <cfRule type="containsText" dxfId="7679" priority="14818" operator="containsText" text=" ">
      <formula>NOT(ISERROR(SEARCH(" ",F55)))</formula>
    </cfRule>
    <cfRule type="containsText" dxfId="7678" priority="14819" operator="containsText" text=" ">
      <formula>NOT(ISERROR(SEARCH(" ",F55)))</formula>
    </cfRule>
  </conditionalFormatting>
  <conditionalFormatting sqref="BO55">
    <cfRule type="containsText" dxfId="7677" priority="14657" operator="containsText" text=" ">
      <formula>NOT(ISERROR(SEARCH(" ",BO55)))</formula>
    </cfRule>
    <cfRule type="containsText" dxfId="7676" priority="14658" operator="containsText" text=" ">
      <formula>NOT(ISERROR(SEARCH(" ",BO55)))</formula>
    </cfRule>
  </conditionalFormatting>
  <conditionalFormatting sqref="BP55">
    <cfRule type="containsText" dxfId="7675" priority="13726" operator="containsText" text=" ">
      <formula>NOT(ISERROR(SEARCH(" ",BP55)))</formula>
    </cfRule>
    <cfRule type="containsText" dxfId="7674" priority="13727" operator="containsText" text=" ">
      <formula>NOT(ISERROR(SEARCH(" ",BP55)))</formula>
    </cfRule>
  </conditionalFormatting>
  <conditionalFormatting sqref="BR55:BT55">
    <cfRule type="containsText" dxfId="7673" priority="14918" operator="containsText" text=" ">
      <formula>NOT(ISERROR(SEARCH(" ",BR55)))</formula>
    </cfRule>
    <cfRule type="containsText" dxfId="7672" priority="14919" operator="containsText" text=" ">
      <formula>NOT(ISERROR(SEARCH(" ",BR55)))</formula>
    </cfRule>
  </conditionalFormatting>
  <conditionalFormatting sqref="CQ55">
    <cfRule type="cellIs" dxfId="7671" priority="6074" operator="equal">
      <formula>1</formula>
    </cfRule>
  </conditionalFormatting>
  <conditionalFormatting sqref="CZ55:DB55">
    <cfRule type="cellIs" dxfId="7670" priority="548" operator="equal">
      <formula>1</formula>
    </cfRule>
  </conditionalFormatting>
  <conditionalFormatting sqref="DE55:DG55">
    <cfRule type="cellIs" dxfId="7669" priority="562" operator="equal">
      <formula>1</formula>
    </cfRule>
  </conditionalFormatting>
  <conditionalFormatting sqref="DJ55:DL55">
    <cfRule type="cellIs" dxfId="7668" priority="550" operator="equal">
      <formula>1</formula>
    </cfRule>
  </conditionalFormatting>
  <conditionalFormatting sqref="DO55:DQ55">
    <cfRule type="cellIs" dxfId="7667" priority="465" operator="equal">
      <formula>1</formula>
    </cfRule>
  </conditionalFormatting>
  <conditionalFormatting sqref="DR55">
    <cfRule type="cellIs" dxfId="7666" priority="403" operator="equal">
      <formula>1</formula>
    </cfRule>
  </conditionalFormatting>
  <conditionalFormatting sqref="DV55">
    <cfRule type="containsText" dxfId="7665" priority="8979" operator="containsText" text=" ">
      <formula>NOT(ISERROR(SEARCH(" ",DV55)))</formula>
    </cfRule>
    <cfRule type="containsText" dxfId="7664" priority="8980" operator="containsText" text=" ">
      <formula>NOT(ISERROR(SEARCH(" ",DV55)))</formula>
    </cfRule>
    <cfRule type="containsText" dxfId="7663" priority="8981" operator="containsText" text=" ">
      <formula>NOT(ISERROR(SEARCH(" ",DV55)))</formula>
    </cfRule>
    <cfRule type="containsText" dxfId="7662" priority="8982" operator="containsText" text=" ">
      <formula>NOT(ISERROR(SEARCH(" ",DV55)))</formula>
    </cfRule>
  </conditionalFormatting>
  <conditionalFormatting sqref="B56">
    <cfRule type="containsText" dxfId="7661" priority="14828" operator="containsText" text=" ">
      <formula>NOT(ISERROR(SEARCH(" ",B56)))</formula>
    </cfRule>
    <cfRule type="containsText" dxfId="7660" priority="14829" operator="containsText" text=" ">
      <formula>NOT(ISERROR(SEARCH(" ",B56)))</formula>
    </cfRule>
  </conditionalFormatting>
  <conditionalFormatting sqref="C56:E56">
    <cfRule type="containsText" dxfId="7659" priority="15006" operator="containsText" text=" ">
      <formula>NOT(ISERROR(SEARCH(" ",C56)))</formula>
    </cfRule>
    <cfRule type="containsText" dxfId="7658" priority="15007" operator="containsText" text=" ">
      <formula>NOT(ISERROR(SEARCH(" ",C56)))</formula>
    </cfRule>
  </conditionalFormatting>
  <conditionalFormatting sqref="F56">
    <cfRule type="containsText" dxfId="7657" priority="14846" operator="containsText" text=" ">
      <formula>NOT(ISERROR(SEARCH(" ",F56)))</formula>
    </cfRule>
    <cfRule type="containsText" dxfId="7656" priority="14847" operator="containsText" text=" ">
      <formula>NOT(ISERROR(SEARCH(" ",F56)))</formula>
    </cfRule>
  </conditionalFormatting>
  <conditionalFormatting sqref="BO56">
    <cfRule type="containsText" dxfId="7655" priority="14649" operator="containsText" text=" ">
      <formula>NOT(ISERROR(SEARCH(" ",BO56)))</formula>
    </cfRule>
    <cfRule type="containsText" dxfId="7654" priority="14650" operator="containsText" text=" ">
      <formula>NOT(ISERROR(SEARCH(" ",BO56)))</formula>
    </cfRule>
  </conditionalFormatting>
  <conditionalFormatting sqref="CQ56">
    <cfRule type="cellIs" dxfId="7653" priority="6073" operator="equal">
      <formula>1</formula>
    </cfRule>
  </conditionalFormatting>
  <conditionalFormatting sqref="CU56:CW56">
    <cfRule type="cellIs" dxfId="7652" priority="389" operator="equal">
      <formula>1</formula>
    </cfRule>
  </conditionalFormatting>
  <conditionalFormatting sqref="CX56">
    <cfRule type="cellIs" dxfId="7651" priority="388" operator="equal">
      <formula>1</formula>
    </cfRule>
  </conditionalFormatting>
  <conditionalFormatting sqref="DE56:DG56">
    <cfRule type="cellIs" dxfId="7650" priority="561" operator="equal">
      <formula>1</formula>
    </cfRule>
  </conditionalFormatting>
  <conditionalFormatting sqref="DR56">
    <cfRule type="cellIs" dxfId="7649" priority="404" operator="equal">
      <formula>1</formula>
    </cfRule>
  </conditionalFormatting>
  <conditionalFormatting sqref="DV56">
    <cfRule type="containsText" dxfId="7648" priority="8975" operator="containsText" text=" ">
      <formula>NOT(ISERROR(SEARCH(" ",DV56)))</formula>
    </cfRule>
    <cfRule type="containsText" dxfId="7647" priority="8976" operator="containsText" text=" ">
      <formula>NOT(ISERROR(SEARCH(" ",DV56)))</formula>
    </cfRule>
    <cfRule type="containsText" dxfId="7646" priority="8977" operator="containsText" text=" ">
      <formula>NOT(ISERROR(SEARCH(" ",DV56)))</formula>
    </cfRule>
    <cfRule type="containsText" dxfId="7645" priority="8978" operator="containsText" text=" ">
      <formula>NOT(ISERROR(SEARCH(" ",DV56)))</formula>
    </cfRule>
  </conditionalFormatting>
  <conditionalFormatting sqref="D57:E57">
    <cfRule type="containsText" dxfId="7644" priority="14606" operator="containsText" text=" ">
      <formula>NOT(ISERROR(SEARCH(" ",D57)))</formula>
    </cfRule>
    <cfRule type="containsText" dxfId="7643" priority="14607" operator="containsText" text=" ">
      <formula>NOT(ISERROR(SEARCH(" ",D57)))</formula>
    </cfRule>
  </conditionalFormatting>
  <conditionalFormatting sqref="F57">
    <cfRule type="containsText" dxfId="7642" priority="14577" operator="containsText" text=" ">
      <formula>NOT(ISERROR(SEARCH(" ",F57)))</formula>
    </cfRule>
    <cfRule type="containsText" dxfId="7641" priority="14578" operator="containsText" text=" ">
      <formula>NOT(ISERROR(SEARCH(" ",F57)))</formula>
    </cfRule>
  </conditionalFormatting>
  <conditionalFormatting sqref="G57">
    <cfRule type="containsText" dxfId="7640" priority="13740" operator="containsText" text=" ">
      <formula>NOT(ISERROR(SEARCH(" ",G57)))</formula>
    </cfRule>
    <cfRule type="containsText" dxfId="7639" priority="13741" operator="containsText" text=" ">
      <formula>NOT(ISERROR(SEARCH(" ",G57)))</formula>
    </cfRule>
  </conditionalFormatting>
  <conditionalFormatting sqref="H57">
    <cfRule type="containsText" dxfId="7638" priority="14588" operator="containsText" text=" ">
      <formula>NOT(ISERROR(SEARCH(" ",H57)))</formula>
    </cfRule>
    <cfRule type="containsText" dxfId="7637" priority="14589" operator="containsText" text=" ">
      <formula>NOT(ISERROR(SEARCH(" ",H57)))</formula>
    </cfRule>
  </conditionalFormatting>
  <conditionalFormatting sqref="V57">
    <cfRule type="colorScale" priority="14580">
      <colorScale>
        <cfvo type="min"/>
        <cfvo type="max"/>
        <color rgb="FFFCFCFF"/>
        <color rgb="FF63BE7B"/>
      </colorScale>
    </cfRule>
    <cfRule type="colorScale" priority="145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B57">
    <cfRule type="containsText" dxfId="7636" priority="14610" operator="containsText" text=" ">
      <formula>NOT(ISERROR(SEARCH(" ",AB57)))</formula>
    </cfRule>
    <cfRule type="containsText" dxfId="7635" priority="14611" operator="containsText" text=" ">
      <formula>NOT(ISERROR(SEARCH(" ",AB57)))</formula>
    </cfRule>
  </conditionalFormatting>
  <conditionalFormatting sqref="AC57">
    <cfRule type="cellIs" dxfId="7634" priority="14594" operator="greaterThan">
      <formula>1</formula>
    </cfRule>
    <cfRule type="containsText" dxfId="7633" priority="14595" operator="containsText" text=" ">
      <formula>NOT(ISERROR(SEARCH(" ",AC57)))</formula>
    </cfRule>
    <cfRule type="containsText" dxfId="7632" priority="14596" operator="containsText" text=" ">
      <formula>NOT(ISERROR(SEARCH(" ",AC57)))</formula>
    </cfRule>
  </conditionalFormatting>
  <conditionalFormatting sqref="AG57">
    <cfRule type="cellIs" dxfId="7631" priority="14582" operator="equal">
      <formula>0</formula>
    </cfRule>
    <cfRule type="cellIs" dxfId="7630" priority="14583" operator="greaterThan">
      <formula>1</formula>
    </cfRule>
    <cfRule type="containsText" dxfId="7629" priority="14584" operator="containsText" text=" ">
      <formula>NOT(ISERROR(SEARCH(" ",AG57)))</formula>
    </cfRule>
    <cfRule type="containsText" dxfId="7628" priority="14585" operator="containsText" text=" ">
      <formula>NOT(ISERROR(SEARCH(" ",AG57)))</formula>
    </cfRule>
  </conditionalFormatting>
  <conditionalFormatting sqref="AU57">
    <cfRule type="cellIs" dxfId="7627" priority="14597" operator="greaterThan">
      <formula>1</formula>
    </cfRule>
    <cfRule type="containsText" dxfId="7626" priority="14598" operator="containsText" text=" ">
      <formula>NOT(ISERROR(SEARCH(" ",AU57)))</formula>
    </cfRule>
    <cfRule type="containsText" dxfId="7625" priority="14599" operator="containsText" text=" ">
      <formula>NOT(ISERROR(SEARCH(" ",AU57)))</formula>
    </cfRule>
  </conditionalFormatting>
  <conditionalFormatting sqref="BF57">
    <cfRule type="containsText" dxfId="7624" priority="14592" operator="containsText" text=" ">
      <formula>NOT(ISERROR(SEARCH(" ",BF57)))</formula>
    </cfRule>
    <cfRule type="containsText" dxfId="7623" priority="14593" operator="containsText" text=" ">
      <formula>NOT(ISERROR(SEARCH(" ",BF57)))</formula>
    </cfRule>
  </conditionalFormatting>
  <conditionalFormatting sqref="BG57">
    <cfRule type="containsText" dxfId="7622" priority="8945" operator="containsText" text=" ">
      <formula>NOT(ISERROR(SEARCH(" ",BG57)))</formula>
    </cfRule>
    <cfRule type="containsText" dxfId="7621" priority="8946" operator="containsText" text=" ">
      <formula>NOT(ISERROR(SEARCH(" ",BG57)))</formula>
    </cfRule>
  </conditionalFormatting>
  <conditionalFormatting sqref="BH57">
    <cfRule type="containsText" dxfId="7620" priority="14604" operator="containsText" text=" ">
      <formula>NOT(ISERROR(SEARCH(" ",BH57)))</formula>
    </cfRule>
    <cfRule type="containsText" dxfId="7619" priority="14605" operator="containsText" text=" ">
      <formula>NOT(ISERROR(SEARCH(" ",BH57)))</formula>
    </cfRule>
  </conditionalFormatting>
  <conditionalFormatting sqref="BO57">
    <cfRule type="containsText" dxfId="7618" priority="14575" operator="containsText" text=" ">
      <formula>NOT(ISERROR(SEARCH(" ",BO57)))</formula>
    </cfRule>
    <cfRule type="containsText" dxfId="7617" priority="14576" operator="containsText" text=" ">
      <formula>NOT(ISERROR(SEARCH(" ",BO57)))</formula>
    </cfRule>
  </conditionalFormatting>
  <conditionalFormatting sqref="CQ57">
    <cfRule type="cellIs" dxfId="7616" priority="6070" operator="equal">
      <formula>1</formula>
    </cfRule>
    <cfRule type="cellIs" dxfId="7615" priority="6071" operator="equal">
      <formula>1</formula>
    </cfRule>
  </conditionalFormatting>
  <conditionalFormatting sqref="DV57">
    <cfRule type="containsText" dxfId="7614" priority="8971" operator="containsText" text=" ">
      <formula>NOT(ISERROR(SEARCH(" ",DV57)))</formula>
    </cfRule>
    <cfRule type="containsText" dxfId="7613" priority="8972" operator="containsText" text=" ">
      <formula>NOT(ISERROR(SEARCH(" ",DV57)))</formula>
    </cfRule>
    <cfRule type="containsText" dxfId="7612" priority="8973" operator="containsText" text=" ">
      <formula>NOT(ISERROR(SEARCH(" ",DV57)))</formula>
    </cfRule>
    <cfRule type="containsText" dxfId="7611" priority="8974" operator="containsText" text=" ">
      <formula>NOT(ISERROR(SEARCH(" ",DV57)))</formula>
    </cfRule>
  </conditionalFormatting>
  <conditionalFormatting sqref="C58">
    <cfRule type="containsText" dxfId="7610" priority="15014" operator="containsText" text=" ">
      <formula>NOT(ISERROR(SEARCH(" ",C58)))</formula>
    </cfRule>
    <cfRule type="containsText" dxfId="7609" priority="15015" operator="containsText" text=" ">
      <formula>NOT(ISERROR(SEARCH(" ",C58)))</formula>
    </cfRule>
  </conditionalFormatting>
  <conditionalFormatting sqref="D58:E58">
    <cfRule type="containsText" dxfId="7608" priority="15012" operator="containsText" text=" ">
      <formula>NOT(ISERROR(SEARCH(" ",D58)))</formula>
    </cfRule>
    <cfRule type="containsText" dxfId="7607" priority="15013" operator="containsText" text=" ">
      <formula>NOT(ISERROR(SEARCH(" ",D58)))</formula>
    </cfRule>
  </conditionalFormatting>
  <conditionalFormatting sqref="F58">
    <cfRule type="containsText" dxfId="7606" priority="14976" operator="containsText" text=" ">
      <formula>NOT(ISERROR(SEARCH(" ",F58)))</formula>
    </cfRule>
    <cfRule type="containsText" dxfId="7605" priority="14977" operator="containsText" text=" ">
      <formula>NOT(ISERROR(SEARCH(" ",F58)))</formula>
    </cfRule>
  </conditionalFormatting>
  <conditionalFormatting sqref="CQ58">
    <cfRule type="cellIs" dxfId="7604" priority="9125" operator="equal">
      <formula>1</formula>
    </cfRule>
  </conditionalFormatting>
  <conditionalFormatting sqref="F59">
    <cfRule type="containsText" dxfId="7603" priority="13253" operator="containsText" text=" ">
      <formula>NOT(ISERROR(SEARCH(" ",F59)))</formula>
    </cfRule>
    <cfRule type="containsText" dxfId="7602" priority="13254" operator="containsText" text=" ">
      <formula>NOT(ISERROR(SEARCH(" ",F59)))</formula>
    </cfRule>
  </conditionalFormatting>
  <conditionalFormatting sqref="H59">
    <cfRule type="containsText" dxfId="7601" priority="13264" operator="containsText" text=" ">
      <formula>NOT(ISERROR(SEARCH(" ",H59)))</formula>
    </cfRule>
    <cfRule type="containsText" dxfId="7600" priority="13265" operator="containsText" text=" ">
      <formula>NOT(ISERROR(SEARCH(" ",H59)))</formula>
    </cfRule>
  </conditionalFormatting>
  <conditionalFormatting sqref="V59">
    <cfRule type="colorScale" priority="13288">
      <colorScale>
        <cfvo type="min"/>
        <cfvo type="max"/>
        <color rgb="FFFCFCFF"/>
        <color rgb="FF63BE7B"/>
      </colorScale>
    </cfRule>
    <cfRule type="colorScale" priority="132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59">
    <cfRule type="cellIs" dxfId="7599" priority="13270" operator="greaterThan">
      <formula>1</formula>
    </cfRule>
    <cfRule type="containsText" dxfId="7598" priority="13271" operator="containsText" text=" ">
      <formula>NOT(ISERROR(SEARCH(" ",AC59)))</formula>
    </cfRule>
    <cfRule type="containsText" dxfId="7597" priority="13272" operator="containsText" text=" ">
      <formula>NOT(ISERROR(SEARCH(" ",AC59)))</formula>
    </cfRule>
  </conditionalFormatting>
  <conditionalFormatting sqref="AG59">
    <cfRule type="cellIs" dxfId="7596" priority="13256" operator="equal">
      <formula>0</formula>
    </cfRule>
    <cfRule type="cellIs" dxfId="7595" priority="13257" operator="greaterThan">
      <formula>1</formula>
    </cfRule>
    <cfRule type="containsText" dxfId="7594" priority="13258" operator="containsText" text=" ">
      <formula>NOT(ISERROR(SEARCH(" ",AG59)))</formula>
    </cfRule>
    <cfRule type="containsText" dxfId="7593" priority="13259" operator="containsText" text=" ">
      <formula>NOT(ISERROR(SEARCH(" ",AG59)))</formula>
    </cfRule>
  </conditionalFormatting>
  <conditionalFormatting sqref="AH59">
    <cfRule type="cellIs" dxfId="7592" priority="13235" operator="equal">
      <formula>0</formula>
    </cfRule>
    <cfRule type="cellIs" dxfId="7591" priority="13236" operator="equal">
      <formula>0</formula>
    </cfRule>
    <cfRule type="cellIs" dxfId="7590" priority="13237" operator="greaterThan">
      <formula>1</formula>
    </cfRule>
    <cfRule type="containsText" dxfId="7589" priority="13238" operator="containsText" text=" ">
      <formula>NOT(ISERROR(SEARCH(" ",AH59)))</formula>
    </cfRule>
    <cfRule type="containsText" dxfId="7588" priority="13239" operator="containsText" text=" ">
      <formula>NOT(ISERROR(SEARCH(" ",AH59)))</formula>
    </cfRule>
  </conditionalFormatting>
  <conditionalFormatting sqref="AI59">
    <cfRule type="cellIs" dxfId="7587" priority="13230" operator="equal">
      <formula>0</formula>
    </cfRule>
    <cfRule type="cellIs" dxfId="7586" priority="13231" operator="equal">
      <formula>0</formula>
    </cfRule>
    <cfRule type="cellIs" dxfId="7585" priority="13232" operator="greaterThan">
      <formula>1</formula>
    </cfRule>
    <cfRule type="containsText" dxfId="7584" priority="13233" operator="containsText" text=" ">
      <formula>NOT(ISERROR(SEARCH(" ",AI59)))</formula>
    </cfRule>
    <cfRule type="containsText" dxfId="7583" priority="13234" operator="containsText" text=" ">
      <formula>NOT(ISERROR(SEARCH(" ",AI59)))</formula>
    </cfRule>
  </conditionalFormatting>
  <conditionalFormatting sqref="AJ59">
    <cfRule type="cellIs" dxfId="7582" priority="13225" operator="equal">
      <formula>0</formula>
    </cfRule>
    <cfRule type="cellIs" dxfId="7581" priority="13226" operator="equal">
      <formula>0</formula>
    </cfRule>
    <cfRule type="cellIs" dxfId="7580" priority="13227" operator="greaterThan">
      <formula>1</formula>
    </cfRule>
    <cfRule type="containsText" dxfId="7579" priority="13228" operator="containsText" text=" ">
      <formula>NOT(ISERROR(SEARCH(" ",AJ59)))</formula>
    </cfRule>
    <cfRule type="containsText" dxfId="7578" priority="13229" operator="containsText" text=" ">
      <formula>NOT(ISERROR(SEARCH(" ",AJ59)))</formula>
    </cfRule>
  </conditionalFormatting>
  <conditionalFormatting sqref="AL59:AQ59">
    <cfRule type="containsText" dxfId="7577" priority="13266" operator="containsText" text=" ">
      <formula>NOT(ISERROR(SEARCH(" ",AL59)))</formula>
    </cfRule>
    <cfRule type="containsText" dxfId="7576" priority="13267" operator="containsText" text=" ">
      <formula>NOT(ISERROR(SEARCH(" ",AL59)))</formula>
    </cfRule>
  </conditionalFormatting>
  <conditionalFormatting sqref="AS59">
    <cfRule type="cellIs" dxfId="7575" priority="8922" operator="equal">
      <formula>0</formula>
    </cfRule>
    <cfRule type="containsText" dxfId="7574" priority="8923" operator="containsText" text=" ">
      <formula>NOT(ISERROR(SEARCH(" ",AS59)))</formula>
    </cfRule>
    <cfRule type="containsText" dxfId="7573" priority="8924" operator="containsText" text=" ">
      <formula>NOT(ISERROR(SEARCH(" ",AS59)))</formula>
    </cfRule>
  </conditionalFormatting>
  <conditionalFormatting sqref="AU59">
    <cfRule type="cellIs" dxfId="7572" priority="13273" operator="greaterThan">
      <formula>1</formula>
    </cfRule>
    <cfRule type="containsText" dxfId="7571" priority="13274" operator="containsText" text=" ">
      <formula>NOT(ISERROR(SEARCH(" ",AU59)))</formula>
    </cfRule>
    <cfRule type="containsText" dxfId="7570" priority="13275" operator="containsText" text=" ">
      <formula>NOT(ISERROR(SEARCH(" ",AU59)))</formula>
    </cfRule>
  </conditionalFormatting>
  <conditionalFormatting sqref="BC59:BD59">
    <cfRule type="containsText" dxfId="7569" priority="13262" operator="containsText" text=" ">
      <formula>NOT(ISERROR(SEARCH(" ",BC59)))</formula>
    </cfRule>
    <cfRule type="containsText" dxfId="7568" priority="13263" operator="containsText" text=" ">
      <formula>NOT(ISERROR(SEARCH(" ",BC59)))</formula>
    </cfRule>
  </conditionalFormatting>
  <conditionalFormatting sqref="BF59:BG59">
    <cfRule type="containsText" dxfId="7567" priority="13268" operator="containsText" text=" ">
      <formula>NOT(ISERROR(SEARCH(" ",BF59)))</formula>
    </cfRule>
    <cfRule type="containsText" dxfId="7566" priority="13269" operator="containsText" text=" ">
      <formula>NOT(ISERROR(SEARCH(" ",BF59)))</formula>
    </cfRule>
  </conditionalFormatting>
  <conditionalFormatting sqref="BH59">
    <cfRule type="containsText" dxfId="7565" priority="13280" operator="containsText" text=" ">
      <formula>NOT(ISERROR(SEARCH(" ",BH59)))</formula>
    </cfRule>
    <cfRule type="containsText" dxfId="7564" priority="13281" operator="containsText" text=" ">
      <formula>NOT(ISERROR(SEARCH(" ",BH59)))</formula>
    </cfRule>
  </conditionalFormatting>
  <conditionalFormatting sqref="BJ59">
    <cfRule type="containsText" dxfId="7563" priority="9135" operator="containsText" text=" ">
      <formula>NOT(ISERROR(SEARCH(" ",BJ59)))</formula>
    </cfRule>
    <cfRule type="containsText" dxfId="7562" priority="9136" operator="containsText" text=" ">
      <formula>NOT(ISERROR(SEARCH(" ",BJ59)))</formula>
    </cfRule>
  </conditionalFormatting>
  <conditionalFormatting sqref="CM59">
    <cfRule type="containsText" dxfId="7561" priority="231" operator="containsText" text=" ">
      <formula>NOT(ISERROR(SEARCH(" ",CM59)))</formula>
    </cfRule>
  </conditionalFormatting>
  <conditionalFormatting sqref="CO59">
    <cfRule type="containsText" dxfId="7560" priority="185" operator="containsText" text=" ">
      <formula>NOT(ISERROR(SEARCH(" ",CO59)))</formula>
    </cfRule>
  </conditionalFormatting>
  <conditionalFormatting sqref="CQ59">
    <cfRule type="cellIs" dxfId="7559" priority="6026" operator="equal">
      <formula>1</formula>
    </cfRule>
  </conditionalFormatting>
  <conditionalFormatting sqref="DE59:DG59">
    <cfRule type="cellIs" dxfId="7558" priority="560" operator="equal">
      <formula>1</formula>
    </cfRule>
  </conditionalFormatting>
  <conditionalFormatting sqref="DV59">
    <cfRule type="containsText" dxfId="7557" priority="8959" operator="containsText" text=" ">
      <formula>NOT(ISERROR(SEARCH(" ",DV59)))</formula>
    </cfRule>
    <cfRule type="containsText" dxfId="7556" priority="8960" operator="containsText" text=" ">
      <formula>NOT(ISERROR(SEARCH(" ",DV59)))</formula>
    </cfRule>
    <cfRule type="containsText" dxfId="7555" priority="8961" operator="containsText" text=" ">
      <formula>NOT(ISERROR(SEARCH(" ",DV59)))</formula>
    </cfRule>
    <cfRule type="containsText" dxfId="7554" priority="8962" operator="containsText" text=" ">
      <formula>NOT(ISERROR(SEARCH(" ",DV59)))</formula>
    </cfRule>
  </conditionalFormatting>
  <conditionalFormatting sqref="DY59:EH59">
    <cfRule type="containsText" dxfId="7553" priority="13260" operator="containsText" text=" ">
      <formula>NOT(ISERROR(SEARCH(" ",DY59)))</formula>
    </cfRule>
    <cfRule type="containsText" dxfId="7552" priority="13261" operator="containsText" text=" ">
      <formula>NOT(ISERROR(SEARCH(" ",DY59)))</formula>
    </cfRule>
  </conditionalFormatting>
  <conditionalFormatting sqref="EJ59">
    <cfRule type="cellIs" dxfId="7551" priority="9088" operator="equal">
      <formula>0</formula>
    </cfRule>
    <cfRule type="containsText" dxfId="7550" priority="9089" operator="containsText" text=" ">
      <formula>NOT(ISERROR(SEARCH(" ",EJ59)))</formula>
    </cfRule>
    <cfRule type="containsText" dxfId="7549" priority="9090" operator="containsText" text=" ">
      <formula>NOT(ISERROR(SEARCH(" ",EJ59)))</formula>
    </cfRule>
  </conditionalFormatting>
  <conditionalFormatting sqref="FE59">
    <cfRule type="cellIs" dxfId="7548" priority="13290" operator="greaterThan">
      <formula>1</formula>
    </cfRule>
    <cfRule type="colorScale" priority="13291">
      <colorScale>
        <cfvo type="min"/>
        <cfvo type="max"/>
        <color rgb="FFFCFCFF"/>
        <color rgb="FF63BE7B"/>
      </colorScale>
    </cfRule>
    <cfRule type="colorScale" priority="132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59">
    <cfRule type="colorScale" priority="13251">
      <colorScale>
        <cfvo type="min"/>
        <cfvo type="max"/>
        <color rgb="FFFCFCFF"/>
        <color rgb="FF63BE7B"/>
      </colorScale>
    </cfRule>
    <cfRule type="colorScale" priority="132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59:FH59">
    <cfRule type="colorScale" priority="13293">
      <colorScale>
        <cfvo type="min"/>
        <cfvo type="max"/>
        <color rgb="FFFCFCFF"/>
        <color rgb="FF63BE7B"/>
      </colorScale>
    </cfRule>
    <cfRule type="colorScale" priority="132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59">
    <cfRule type="colorScale" priority="13295">
      <colorScale>
        <cfvo type="min"/>
        <cfvo type="max"/>
        <color rgb="FFFCFCFF"/>
        <color rgb="FF63BE7B"/>
      </colorScale>
    </cfRule>
    <cfRule type="colorScale" priority="132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59">
    <cfRule type="colorScale" priority="13562">
      <colorScale>
        <cfvo type="min"/>
        <cfvo type="max"/>
        <color rgb="FFFCFCFF"/>
        <color rgb="FF63BE7B"/>
      </colorScale>
    </cfRule>
    <cfRule type="colorScale" priority="135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59">
    <cfRule type="cellIs" dxfId="7547" priority="13297" operator="greaterThan">
      <formula>1</formula>
    </cfRule>
    <cfRule type="colorScale" priority="13298">
      <colorScale>
        <cfvo type="min"/>
        <cfvo type="max"/>
        <color rgb="FFFCFCFF"/>
        <color rgb="FF63BE7B"/>
      </colorScale>
    </cfRule>
    <cfRule type="colorScale" priority="132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59">
    <cfRule type="colorScale" priority="13300">
      <colorScale>
        <cfvo type="min"/>
        <cfvo type="max"/>
        <color rgb="FFFCFCFF"/>
        <color rgb="FF63BE7B"/>
      </colorScale>
    </cfRule>
    <cfRule type="colorScale" priority="133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59">
    <cfRule type="colorScale" priority="13558">
      <colorScale>
        <cfvo type="min"/>
        <cfvo type="max"/>
        <color rgb="FFFCFCFF"/>
        <color rgb="FF63BE7B"/>
      </colorScale>
    </cfRule>
    <cfRule type="colorScale" priority="135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59">
    <cfRule type="cellIs" dxfId="7546" priority="13302" operator="greaterThan">
      <formula>1</formula>
    </cfRule>
    <cfRule type="colorScale" priority="13303">
      <colorScale>
        <cfvo type="min"/>
        <cfvo type="max"/>
        <color rgb="FFFCFCFF"/>
        <color rgb="FF63BE7B"/>
      </colorScale>
    </cfRule>
    <cfRule type="colorScale" priority="133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59">
    <cfRule type="colorScale" priority="13305">
      <colorScale>
        <cfvo type="min"/>
        <cfvo type="max"/>
        <color rgb="FFFCFCFF"/>
        <color rgb="FF63BE7B"/>
      </colorScale>
    </cfRule>
    <cfRule type="colorScale" priority="133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59">
    <cfRule type="colorScale" priority="13307">
      <colorScale>
        <cfvo type="min"/>
        <cfvo type="max"/>
        <color rgb="FFFCFCFF"/>
        <color rgb="FF63BE7B"/>
      </colorScale>
    </cfRule>
    <cfRule type="colorScale" priority="133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59">
    <cfRule type="cellIs" dxfId="7545" priority="13309" operator="greaterThan">
      <formula>1</formula>
    </cfRule>
    <cfRule type="colorScale" priority="13310">
      <colorScale>
        <cfvo type="min"/>
        <cfvo type="max"/>
        <color rgb="FFFCFCFF"/>
        <color rgb="FF63BE7B"/>
      </colorScale>
    </cfRule>
    <cfRule type="colorScale" priority="133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59">
    <cfRule type="colorScale" priority="13312">
      <colorScale>
        <cfvo type="min"/>
        <cfvo type="max"/>
        <color rgb="FFFCFCFF"/>
        <color rgb="FF63BE7B"/>
      </colorScale>
    </cfRule>
    <cfRule type="colorScale" priority="133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59">
    <cfRule type="colorScale" priority="13314">
      <colorScale>
        <cfvo type="min"/>
        <cfvo type="max"/>
        <color rgb="FFFCFCFF"/>
        <color rgb="FF63BE7B"/>
      </colorScale>
    </cfRule>
    <cfRule type="colorScale" priority="133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59">
    <cfRule type="cellIs" dxfId="7544" priority="13316" operator="greaterThan">
      <formula>1</formula>
    </cfRule>
    <cfRule type="colorScale" priority="13317">
      <colorScale>
        <cfvo type="min"/>
        <cfvo type="max"/>
        <color rgb="FFFCFCFF"/>
        <color rgb="FF63BE7B"/>
      </colorScale>
    </cfRule>
    <cfRule type="colorScale" priority="133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59">
    <cfRule type="colorScale" priority="13319">
      <colorScale>
        <cfvo type="min"/>
        <cfvo type="max"/>
        <color rgb="FFFCFCFF"/>
        <color rgb="FF63BE7B"/>
      </colorScale>
    </cfRule>
    <cfRule type="colorScale" priority="133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59">
    <cfRule type="colorScale" priority="13321">
      <colorScale>
        <cfvo type="min"/>
        <cfvo type="max"/>
        <color rgb="FFFCFCFF"/>
        <color rgb="FF63BE7B"/>
      </colorScale>
    </cfRule>
    <cfRule type="colorScale" priority="133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59">
    <cfRule type="cellIs" dxfId="7543" priority="13323" operator="greaterThan">
      <formula>1</formula>
    </cfRule>
    <cfRule type="colorScale" priority="13324">
      <colorScale>
        <cfvo type="min"/>
        <cfvo type="max"/>
        <color rgb="FFFCFCFF"/>
        <color rgb="FF63BE7B"/>
      </colorScale>
    </cfRule>
    <cfRule type="colorScale" priority="133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59">
    <cfRule type="colorScale" priority="13326">
      <colorScale>
        <cfvo type="min"/>
        <cfvo type="max"/>
        <color rgb="FFFCFCFF"/>
        <color rgb="FF63BE7B"/>
      </colorScale>
    </cfRule>
    <cfRule type="colorScale" priority="133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59">
    <cfRule type="colorScale" priority="13328">
      <colorScale>
        <cfvo type="min"/>
        <cfvo type="max"/>
        <color rgb="FFFCFCFF"/>
        <color rgb="FF63BE7B"/>
      </colorScale>
    </cfRule>
    <cfRule type="colorScale" priority="133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59">
    <cfRule type="cellIs" dxfId="7542" priority="13330" operator="greaterThan">
      <formula>1</formula>
    </cfRule>
    <cfRule type="colorScale" priority="13331">
      <colorScale>
        <cfvo type="min"/>
        <cfvo type="max"/>
        <color rgb="FFFCFCFF"/>
        <color rgb="FF63BE7B"/>
      </colorScale>
    </cfRule>
    <cfRule type="colorScale" priority="133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59">
    <cfRule type="colorScale" priority="13333">
      <colorScale>
        <cfvo type="min"/>
        <cfvo type="max"/>
        <color rgb="FFFCFCFF"/>
        <color rgb="FF63BE7B"/>
      </colorScale>
    </cfRule>
    <cfRule type="colorScale" priority="133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59">
    <cfRule type="colorScale" priority="13335">
      <colorScale>
        <cfvo type="min"/>
        <cfvo type="max"/>
        <color rgb="FFFCFCFF"/>
        <color rgb="FF63BE7B"/>
      </colorScale>
    </cfRule>
    <cfRule type="colorScale" priority="133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59">
    <cfRule type="cellIs" dxfId="7541" priority="13337" operator="greaterThan">
      <formula>1</formula>
    </cfRule>
    <cfRule type="colorScale" priority="13338">
      <colorScale>
        <cfvo type="min"/>
        <cfvo type="max"/>
        <color rgb="FFFCFCFF"/>
        <color rgb="FF63BE7B"/>
      </colorScale>
    </cfRule>
    <cfRule type="colorScale" priority="133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59">
    <cfRule type="colorScale" priority="13340">
      <colorScale>
        <cfvo type="min"/>
        <cfvo type="max"/>
        <color rgb="FFFCFCFF"/>
        <color rgb="FF63BE7B"/>
      </colorScale>
    </cfRule>
    <cfRule type="colorScale" priority="133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59">
    <cfRule type="colorScale" priority="13342">
      <colorScale>
        <cfvo type="min"/>
        <cfvo type="max"/>
        <color rgb="FFFCFCFF"/>
        <color rgb="FF63BE7B"/>
      </colorScale>
    </cfRule>
    <cfRule type="colorScale" priority="133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59">
    <cfRule type="cellIs" dxfId="7540" priority="13344" operator="greaterThan">
      <formula>1</formula>
    </cfRule>
    <cfRule type="colorScale" priority="13345">
      <colorScale>
        <cfvo type="min"/>
        <cfvo type="max"/>
        <color rgb="FFFCFCFF"/>
        <color rgb="FF63BE7B"/>
      </colorScale>
    </cfRule>
    <cfRule type="colorScale" priority="133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59">
    <cfRule type="colorScale" priority="13347">
      <colorScale>
        <cfvo type="min"/>
        <cfvo type="max"/>
        <color rgb="FFFCFCFF"/>
        <color rgb="FF63BE7B"/>
      </colorScale>
    </cfRule>
    <cfRule type="colorScale" priority="133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59">
    <cfRule type="colorScale" priority="13349">
      <colorScale>
        <cfvo type="min"/>
        <cfvo type="max"/>
        <color rgb="FFFCFCFF"/>
        <color rgb="FF63BE7B"/>
      </colorScale>
    </cfRule>
    <cfRule type="colorScale" priority="133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59">
    <cfRule type="cellIs" dxfId="7539" priority="13351" operator="greaterThan">
      <formula>1</formula>
    </cfRule>
    <cfRule type="colorScale" priority="13352">
      <colorScale>
        <cfvo type="min"/>
        <cfvo type="max"/>
        <color rgb="FFFCFCFF"/>
        <color rgb="FF63BE7B"/>
      </colorScale>
    </cfRule>
    <cfRule type="colorScale" priority="133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59">
    <cfRule type="colorScale" priority="13354">
      <colorScale>
        <cfvo type="min"/>
        <cfvo type="max"/>
        <color rgb="FFFCFCFF"/>
        <color rgb="FF63BE7B"/>
      </colorScale>
    </cfRule>
    <cfRule type="colorScale" priority="133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59">
    <cfRule type="colorScale" priority="13356">
      <colorScale>
        <cfvo type="min"/>
        <cfvo type="max"/>
        <color rgb="FFFCFCFF"/>
        <color rgb="FF63BE7B"/>
      </colorScale>
    </cfRule>
    <cfRule type="colorScale" priority="133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59">
    <cfRule type="cellIs" dxfId="7538" priority="13358" operator="greaterThan">
      <formula>1</formula>
    </cfRule>
    <cfRule type="colorScale" priority="13359">
      <colorScale>
        <cfvo type="min"/>
        <cfvo type="max"/>
        <color rgb="FFFCFCFF"/>
        <color rgb="FF63BE7B"/>
      </colorScale>
    </cfRule>
    <cfRule type="colorScale" priority="133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59">
    <cfRule type="colorScale" priority="13361">
      <colorScale>
        <cfvo type="min"/>
        <cfvo type="max"/>
        <color rgb="FFFCFCFF"/>
        <color rgb="FF63BE7B"/>
      </colorScale>
    </cfRule>
    <cfRule type="colorScale" priority="133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59">
    <cfRule type="colorScale" priority="13363">
      <colorScale>
        <cfvo type="min"/>
        <cfvo type="max"/>
        <color rgb="FFFCFCFF"/>
        <color rgb="FF63BE7B"/>
      </colorScale>
    </cfRule>
    <cfRule type="colorScale" priority="133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59">
    <cfRule type="cellIs" dxfId="7537" priority="13365" operator="greaterThan">
      <formula>1</formula>
    </cfRule>
    <cfRule type="colorScale" priority="13366">
      <colorScale>
        <cfvo type="min"/>
        <cfvo type="max"/>
        <color rgb="FFFCFCFF"/>
        <color rgb="FF63BE7B"/>
      </colorScale>
    </cfRule>
    <cfRule type="colorScale" priority="133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59">
    <cfRule type="colorScale" priority="13368">
      <colorScale>
        <cfvo type="min"/>
        <cfvo type="max"/>
        <color rgb="FFFCFCFF"/>
        <color rgb="FF63BE7B"/>
      </colorScale>
    </cfRule>
    <cfRule type="colorScale" priority="133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59">
    <cfRule type="colorScale" priority="13370">
      <colorScale>
        <cfvo type="min"/>
        <cfvo type="max"/>
        <color rgb="FFFCFCFF"/>
        <color rgb="FF63BE7B"/>
      </colorScale>
    </cfRule>
    <cfRule type="colorScale" priority="133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59">
    <cfRule type="cellIs" dxfId="7536" priority="13372" operator="greaterThan">
      <formula>1</formula>
    </cfRule>
    <cfRule type="colorScale" priority="13373">
      <colorScale>
        <cfvo type="min"/>
        <cfvo type="max"/>
        <color rgb="FFFCFCFF"/>
        <color rgb="FF63BE7B"/>
      </colorScale>
    </cfRule>
    <cfRule type="colorScale" priority="133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59">
    <cfRule type="colorScale" priority="13375">
      <colorScale>
        <cfvo type="min"/>
        <cfvo type="max"/>
        <color rgb="FFFCFCFF"/>
        <color rgb="FF63BE7B"/>
      </colorScale>
    </cfRule>
    <cfRule type="colorScale" priority="133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59">
    <cfRule type="colorScale" priority="13377">
      <colorScale>
        <cfvo type="min"/>
        <cfvo type="max"/>
        <color rgb="FFFCFCFF"/>
        <color rgb="FF63BE7B"/>
      </colorScale>
    </cfRule>
    <cfRule type="colorScale" priority="133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59">
    <cfRule type="cellIs" dxfId="7535" priority="13379" operator="greaterThan">
      <formula>1</formula>
    </cfRule>
    <cfRule type="colorScale" priority="13380">
      <colorScale>
        <cfvo type="min"/>
        <cfvo type="max"/>
        <color rgb="FFFCFCFF"/>
        <color rgb="FF63BE7B"/>
      </colorScale>
    </cfRule>
    <cfRule type="colorScale" priority="133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59">
    <cfRule type="colorScale" priority="13382">
      <colorScale>
        <cfvo type="min"/>
        <cfvo type="max"/>
        <color rgb="FFFCFCFF"/>
        <color rgb="FF63BE7B"/>
      </colorScale>
    </cfRule>
    <cfRule type="colorScale" priority="133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59">
    <cfRule type="colorScale" priority="13384">
      <colorScale>
        <cfvo type="min"/>
        <cfvo type="max"/>
        <color rgb="FFFCFCFF"/>
        <color rgb="FF63BE7B"/>
      </colorScale>
    </cfRule>
    <cfRule type="colorScale" priority="133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59">
    <cfRule type="cellIs" dxfId="7534" priority="13386" operator="greaterThan">
      <formula>1</formula>
    </cfRule>
    <cfRule type="colorScale" priority="13387">
      <colorScale>
        <cfvo type="min"/>
        <cfvo type="max"/>
        <color rgb="FFFCFCFF"/>
        <color rgb="FF63BE7B"/>
      </colorScale>
    </cfRule>
    <cfRule type="colorScale" priority="133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59">
    <cfRule type="colorScale" priority="13389">
      <colorScale>
        <cfvo type="min"/>
        <cfvo type="max"/>
        <color rgb="FFFCFCFF"/>
        <color rgb="FF63BE7B"/>
      </colorScale>
    </cfRule>
    <cfRule type="colorScale" priority="133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59">
    <cfRule type="colorScale" priority="13391">
      <colorScale>
        <cfvo type="min"/>
        <cfvo type="max"/>
        <color rgb="FFFCFCFF"/>
        <color rgb="FF63BE7B"/>
      </colorScale>
    </cfRule>
    <cfRule type="colorScale" priority="133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59">
    <cfRule type="cellIs" dxfId="7533" priority="13393" operator="greaterThan">
      <formula>1</formula>
    </cfRule>
    <cfRule type="colorScale" priority="13394">
      <colorScale>
        <cfvo type="min"/>
        <cfvo type="max"/>
        <color rgb="FFFCFCFF"/>
        <color rgb="FF63BE7B"/>
      </colorScale>
    </cfRule>
    <cfRule type="colorScale" priority="133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59">
    <cfRule type="colorScale" priority="13396">
      <colorScale>
        <cfvo type="min"/>
        <cfvo type="max"/>
        <color rgb="FFFCFCFF"/>
        <color rgb="FF63BE7B"/>
      </colorScale>
    </cfRule>
    <cfRule type="colorScale" priority="133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59">
    <cfRule type="colorScale" priority="13398">
      <colorScale>
        <cfvo type="min"/>
        <cfvo type="max"/>
        <color rgb="FFFCFCFF"/>
        <color rgb="FF63BE7B"/>
      </colorScale>
    </cfRule>
    <cfRule type="colorScale" priority="133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59">
    <cfRule type="cellIs" dxfId="7532" priority="13400" operator="greaterThan">
      <formula>1</formula>
    </cfRule>
    <cfRule type="colorScale" priority="13401">
      <colorScale>
        <cfvo type="min"/>
        <cfvo type="max"/>
        <color rgb="FFFCFCFF"/>
        <color rgb="FF63BE7B"/>
      </colorScale>
    </cfRule>
    <cfRule type="colorScale" priority="134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59">
    <cfRule type="colorScale" priority="13403">
      <colorScale>
        <cfvo type="min"/>
        <cfvo type="max"/>
        <color rgb="FFFCFCFF"/>
        <color rgb="FF63BE7B"/>
      </colorScale>
    </cfRule>
    <cfRule type="colorScale" priority="134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59">
    <cfRule type="colorScale" priority="13405">
      <colorScale>
        <cfvo type="min"/>
        <cfvo type="max"/>
        <color rgb="FFFCFCFF"/>
        <color rgb="FF63BE7B"/>
      </colorScale>
    </cfRule>
    <cfRule type="colorScale" priority="134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59">
    <cfRule type="cellIs" dxfId="7531" priority="13407" operator="greaterThan">
      <formula>1</formula>
    </cfRule>
    <cfRule type="colorScale" priority="13408">
      <colorScale>
        <cfvo type="min"/>
        <cfvo type="max"/>
        <color rgb="FFFCFCFF"/>
        <color rgb="FF63BE7B"/>
      </colorScale>
    </cfRule>
    <cfRule type="colorScale" priority="134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59">
    <cfRule type="colorScale" priority="13410">
      <colorScale>
        <cfvo type="min"/>
        <cfvo type="max"/>
        <color rgb="FFFCFCFF"/>
        <color rgb="FF63BE7B"/>
      </colorScale>
    </cfRule>
    <cfRule type="colorScale" priority="134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59">
    <cfRule type="colorScale" priority="13412">
      <colorScale>
        <cfvo type="min"/>
        <cfvo type="max"/>
        <color rgb="FFFCFCFF"/>
        <color rgb="FF63BE7B"/>
      </colorScale>
    </cfRule>
    <cfRule type="colorScale" priority="134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59">
    <cfRule type="cellIs" dxfId="7530" priority="13414" operator="greaterThan">
      <formula>1</formula>
    </cfRule>
    <cfRule type="colorScale" priority="13415">
      <colorScale>
        <cfvo type="min"/>
        <cfvo type="max"/>
        <color rgb="FFFCFCFF"/>
        <color rgb="FF63BE7B"/>
      </colorScale>
    </cfRule>
    <cfRule type="colorScale" priority="134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59">
    <cfRule type="colorScale" priority="13417">
      <colorScale>
        <cfvo type="min"/>
        <cfvo type="max"/>
        <color rgb="FFFCFCFF"/>
        <color rgb="FF63BE7B"/>
      </colorScale>
    </cfRule>
    <cfRule type="colorScale" priority="134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59">
    <cfRule type="colorScale" priority="13419">
      <colorScale>
        <cfvo type="min"/>
        <cfvo type="max"/>
        <color rgb="FFFCFCFF"/>
        <color rgb="FF63BE7B"/>
      </colorScale>
    </cfRule>
    <cfRule type="colorScale" priority="134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59">
    <cfRule type="cellIs" dxfId="7529" priority="13421" operator="greaterThan">
      <formula>1</formula>
    </cfRule>
    <cfRule type="colorScale" priority="13422">
      <colorScale>
        <cfvo type="min"/>
        <cfvo type="max"/>
        <color rgb="FFFCFCFF"/>
        <color rgb="FF63BE7B"/>
      </colorScale>
    </cfRule>
    <cfRule type="colorScale" priority="134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59">
    <cfRule type="cellIs" dxfId="7528" priority="13424" operator="greaterThan">
      <formula>1</formula>
    </cfRule>
    <cfRule type="colorScale" priority="13425">
      <colorScale>
        <cfvo type="min"/>
        <cfvo type="max"/>
        <color rgb="FFFCFCFF"/>
        <color rgb="FF63BE7B"/>
      </colorScale>
    </cfRule>
    <cfRule type="colorScale" priority="134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59">
    <cfRule type="colorScale" priority="13241">
      <colorScale>
        <cfvo type="min"/>
        <cfvo type="max"/>
        <color rgb="FFFCFCFF"/>
        <color rgb="FF63BE7B"/>
      </colorScale>
    </cfRule>
    <cfRule type="colorScale" priority="132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V59:HW59">
    <cfRule type="colorScale" priority="13427">
      <colorScale>
        <cfvo type="min"/>
        <cfvo type="max"/>
        <color rgb="FFFCFCFF"/>
        <color rgb="FF63BE7B"/>
      </colorScale>
    </cfRule>
    <cfRule type="colorScale" priority="134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59">
    <cfRule type="colorScale" priority="13429">
      <colorScale>
        <cfvo type="min"/>
        <cfvo type="max"/>
        <color rgb="FFFCFCFF"/>
        <color rgb="FF63BE7B"/>
      </colorScale>
    </cfRule>
    <cfRule type="colorScale" priority="134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59">
    <cfRule type="colorScale" priority="13564">
      <colorScale>
        <cfvo type="min"/>
        <cfvo type="max"/>
        <color rgb="FFFCFCFF"/>
        <color rgb="FF63BE7B"/>
      </colorScale>
    </cfRule>
    <cfRule type="colorScale" priority="135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59">
    <cfRule type="cellIs" dxfId="7527" priority="13431" operator="greaterThan">
      <formula>1</formula>
    </cfRule>
    <cfRule type="colorScale" priority="13432">
      <colorScale>
        <cfvo type="min"/>
        <cfvo type="max"/>
        <color rgb="FFFCFCFF"/>
        <color rgb="FF63BE7B"/>
      </colorScale>
    </cfRule>
    <cfRule type="colorScale" priority="134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59">
    <cfRule type="colorScale" priority="13434">
      <colorScale>
        <cfvo type="min"/>
        <cfvo type="max"/>
        <color rgb="FFFCFCFF"/>
        <color rgb="FF63BE7B"/>
      </colorScale>
    </cfRule>
    <cfRule type="colorScale" priority="134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59">
    <cfRule type="colorScale" priority="13560">
      <colorScale>
        <cfvo type="min"/>
        <cfvo type="max"/>
        <color rgb="FFFCFCFF"/>
        <color rgb="FF63BE7B"/>
      </colorScale>
    </cfRule>
    <cfRule type="colorScale" priority="135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59">
    <cfRule type="cellIs" dxfId="7526" priority="13436" operator="greaterThan">
      <formula>1</formula>
    </cfRule>
    <cfRule type="colorScale" priority="13437">
      <colorScale>
        <cfvo type="min"/>
        <cfvo type="max"/>
        <color rgb="FFFCFCFF"/>
        <color rgb="FF63BE7B"/>
      </colorScale>
    </cfRule>
    <cfRule type="colorScale" priority="134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59">
    <cfRule type="colorScale" priority="13439">
      <colorScale>
        <cfvo type="min"/>
        <cfvo type="max"/>
        <color rgb="FFFCFCFF"/>
        <color rgb="FF63BE7B"/>
      </colorScale>
    </cfRule>
    <cfRule type="colorScale" priority="134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59">
    <cfRule type="colorScale" priority="13441">
      <colorScale>
        <cfvo type="min"/>
        <cfvo type="max"/>
        <color rgb="FFFCFCFF"/>
        <color rgb="FF63BE7B"/>
      </colorScale>
    </cfRule>
    <cfRule type="colorScale" priority="134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59">
    <cfRule type="cellIs" dxfId="7525" priority="13443" operator="greaterThan">
      <formula>1</formula>
    </cfRule>
    <cfRule type="colorScale" priority="13444">
      <colorScale>
        <cfvo type="min"/>
        <cfvo type="max"/>
        <color rgb="FFFCFCFF"/>
        <color rgb="FF63BE7B"/>
      </colorScale>
    </cfRule>
    <cfRule type="colorScale" priority="134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59">
    <cfRule type="colorScale" priority="13446">
      <colorScale>
        <cfvo type="min"/>
        <cfvo type="max"/>
        <color rgb="FFFCFCFF"/>
        <color rgb="FF63BE7B"/>
      </colorScale>
    </cfRule>
    <cfRule type="colorScale" priority="134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59">
    <cfRule type="colorScale" priority="13448">
      <colorScale>
        <cfvo type="min"/>
        <cfvo type="max"/>
        <color rgb="FFFCFCFF"/>
        <color rgb="FF63BE7B"/>
      </colorScale>
    </cfRule>
    <cfRule type="colorScale" priority="134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59">
    <cfRule type="cellIs" dxfId="7524" priority="13450" operator="greaterThan">
      <formula>1</formula>
    </cfRule>
    <cfRule type="colorScale" priority="13451">
      <colorScale>
        <cfvo type="min"/>
        <cfvo type="max"/>
        <color rgb="FFFCFCFF"/>
        <color rgb="FF63BE7B"/>
      </colorScale>
    </cfRule>
    <cfRule type="colorScale" priority="134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59">
    <cfRule type="colorScale" priority="13453">
      <colorScale>
        <cfvo type="min"/>
        <cfvo type="max"/>
        <color rgb="FFFCFCFF"/>
        <color rgb="FF63BE7B"/>
      </colorScale>
    </cfRule>
    <cfRule type="colorScale" priority="134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59">
    <cfRule type="colorScale" priority="13455">
      <colorScale>
        <cfvo type="min"/>
        <cfvo type="max"/>
        <color rgb="FFFCFCFF"/>
        <color rgb="FF63BE7B"/>
      </colorScale>
    </cfRule>
    <cfRule type="colorScale" priority="134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59">
    <cfRule type="cellIs" dxfId="7523" priority="13457" operator="greaterThan">
      <formula>1</formula>
    </cfRule>
    <cfRule type="colorScale" priority="13458">
      <colorScale>
        <cfvo type="min"/>
        <cfvo type="max"/>
        <color rgb="FFFCFCFF"/>
        <color rgb="FF63BE7B"/>
      </colorScale>
    </cfRule>
    <cfRule type="colorScale" priority="134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59">
    <cfRule type="colorScale" priority="13460">
      <colorScale>
        <cfvo type="min"/>
        <cfvo type="max"/>
        <color rgb="FFFCFCFF"/>
        <color rgb="FF63BE7B"/>
      </colorScale>
    </cfRule>
    <cfRule type="colorScale" priority="134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59">
    <cfRule type="colorScale" priority="13462">
      <colorScale>
        <cfvo type="min"/>
        <cfvo type="max"/>
        <color rgb="FFFCFCFF"/>
        <color rgb="FF63BE7B"/>
      </colorScale>
    </cfRule>
    <cfRule type="colorScale" priority="134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59">
    <cfRule type="cellIs" dxfId="7522" priority="13464" operator="greaterThan">
      <formula>1</formula>
    </cfRule>
    <cfRule type="colorScale" priority="13465">
      <colorScale>
        <cfvo type="min"/>
        <cfvo type="max"/>
        <color rgb="FFFCFCFF"/>
        <color rgb="FF63BE7B"/>
      </colorScale>
    </cfRule>
    <cfRule type="colorScale" priority="134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59">
    <cfRule type="colorScale" priority="13467">
      <colorScale>
        <cfvo type="min"/>
        <cfvo type="max"/>
        <color rgb="FFFCFCFF"/>
        <color rgb="FF63BE7B"/>
      </colorScale>
    </cfRule>
    <cfRule type="colorScale" priority="134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59">
    <cfRule type="colorScale" priority="13469">
      <colorScale>
        <cfvo type="min"/>
        <cfvo type="max"/>
        <color rgb="FFFCFCFF"/>
        <color rgb="FF63BE7B"/>
      </colorScale>
    </cfRule>
    <cfRule type="colorScale" priority="134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59">
    <cfRule type="cellIs" dxfId="7521" priority="13471" operator="greaterThan">
      <formula>1</formula>
    </cfRule>
    <cfRule type="colorScale" priority="13472">
      <colorScale>
        <cfvo type="min"/>
        <cfvo type="max"/>
        <color rgb="FFFCFCFF"/>
        <color rgb="FF63BE7B"/>
      </colorScale>
    </cfRule>
    <cfRule type="colorScale" priority="134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59">
    <cfRule type="colorScale" priority="13474">
      <colorScale>
        <cfvo type="min"/>
        <cfvo type="max"/>
        <color rgb="FFFCFCFF"/>
        <color rgb="FF63BE7B"/>
      </colorScale>
    </cfRule>
    <cfRule type="colorScale" priority="134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59">
    <cfRule type="colorScale" priority="13476">
      <colorScale>
        <cfvo type="min"/>
        <cfvo type="max"/>
        <color rgb="FFFCFCFF"/>
        <color rgb="FF63BE7B"/>
      </colorScale>
    </cfRule>
    <cfRule type="colorScale" priority="134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59">
    <cfRule type="cellIs" dxfId="7520" priority="13478" operator="greaterThan">
      <formula>1</formula>
    </cfRule>
    <cfRule type="colorScale" priority="13479">
      <colorScale>
        <cfvo type="min"/>
        <cfvo type="max"/>
        <color rgb="FFFCFCFF"/>
        <color rgb="FF63BE7B"/>
      </colorScale>
    </cfRule>
    <cfRule type="colorScale" priority="134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59">
    <cfRule type="colorScale" priority="13481">
      <colorScale>
        <cfvo type="min"/>
        <cfvo type="max"/>
        <color rgb="FFFCFCFF"/>
        <color rgb="FF63BE7B"/>
      </colorScale>
    </cfRule>
    <cfRule type="colorScale" priority="134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59">
    <cfRule type="colorScale" priority="13483">
      <colorScale>
        <cfvo type="min"/>
        <cfvo type="max"/>
        <color rgb="FFFCFCFF"/>
        <color rgb="FF63BE7B"/>
      </colorScale>
    </cfRule>
    <cfRule type="colorScale" priority="134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59">
    <cfRule type="cellIs" dxfId="7519" priority="13485" operator="greaterThan">
      <formula>1</formula>
    </cfRule>
    <cfRule type="colorScale" priority="13486">
      <colorScale>
        <cfvo type="min"/>
        <cfvo type="max"/>
        <color rgb="FFFCFCFF"/>
        <color rgb="FF63BE7B"/>
      </colorScale>
    </cfRule>
    <cfRule type="colorScale" priority="134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59">
    <cfRule type="colorScale" priority="13488">
      <colorScale>
        <cfvo type="min"/>
        <cfvo type="max"/>
        <color rgb="FFFCFCFF"/>
        <color rgb="FF63BE7B"/>
      </colorScale>
    </cfRule>
    <cfRule type="colorScale" priority="134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59">
    <cfRule type="colorScale" priority="13490">
      <colorScale>
        <cfvo type="min"/>
        <cfvo type="max"/>
        <color rgb="FFFCFCFF"/>
        <color rgb="FF63BE7B"/>
      </colorScale>
    </cfRule>
    <cfRule type="colorScale" priority="134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59">
    <cfRule type="cellIs" dxfId="7518" priority="13492" operator="greaterThan">
      <formula>1</formula>
    </cfRule>
    <cfRule type="colorScale" priority="13493">
      <colorScale>
        <cfvo type="min"/>
        <cfvo type="max"/>
        <color rgb="FFFCFCFF"/>
        <color rgb="FF63BE7B"/>
      </colorScale>
    </cfRule>
    <cfRule type="colorScale" priority="134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59">
    <cfRule type="colorScale" priority="13495">
      <colorScale>
        <cfvo type="min"/>
        <cfvo type="max"/>
        <color rgb="FFFCFCFF"/>
        <color rgb="FF63BE7B"/>
      </colorScale>
    </cfRule>
    <cfRule type="colorScale" priority="134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59">
    <cfRule type="colorScale" priority="13497">
      <colorScale>
        <cfvo type="min"/>
        <cfvo type="max"/>
        <color rgb="FFFCFCFF"/>
        <color rgb="FF63BE7B"/>
      </colorScale>
    </cfRule>
    <cfRule type="colorScale" priority="134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59">
    <cfRule type="cellIs" dxfId="7517" priority="13499" operator="greaterThan">
      <formula>1</formula>
    </cfRule>
    <cfRule type="colorScale" priority="13500">
      <colorScale>
        <cfvo type="min"/>
        <cfvo type="max"/>
        <color rgb="FFFCFCFF"/>
        <color rgb="FF63BE7B"/>
      </colorScale>
    </cfRule>
    <cfRule type="colorScale" priority="135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59">
    <cfRule type="colorScale" priority="13502">
      <colorScale>
        <cfvo type="min"/>
        <cfvo type="max"/>
        <color rgb="FFFCFCFF"/>
        <color rgb="FF63BE7B"/>
      </colorScale>
    </cfRule>
    <cfRule type="colorScale" priority="135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59">
    <cfRule type="colorScale" priority="13504">
      <colorScale>
        <cfvo type="min"/>
        <cfvo type="max"/>
        <color rgb="FFFCFCFF"/>
        <color rgb="FF63BE7B"/>
      </colorScale>
    </cfRule>
    <cfRule type="colorScale" priority="135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59">
    <cfRule type="cellIs" dxfId="7516" priority="13506" operator="greaterThan">
      <formula>1</formula>
    </cfRule>
    <cfRule type="colorScale" priority="13507">
      <colorScale>
        <cfvo type="min"/>
        <cfvo type="max"/>
        <color rgb="FFFCFCFF"/>
        <color rgb="FF63BE7B"/>
      </colorScale>
    </cfRule>
    <cfRule type="colorScale" priority="135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59">
    <cfRule type="colorScale" priority="13509">
      <colorScale>
        <cfvo type="min"/>
        <cfvo type="max"/>
        <color rgb="FFFCFCFF"/>
        <color rgb="FF63BE7B"/>
      </colorScale>
    </cfRule>
    <cfRule type="colorScale" priority="135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59">
    <cfRule type="colorScale" priority="13511">
      <colorScale>
        <cfvo type="min"/>
        <cfvo type="max"/>
        <color rgb="FFFCFCFF"/>
        <color rgb="FF63BE7B"/>
      </colorScale>
    </cfRule>
    <cfRule type="colorScale" priority="135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59">
    <cfRule type="cellIs" dxfId="7515" priority="13513" operator="greaterThan">
      <formula>1</formula>
    </cfRule>
    <cfRule type="colorScale" priority="13514">
      <colorScale>
        <cfvo type="min"/>
        <cfvo type="max"/>
        <color rgb="FFFCFCFF"/>
        <color rgb="FF63BE7B"/>
      </colorScale>
    </cfRule>
    <cfRule type="colorScale" priority="135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59">
    <cfRule type="colorScale" priority="13516">
      <colorScale>
        <cfvo type="min"/>
        <cfvo type="max"/>
        <color rgb="FFFCFCFF"/>
        <color rgb="FF63BE7B"/>
      </colorScale>
    </cfRule>
    <cfRule type="colorScale" priority="135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59">
    <cfRule type="colorScale" priority="13518">
      <colorScale>
        <cfvo type="min"/>
        <cfvo type="max"/>
        <color rgb="FFFCFCFF"/>
        <color rgb="FF63BE7B"/>
      </colorScale>
    </cfRule>
    <cfRule type="colorScale" priority="135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59">
    <cfRule type="cellIs" dxfId="7514" priority="13520" operator="greaterThan">
      <formula>1</formula>
    </cfRule>
    <cfRule type="colorScale" priority="13521">
      <colorScale>
        <cfvo type="min"/>
        <cfvo type="max"/>
        <color rgb="FFFCFCFF"/>
        <color rgb="FF63BE7B"/>
      </colorScale>
    </cfRule>
    <cfRule type="colorScale" priority="135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59">
    <cfRule type="colorScale" priority="13523">
      <colorScale>
        <cfvo type="min"/>
        <cfvo type="max"/>
        <color rgb="FFFCFCFF"/>
        <color rgb="FF63BE7B"/>
      </colorScale>
    </cfRule>
    <cfRule type="colorScale" priority="135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59">
    <cfRule type="colorScale" priority="13525">
      <colorScale>
        <cfvo type="min"/>
        <cfvo type="max"/>
        <color rgb="FFFCFCFF"/>
        <color rgb="FF63BE7B"/>
      </colorScale>
    </cfRule>
    <cfRule type="colorScale" priority="135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59">
    <cfRule type="cellIs" dxfId="7513" priority="13527" operator="greaterThan">
      <formula>1</formula>
    </cfRule>
    <cfRule type="colorScale" priority="13528">
      <colorScale>
        <cfvo type="min"/>
        <cfvo type="max"/>
        <color rgb="FFFCFCFF"/>
        <color rgb="FF63BE7B"/>
      </colorScale>
    </cfRule>
    <cfRule type="colorScale" priority="135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59">
    <cfRule type="colorScale" priority="13530">
      <colorScale>
        <cfvo type="min"/>
        <cfvo type="max"/>
        <color rgb="FFFCFCFF"/>
        <color rgb="FF63BE7B"/>
      </colorScale>
    </cfRule>
    <cfRule type="colorScale" priority="135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59">
    <cfRule type="colorScale" priority="13532">
      <colorScale>
        <cfvo type="min"/>
        <cfvo type="max"/>
        <color rgb="FFFCFCFF"/>
        <color rgb="FF63BE7B"/>
      </colorScale>
    </cfRule>
    <cfRule type="colorScale" priority="135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59">
    <cfRule type="cellIs" dxfId="7512" priority="13534" operator="greaterThan">
      <formula>1</formula>
    </cfRule>
    <cfRule type="colorScale" priority="13535">
      <colorScale>
        <cfvo type="min"/>
        <cfvo type="max"/>
        <color rgb="FFFCFCFF"/>
        <color rgb="FF63BE7B"/>
      </colorScale>
    </cfRule>
    <cfRule type="colorScale" priority="135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59">
    <cfRule type="colorScale" priority="13537">
      <colorScale>
        <cfvo type="min"/>
        <cfvo type="max"/>
        <color rgb="FFFCFCFF"/>
        <color rgb="FF63BE7B"/>
      </colorScale>
    </cfRule>
    <cfRule type="colorScale" priority="135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59">
    <cfRule type="colorScale" priority="13539">
      <colorScale>
        <cfvo type="min"/>
        <cfvo type="max"/>
        <color rgb="FFFCFCFF"/>
        <color rgb="FF63BE7B"/>
      </colorScale>
    </cfRule>
    <cfRule type="colorScale" priority="135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59">
    <cfRule type="cellIs" dxfId="7511" priority="13541" operator="greaterThan">
      <formula>1</formula>
    </cfRule>
    <cfRule type="colorScale" priority="13542">
      <colorScale>
        <cfvo type="min"/>
        <cfvo type="max"/>
        <color rgb="FFFCFCFF"/>
        <color rgb="FF63BE7B"/>
      </colorScale>
    </cfRule>
    <cfRule type="colorScale" priority="135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59">
    <cfRule type="colorScale" priority="13544">
      <colorScale>
        <cfvo type="min"/>
        <cfvo type="max"/>
        <color rgb="FFFCFCFF"/>
        <color rgb="FF63BE7B"/>
      </colorScale>
    </cfRule>
    <cfRule type="colorScale" priority="135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59">
    <cfRule type="colorScale" priority="13546">
      <colorScale>
        <cfvo type="min"/>
        <cfvo type="max"/>
        <color rgb="FFFCFCFF"/>
        <color rgb="FF63BE7B"/>
      </colorScale>
    </cfRule>
    <cfRule type="colorScale" priority="135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59">
    <cfRule type="cellIs" dxfId="7510" priority="13548" operator="greaterThan">
      <formula>1</formula>
    </cfRule>
    <cfRule type="colorScale" priority="13549">
      <colorScale>
        <cfvo type="min"/>
        <cfvo type="max"/>
        <color rgb="FFFCFCFF"/>
        <color rgb="FF63BE7B"/>
      </colorScale>
    </cfRule>
    <cfRule type="colorScale" priority="135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59">
    <cfRule type="colorScale" priority="13551">
      <colorScale>
        <cfvo type="min"/>
        <cfvo type="max"/>
        <color rgb="FFFCFCFF"/>
        <color rgb="FF63BE7B"/>
      </colorScale>
    </cfRule>
    <cfRule type="colorScale" priority="135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59">
    <cfRule type="colorScale" priority="13553">
      <colorScale>
        <cfvo type="min"/>
        <cfvo type="max"/>
        <color rgb="FFFCFCFF"/>
        <color rgb="FF63BE7B"/>
      </colorScale>
    </cfRule>
    <cfRule type="colorScale" priority="135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59">
    <cfRule type="cellIs" dxfId="7509" priority="13555" operator="greaterThan">
      <formula>1</formula>
    </cfRule>
    <cfRule type="colorScale" priority="13556">
      <colorScale>
        <cfvo type="min"/>
        <cfvo type="max"/>
        <color rgb="FFFCFCFF"/>
        <color rgb="FF63BE7B"/>
      </colorScale>
    </cfRule>
    <cfRule type="colorScale" priority="135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D59:LD59">
    <cfRule type="containsText" dxfId="7508" priority="13282" operator="containsText" text=" ">
      <formula>NOT(ISERROR(SEARCH(" ",KD59)))</formula>
    </cfRule>
    <cfRule type="containsText" dxfId="7507" priority="13283" operator="containsText" text=" ">
      <formula>NOT(ISERROR(SEARCH(" ",KD59)))</formula>
    </cfRule>
  </conditionalFormatting>
  <conditionalFormatting sqref="KG59:KZ59">
    <cfRule type="cellIs" dxfId="7506" priority="13243" operator="greaterThan">
      <formula>0.31</formula>
    </cfRule>
    <cfRule type="cellIs" dxfId="7505" priority="13244" operator="greaterThan">
      <formula>0.31</formula>
    </cfRule>
    <cfRule type="cellIs" dxfId="7504" priority="13245" operator="greaterThan">
      <formula>0.31</formula>
    </cfRule>
    <cfRule type="cellIs" dxfId="7503" priority="13246" operator="greaterThan">
      <formula>0.3</formula>
    </cfRule>
    <cfRule type="cellIs" dxfId="7502" priority="13247" operator="greaterThan">
      <formula>1</formula>
    </cfRule>
    <cfRule type="cellIs" dxfId="7501" priority="13248" operator="equal">
      <formula>0</formula>
    </cfRule>
  </conditionalFormatting>
  <conditionalFormatting sqref="A60">
    <cfRule type="containsText" dxfId="7500" priority="15004" operator="containsText" text=" ">
      <formula>NOT(ISERROR(SEARCH(" ",A60)))</formula>
    </cfRule>
    <cfRule type="containsText" dxfId="7499" priority="15005" operator="containsText" text=" ">
      <formula>NOT(ISERROR(SEARCH(" ",A60)))</formula>
    </cfRule>
  </conditionalFormatting>
  <conditionalFormatting sqref="C60">
    <cfRule type="containsText" dxfId="7498" priority="15002" operator="containsText" text=" ">
      <formula>NOT(ISERROR(SEARCH(" ",C60)))</formula>
    </cfRule>
    <cfRule type="containsText" dxfId="7497" priority="15003" operator="containsText" text=" ">
      <formula>NOT(ISERROR(SEARCH(" ",C60)))</formula>
    </cfRule>
  </conditionalFormatting>
  <conditionalFormatting sqref="D60:E60">
    <cfRule type="containsText" dxfId="7496" priority="15000" operator="containsText" text=" ">
      <formula>NOT(ISERROR(SEARCH(" ",D60)))</formula>
    </cfRule>
    <cfRule type="containsText" dxfId="7495" priority="15001" operator="containsText" text=" ">
      <formula>NOT(ISERROR(SEARCH(" ",D60)))</formula>
    </cfRule>
  </conditionalFormatting>
  <conditionalFormatting sqref="F60">
    <cfRule type="containsText" dxfId="7494" priority="14974" operator="containsText" text=" ">
      <formula>NOT(ISERROR(SEARCH(" ",F60)))</formula>
    </cfRule>
    <cfRule type="containsText" dxfId="7493" priority="14975" operator="containsText" text=" ">
      <formula>NOT(ISERROR(SEARCH(" ",F60)))</formula>
    </cfRule>
  </conditionalFormatting>
  <conditionalFormatting sqref="AS60">
    <cfRule type="cellIs" dxfId="7492" priority="8898" operator="equal">
      <formula>0</formula>
    </cfRule>
    <cfRule type="containsText" dxfId="7491" priority="8899" operator="containsText" text=" ">
      <formula>NOT(ISERROR(SEARCH(" ",AS60)))</formula>
    </cfRule>
    <cfRule type="containsText" dxfId="7490" priority="8900" operator="containsText" text=" ">
      <formula>NOT(ISERROR(SEARCH(" ",AS60)))</formula>
    </cfRule>
  </conditionalFormatting>
  <conditionalFormatting sqref="BM60">
    <cfRule type="containsText" dxfId="7489" priority="13583" operator="containsText" text=" ">
      <formula>NOT(ISERROR(SEARCH(" ",BM60)))</formula>
    </cfRule>
    <cfRule type="containsText" dxfId="7488" priority="13584" operator="containsText" text=" ">
      <formula>NOT(ISERROR(SEARCH(" ",BM60)))</formula>
    </cfRule>
  </conditionalFormatting>
  <conditionalFormatting sqref="BO60">
    <cfRule type="containsText" dxfId="7487" priority="14645" operator="containsText" text=" ">
      <formula>NOT(ISERROR(SEARCH(" ",BO60)))</formula>
    </cfRule>
    <cfRule type="containsText" dxfId="7486" priority="14646" operator="containsText" text=" ">
      <formula>NOT(ISERROR(SEARCH(" ",BO60)))</formula>
    </cfRule>
  </conditionalFormatting>
  <conditionalFormatting sqref="DE60:DG60">
    <cfRule type="cellIs" dxfId="7485" priority="559" operator="equal">
      <formula>1</formula>
    </cfRule>
  </conditionalFormatting>
  <conditionalFormatting sqref="DV60">
    <cfRule type="containsText" dxfId="7484" priority="8963" operator="containsText" text=" ">
      <formula>NOT(ISERROR(SEARCH(" ",DV60)))</formula>
    </cfRule>
    <cfRule type="containsText" dxfId="7483" priority="8964" operator="containsText" text=" ">
      <formula>NOT(ISERROR(SEARCH(" ",DV60)))</formula>
    </cfRule>
    <cfRule type="containsText" dxfId="7482" priority="8965" operator="containsText" text=" ">
      <formula>NOT(ISERROR(SEARCH(" ",DV60)))</formula>
    </cfRule>
    <cfRule type="containsText" dxfId="7481" priority="8966" operator="containsText" text=" ">
      <formula>NOT(ISERROR(SEARCH(" ",DV60)))</formula>
    </cfRule>
  </conditionalFormatting>
  <conditionalFormatting sqref="F61">
    <cfRule type="containsText" dxfId="7480" priority="12568" operator="containsText" text=" ">
      <formula>NOT(ISERROR(SEARCH(" ",F61)))</formula>
    </cfRule>
    <cfRule type="containsText" dxfId="7479" priority="12569" operator="containsText" text=" ">
      <formula>NOT(ISERROR(SEARCH(" ",F61)))</formula>
    </cfRule>
  </conditionalFormatting>
  <conditionalFormatting sqref="G61">
    <cfRule type="containsText" dxfId="7478" priority="12553" operator="containsText" text=" ">
      <formula>NOT(ISERROR(SEARCH(" ",G61)))</formula>
    </cfRule>
    <cfRule type="containsText" dxfId="7477" priority="12554" operator="containsText" text=" ">
      <formula>NOT(ISERROR(SEARCH(" ",G61)))</formula>
    </cfRule>
  </conditionalFormatting>
  <conditionalFormatting sqref="H61">
    <cfRule type="containsText" dxfId="7476" priority="12579" operator="containsText" text=" ">
      <formula>NOT(ISERROR(SEARCH(" ",H61)))</formula>
    </cfRule>
    <cfRule type="containsText" dxfId="7475" priority="12580" operator="containsText" text=" ">
      <formula>NOT(ISERROR(SEARCH(" ",H61)))</formula>
    </cfRule>
  </conditionalFormatting>
  <conditionalFormatting sqref="V61">
    <cfRule type="colorScale" priority="12603">
      <colorScale>
        <cfvo type="min"/>
        <cfvo type="max"/>
        <color rgb="FFFCFCFF"/>
        <color rgb="FF63BE7B"/>
      </colorScale>
    </cfRule>
    <cfRule type="colorScale" priority="126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61">
    <cfRule type="cellIs" dxfId="7474" priority="12585" operator="greaterThan">
      <formula>1</formula>
    </cfRule>
    <cfRule type="containsText" dxfId="7473" priority="12586" operator="containsText" text=" ">
      <formula>NOT(ISERROR(SEARCH(" ",AC61)))</formula>
    </cfRule>
    <cfRule type="containsText" dxfId="7472" priority="12587" operator="containsText" text=" ">
      <formula>NOT(ISERROR(SEARCH(" ",AC61)))</formula>
    </cfRule>
  </conditionalFormatting>
  <conditionalFormatting sqref="AG61">
    <cfRule type="cellIs" dxfId="7471" priority="12571" operator="equal">
      <formula>0</formula>
    </cfRule>
    <cfRule type="cellIs" dxfId="7470" priority="12572" operator="greaterThan">
      <formula>1</formula>
    </cfRule>
    <cfRule type="containsText" dxfId="7469" priority="12573" operator="containsText" text=" ">
      <formula>NOT(ISERROR(SEARCH(" ",AG61)))</formula>
    </cfRule>
    <cfRule type="containsText" dxfId="7468" priority="12574" operator="containsText" text=" ">
      <formula>NOT(ISERROR(SEARCH(" ",AG61)))</formula>
    </cfRule>
  </conditionalFormatting>
  <conditionalFormatting sqref="AH61">
    <cfRule type="cellIs" dxfId="7467" priority="12548" operator="equal">
      <formula>0</formula>
    </cfRule>
    <cfRule type="cellIs" dxfId="7466" priority="12549" operator="equal">
      <formula>0</formula>
    </cfRule>
    <cfRule type="cellIs" dxfId="7465" priority="12550" operator="greaterThan">
      <formula>1</formula>
    </cfRule>
    <cfRule type="containsText" dxfId="7464" priority="12551" operator="containsText" text=" ">
      <formula>NOT(ISERROR(SEARCH(" ",AH61)))</formula>
    </cfRule>
    <cfRule type="containsText" dxfId="7463" priority="12552" operator="containsText" text=" ">
      <formula>NOT(ISERROR(SEARCH(" ",AH61)))</formula>
    </cfRule>
  </conditionalFormatting>
  <conditionalFormatting sqref="AI61">
    <cfRule type="cellIs" dxfId="7462" priority="12543" operator="equal">
      <formula>0</formula>
    </cfRule>
    <cfRule type="cellIs" dxfId="7461" priority="12544" operator="equal">
      <formula>0</formula>
    </cfRule>
    <cfRule type="cellIs" dxfId="7460" priority="12545" operator="greaterThan">
      <formula>1</formula>
    </cfRule>
    <cfRule type="containsText" dxfId="7459" priority="12546" operator="containsText" text=" ">
      <formula>NOT(ISERROR(SEARCH(" ",AI61)))</formula>
    </cfRule>
    <cfRule type="containsText" dxfId="7458" priority="12547" operator="containsText" text=" ">
      <formula>NOT(ISERROR(SEARCH(" ",AI61)))</formula>
    </cfRule>
  </conditionalFormatting>
  <conditionalFormatting sqref="AJ61">
    <cfRule type="cellIs" dxfId="7457" priority="12538" operator="equal">
      <formula>0</formula>
    </cfRule>
    <cfRule type="cellIs" dxfId="7456" priority="12539" operator="equal">
      <formula>0</formula>
    </cfRule>
    <cfRule type="cellIs" dxfId="7455" priority="12540" operator="greaterThan">
      <formula>1</formula>
    </cfRule>
    <cfRule type="containsText" dxfId="7454" priority="12541" operator="containsText" text=" ">
      <formula>NOT(ISERROR(SEARCH(" ",AJ61)))</formula>
    </cfRule>
    <cfRule type="containsText" dxfId="7453" priority="12542" operator="containsText" text=" ">
      <formula>NOT(ISERROR(SEARCH(" ",AJ61)))</formula>
    </cfRule>
  </conditionalFormatting>
  <conditionalFormatting sqref="AL61:AN61">
    <cfRule type="containsText" dxfId="7452" priority="12581" operator="containsText" text=" ">
      <formula>NOT(ISERROR(SEARCH(" ",AL61)))</formula>
    </cfRule>
    <cfRule type="containsText" dxfId="7451" priority="12582" operator="containsText" text=" ">
      <formula>NOT(ISERROR(SEARCH(" ",AL61)))</formula>
    </cfRule>
  </conditionalFormatting>
  <conditionalFormatting sqref="AS61">
    <cfRule type="cellIs" dxfId="7450" priority="8886" operator="equal">
      <formula>0</formula>
    </cfRule>
    <cfRule type="containsText" dxfId="7449" priority="8887" operator="containsText" text=" ">
      <formula>NOT(ISERROR(SEARCH(" ",AS61)))</formula>
    </cfRule>
    <cfRule type="containsText" dxfId="7448" priority="8888" operator="containsText" text=" ">
      <formula>NOT(ISERROR(SEARCH(" ",AS61)))</formula>
    </cfRule>
  </conditionalFormatting>
  <conditionalFormatting sqref="AU61">
    <cfRule type="cellIs" dxfId="7447" priority="12588" operator="greaterThan">
      <formula>1</formula>
    </cfRule>
    <cfRule type="containsText" dxfId="7446" priority="12589" operator="containsText" text=" ">
      <formula>NOT(ISERROR(SEARCH(" ",AU61)))</formula>
    </cfRule>
    <cfRule type="containsText" dxfId="7445" priority="12590" operator="containsText" text=" ">
      <formula>NOT(ISERROR(SEARCH(" ",AU61)))</formula>
    </cfRule>
  </conditionalFormatting>
  <conditionalFormatting sqref="BC61:BD61">
    <cfRule type="containsText" dxfId="7444" priority="12577" operator="containsText" text=" ">
      <formula>NOT(ISERROR(SEARCH(" ",BC61)))</formula>
    </cfRule>
    <cfRule type="containsText" dxfId="7443" priority="12578" operator="containsText" text=" ">
      <formula>NOT(ISERROR(SEARCH(" ",BC61)))</formula>
    </cfRule>
  </conditionalFormatting>
  <conditionalFormatting sqref="BF61:BG61">
    <cfRule type="containsText" dxfId="7442" priority="12583" operator="containsText" text=" ">
      <formula>NOT(ISERROR(SEARCH(" ",BF61)))</formula>
    </cfRule>
    <cfRule type="containsText" dxfId="7441" priority="12584" operator="containsText" text=" ">
      <formula>NOT(ISERROR(SEARCH(" ",BF61)))</formula>
    </cfRule>
  </conditionalFormatting>
  <conditionalFormatting sqref="BH61">
    <cfRule type="containsText" dxfId="7440" priority="12595" operator="containsText" text=" ">
      <formula>NOT(ISERROR(SEARCH(" ",BH61)))</formula>
    </cfRule>
    <cfRule type="containsText" dxfId="7439" priority="12596" operator="containsText" text=" ">
      <formula>NOT(ISERROR(SEARCH(" ",BH61)))</formula>
    </cfRule>
  </conditionalFormatting>
  <conditionalFormatting sqref="BJ61">
    <cfRule type="containsText" dxfId="7438" priority="9133" operator="containsText" text=" ">
      <formula>NOT(ISERROR(SEARCH(" ",BJ61)))</formula>
    </cfRule>
    <cfRule type="containsText" dxfId="7437" priority="9134" operator="containsText" text=" ">
      <formula>NOT(ISERROR(SEARCH(" ",BJ61)))</formula>
    </cfRule>
  </conditionalFormatting>
  <conditionalFormatting sqref="CM61">
    <cfRule type="containsText" dxfId="7436" priority="230" operator="containsText" text=" ">
      <formula>NOT(ISERROR(SEARCH(" ",CM61)))</formula>
    </cfRule>
  </conditionalFormatting>
  <conditionalFormatting sqref="CO61">
    <cfRule type="containsText" dxfId="7435" priority="184" operator="containsText" text=" ">
      <formula>NOT(ISERROR(SEARCH(" ",CO61)))</formula>
    </cfRule>
  </conditionalFormatting>
  <conditionalFormatting sqref="DE61:DG61">
    <cfRule type="cellIs" dxfId="7434" priority="558" operator="equal">
      <formula>1</formula>
    </cfRule>
  </conditionalFormatting>
  <conditionalFormatting sqref="DV61">
    <cfRule type="containsText" dxfId="7433" priority="8967" operator="containsText" text=" ">
      <formula>NOT(ISERROR(SEARCH(" ",DV61)))</formula>
    </cfRule>
    <cfRule type="containsText" dxfId="7432" priority="8968" operator="containsText" text=" ">
      <formula>NOT(ISERROR(SEARCH(" ",DV61)))</formula>
    </cfRule>
    <cfRule type="containsText" dxfId="7431" priority="8969" operator="containsText" text=" ">
      <formula>NOT(ISERROR(SEARCH(" ",DV61)))</formula>
    </cfRule>
    <cfRule type="containsText" dxfId="7430" priority="8970" operator="containsText" text=" ">
      <formula>NOT(ISERROR(SEARCH(" ",DV61)))</formula>
    </cfRule>
  </conditionalFormatting>
  <conditionalFormatting sqref="DY61:EH61">
    <cfRule type="containsText" dxfId="7429" priority="12575" operator="containsText" text=" ">
      <formula>NOT(ISERROR(SEARCH(" ",DY61)))</formula>
    </cfRule>
    <cfRule type="containsText" dxfId="7428" priority="12576" operator="containsText" text=" ">
      <formula>NOT(ISERROR(SEARCH(" ",DY61)))</formula>
    </cfRule>
  </conditionalFormatting>
  <conditionalFormatting sqref="EJ61">
    <cfRule type="cellIs" dxfId="7427" priority="9116" operator="equal">
      <formula>0</formula>
    </cfRule>
    <cfRule type="containsText" dxfId="7426" priority="9117" operator="containsText" text=" ">
      <formula>NOT(ISERROR(SEARCH(" ",EJ61)))</formula>
    </cfRule>
    <cfRule type="containsText" dxfId="7425" priority="9118" operator="containsText" text=" ">
      <formula>NOT(ISERROR(SEARCH(" ",EJ61)))</formula>
    </cfRule>
  </conditionalFormatting>
  <conditionalFormatting sqref="FE61">
    <cfRule type="cellIs" dxfId="7424" priority="12605" operator="greaterThan">
      <formula>1</formula>
    </cfRule>
    <cfRule type="colorScale" priority="12606">
      <colorScale>
        <cfvo type="min"/>
        <cfvo type="max"/>
        <color rgb="FFFCFCFF"/>
        <color rgb="FF63BE7B"/>
      </colorScale>
    </cfRule>
    <cfRule type="colorScale" priority="126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61">
    <cfRule type="colorScale" priority="12566">
      <colorScale>
        <cfvo type="min"/>
        <cfvo type="max"/>
        <color rgb="FFFCFCFF"/>
        <color rgb="FF63BE7B"/>
      </colorScale>
    </cfRule>
    <cfRule type="colorScale" priority="125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61:FH61">
    <cfRule type="colorScale" priority="12608">
      <colorScale>
        <cfvo type="min"/>
        <cfvo type="max"/>
        <color rgb="FFFCFCFF"/>
        <color rgb="FF63BE7B"/>
      </colorScale>
    </cfRule>
    <cfRule type="colorScale" priority="126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61">
    <cfRule type="colorScale" priority="12610">
      <colorScale>
        <cfvo type="min"/>
        <cfvo type="max"/>
        <color rgb="FFFCFCFF"/>
        <color rgb="FF63BE7B"/>
      </colorScale>
    </cfRule>
    <cfRule type="colorScale" priority="126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61">
    <cfRule type="colorScale" priority="12877">
      <colorScale>
        <cfvo type="min"/>
        <cfvo type="max"/>
        <color rgb="FFFCFCFF"/>
        <color rgb="FF63BE7B"/>
      </colorScale>
    </cfRule>
    <cfRule type="colorScale" priority="128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61">
    <cfRule type="cellIs" dxfId="7423" priority="12612" operator="greaterThan">
      <formula>1</formula>
    </cfRule>
    <cfRule type="colorScale" priority="12613">
      <colorScale>
        <cfvo type="min"/>
        <cfvo type="max"/>
        <color rgb="FFFCFCFF"/>
        <color rgb="FF63BE7B"/>
      </colorScale>
    </cfRule>
    <cfRule type="colorScale" priority="126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61">
    <cfRule type="colorScale" priority="12615">
      <colorScale>
        <cfvo type="min"/>
        <cfvo type="max"/>
        <color rgb="FFFCFCFF"/>
        <color rgb="FF63BE7B"/>
      </colorScale>
    </cfRule>
    <cfRule type="colorScale" priority="126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61">
    <cfRule type="colorScale" priority="12873">
      <colorScale>
        <cfvo type="min"/>
        <cfvo type="max"/>
        <color rgb="FFFCFCFF"/>
        <color rgb="FF63BE7B"/>
      </colorScale>
    </cfRule>
    <cfRule type="colorScale" priority="128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61">
    <cfRule type="cellIs" dxfId="7422" priority="12617" operator="greaterThan">
      <formula>1</formula>
    </cfRule>
    <cfRule type="colorScale" priority="12618">
      <colorScale>
        <cfvo type="min"/>
        <cfvo type="max"/>
        <color rgb="FFFCFCFF"/>
        <color rgb="FF63BE7B"/>
      </colorScale>
    </cfRule>
    <cfRule type="colorScale" priority="126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61">
    <cfRule type="colorScale" priority="12620">
      <colorScale>
        <cfvo type="min"/>
        <cfvo type="max"/>
        <color rgb="FFFCFCFF"/>
        <color rgb="FF63BE7B"/>
      </colorScale>
    </cfRule>
    <cfRule type="colorScale" priority="126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61">
    <cfRule type="colorScale" priority="12622">
      <colorScale>
        <cfvo type="min"/>
        <cfvo type="max"/>
        <color rgb="FFFCFCFF"/>
        <color rgb="FF63BE7B"/>
      </colorScale>
    </cfRule>
    <cfRule type="colorScale" priority="126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61">
    <cfRule type="cellIs" dxfId="7421" priority="12624" operator="greaterThan">
      <formula>1</formula>
    </cfRule>
    <cfRule type="colorScale" priority="12625">
      <colorScale>
        <cfvo type="min"/>
        <cfvo type="max"/>
        <color rgb="FFFCFCFF"/>
        <color rgb="FF63BE7B"/>
      </colorScale>
    </cfRule>
    <cfRule type="colorScale" priority="126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61">
    <cfRule type="colorScale" priority="12627">
      <colorScale>
        <cfvo type="min"/>
        <cfvo type="max"/>
        <color rgb="FFFCFCFF"/>
        <color rgb="FF63BE7B"/>
      </colorScale>
    </cfRule>
    <cfRule type="colorScale" priority="126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61">
    <cfRule type="colorScale" priority="12629">
      <colorScale>
        <cfvo type="min"/>
        <cfvo type="max"/>
        <color rgb="FFFCFCFF"/>
        <color rgb="FF63BE7B"/>
      </colorScale>
    </cfRule>
    <cfRule type="colorScale" priority="126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61">
    <cfRule type="cellIs" dxfId="7420" priority="12631" operator="greaterThan">
      <formula>1</formula>
    </cfRule>
    <cfRule type="colorScale" priority="12632">
      <colorScale>
        <cfvo type="min"/>
        <cfvo type="max"/>
        <color rgb="FFFCFCFF"/>
        <color rgb="FF63BE7B"/>
      </colorScale>
    </cfRule>
    <cfRule type="colorScale" priority="126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61">
    <cfRule type="colorScale" priority="12634">
      <colorScale>
        <cfvo type="min"/>
        <cfvo type="max"/>
        <color rgb="FFFCFCFF"/>
        <color rgb="FF63BE7B"/>
      </colorScale>
    </cfRule>
    <cfRule type="colorScale" priority="126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61">
    <cfRule type="colorScale" priority="12636">
      <colorScale>
        <cfvo type="min"/>
        <cfvo type="max"/>
        <color rgb="FFFCFCFF"/>
        <color rgb="FF63BE7B"/>
      </colorScale>
    </cfRule>
    <cfRule type="colorScale" priority="126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61">
    <cfRule type="cellIs" dxfId="7419" priority="12638" operator="greaterThan">
      <formula>1</formula>
    </cfRule>
    <cfRule type="colorScale" priority="12639">
      <colorScale>
        <cfvo type="min"/>
        <cfvo type="max"/>
        <color rgb="FFFCFCFF"/>
        <color rgb="FF63BE7B"/>
      </colorScale>
    </cfRule>
    <cfRule type="colorScale" priority="126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61">
    <cfRule type="colorScale" priority="12641">
      <colorScale>
        <cfvo type="min"/>
        <cfvo type="max"/>
        <color rgb="FFFCFCFF"/>
        <color rgb="FF63BE7B"/>
      </colorScale>
    </cfRule>
    <cfRule type="colorScale" priority="126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61">
    <cfRule type="colorScale" priority="12643">
      <colorScale>
        <cfvo type="min"/>
        <cfvo type="max"/>
        <color rgb="FFFCFCFF"/>
        <color rgb="FF63BE7B"/>
      </colorScale>
    </cfRule>
    <cfRule type="colorScale" priority="126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61">
    <cfRule type="cellIs" dxfId="7418" priority="12645" operator="greaterThan">
      <formula>1</formula>
    </cfRule>
    <cfRule type="colorScale" priority="12646">
      <colorScale>
        <cfvo type="min"/>
        <cfvo type="max"/>
        <color rgb="FFFCFCFF"/>
        <color rgb="FF63BE7B"/>
      </colorScale>
    </cfRule>
    <cfRule type="colorScale" priority="126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61">
    <cfRule type="colorScale" priority="12648">
      <colorScale>
        <cfvo type="min"/>
        <cfvo type="max"/>
        <color rgb="FFFCFCFF"/>
        <color rgb="FF63BE7B"/>
      </colorScale>
    </cfRule>
    <cfRule type="colorScale" priority="126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61">
    <cfRule type="colorScale" priority="12650">
      <colorScale>
        <cfvo type="min"/>
        <cfvo type="max"/>
        <color rgb="FFFCFCFF"/>
        <color rgb="FF63BE7B"/>
      </colorScale>
    </cfRule>
    <cfRule type="colorScale" priority="126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61">
    <cfRule type="cellIs" dxfId="7417" priority="12652" operator="greaterThan">
      <formula>1</formula>
    </cfRule>
    <cfRule type="colorScale" priority="12653">
      <colorScale>
        <cfvo type="min"/>
        <cfvo type="max"/>
        <color rgb="FFFCFCFF"/>
        <color rgb="FF63BE7B"/>
      </colorScale>
    </cfRule>
    <cfRule type="colorScale" priority="126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61">
    <cfRule type="colorScale" priority="12655">
      <colorScale>
        <cfvo type="min"/>
        <cfvo type="max"/>
        <color rgb="FFFCFCFF"/>
        <color rgb="FF63BE7B"/>
      </colorScale>
    </cfRule>
    <cfRule type="colorScale" priority="126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61">
    <cfRule type="colorScale" priority="12657">
      <colorScale>
        <cfvo type="min"/>
        <cfvo type="max"/>
        <color rgb="FFFCFCFF"/>
        <color rgb="FF63BE7B"/>
      </colorScale>
    </cfRule>
    <cfRule type="colorScale" priority="126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61">
    <cfRule type="cellIs" dxfId="7416" priority="12659" operator="greaterThan">
      <formula>1</formula>
    </cfRule>
    <cfRule type="colorScale" priority="12660">
      <colorScale>
        <cfvo type="min"/>
        <cfvo type="max"/>
        <color rgb="FFFCFCFF"/>
        <color rgb="FF63BE7B"/>
      </colorScale>
    </cfRule>
    <cfRule type="colorScale" priority="126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61">
    <cfRule type="colorScale" priority="12662">
      <colorScale>
        <cfvo type="min"/>
        <cfvo type="max"/>
        <color rgb="FFFCFCFF"/>
        <color rgb="FF63BE7B"/>
      </colorScale>
    </cfRule>
    <cfRule type="colorScale" priority="126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61">
    <cfRule type="colorScale" priority="12664">
      <colorScale>
        <cfvo type="min"/>
        <cfvo type="max"/>
        <color rgb="FFFCFCFF"/>
        <color rgb="FF63BE7B"/>
      </colorScale>
    </cfRule>
    <cfRule type="colorScale" priority="126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61">
    <cfRule type="cellIs" dxfId="7415" priority="12666" operator="greaterThan">
      <formula>1</formula>
    </cfRule>
    <cfRule type="colorScale" priority="12667">
      <colorScale>
        <cfvo type="min"/>
        <cfvo type="max"/>
        <color rgb="FFFCFCFF"/>
        <color rgb="FF63BE7B"/>
      </colorScale>
    </cfRule>
    <cfRule type="colorScale" priority="126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61">
    <cfRule type="colorScale" priority="12669">
      <colorScale>
        <cfvo type="min"/>
        <cfvo type="max"/>
        <color rgb="FFFCFCFF"/>
        <color rgb="FF63BE7B"/>
      </colorScale>
    </cfRule>
    <cfRule type="colorScale" priority="126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61">
    <cfRule type="colorScale" priority="12671">
      <colorScale>
        <cfvo type="min"/>
        <cfvo type="max"/>
        <color rgb="FFFCFCFF"/>
        <color rgb="FF63BE7B"/>
      </colorScale>
    </cfRule>
    <cfRule type="colorScale" priority="126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61">
    <cfRule type="cellIs" dxfId="7414" priority="12673" operator="greaterThan">
      <formula>1</formula>
    </cfRule>
    <cfRule type="colorScale" priority="12674">
      <colorScale>
        <cfvo type="min"/>
        <cfvo type="max"/>
        <color rgb="FFFCFCFF"/>
        <color rgb="FF63BE7B"/>
      </colorScale>
    </cfRule>
    <cfRule type="colorScale" priority="126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61">
    <cfRule type="colorScale" priority="12676">
      <colorScale>
        <cfvo type="min"/>
        <cfvo type="max"/>
        <color rgb="FFFCFCFF"/>
        <color rgb="FF63BE7B"/>
      </colorScale>
    </cfRule>
    <cfRule type="colorScale" priority="126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61">
    <cfRule type="colorScale" priority="12678">
      <colorScale>
        <cfvo type="min"/>
        <cfvo type="max"/>
        <color rgb="FFFCFCFF"/>
        <color rgb="FF63BE7B"/>
      </colorScale>
    </cfRule>
    <cfRule type="colorScale" priority="126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61">
    <cfRule type="cellIs" dxfId="7413" priority="12680" operator="greaterThan">
      <formula>1</formula>
    </cfRule>
    <cfRule type="colorScale" priority="12681">
      <colorScale>
        <cfvo type="min"/>
        <cfvo type="max"/>
        <color rgb="FFFCFCFF"/>
        <color rgb="FF63BE7B"/>
      </colorScale>
    </cfRule>
    <cfRule type="colorScale" priority="126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61">
    <cfRule type="colorScale" priority="12683">
      <colorScale>
        <cfvo type="min"/>
        <cfvo type="max"/>
        <color rgb="FFFCFCFF"/>
        <color rgb="FF63BE7B"/>
      </colorScale>
    </cfRule>
    <cfRule type="colorScale" priority="126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61">
    <cfRule type="colorScale" priority="12685">
      <colorScale>
        <cfvo type="min"/>
        <cfvo type="max"/>
        <color rgb="FFFCFCFF"/>
        <color rgb="FF63BE7B"/>
      </colorScale>
    </cfRule>
    <cfRule type="colorScale" priority="126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61">
    <cfRule type="cellIs" dxfId="7412" priority="12687" operator="greaterThan">
      <formula>1</formula>
    </cfRule>
    <cfRule type="colorScale" priority="12688">
      <colorScale>
        <cfvo type="min"/>
        <cfvo type="max"/>
        <color rgb="FFFCFCFF"/>
        <color rgb="FF63BE7B"/>
      </colorScale>
    </cfRule>
    <cfRule type="colorScale" priority="126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61">
    <cfRule type="colorScale" priority="12690">
      <colorScale>
        <cfvo type="min"/>
        <cfvo type="max"/>
        <color rgb="FFFCFCFF"/>
        <color rgb="FF63BE7B"/>
      </colorScale>
    </cfRule>
    <cfRule type="colorScale" priority="126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61">
    <cfRule type="colorScale" priority="12692">
      <colorScale>
        <cfvo type="min"/>
        <cfvo type="max"/>
        <color rgb="FFFCFCFF"/>
        <color rgb="FF63BE7B"/>
      </colorScale>
    </cfRule>
    <cfRule type="colorScale" priority="126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61">
    <cfRule type="cellIs" dxfId="7411" priority="12694" operator="greaterThan">
      <formula>1</formula>
    </cfRule>
    <cfRule type="colorScale" priority="12695">
      <colorScale>
        <cfvo type="min"/>
        <cfvo type="max"/>
        <color rgb="FFFCFCFF"/>
        <color rgb="FF63BE7B"/>
      </colorScale>
    </cfRule>
    <cfRule type="colorScale" priority="126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61">
    <cfRule type="colorScale" priority="12697">
      <colorScale>
        <cfvo type="min"/>
        <cfvo type="max"/>
        <color rgb="FFFCFCFF"/>
        <color rgb="FF63BE7B"/>
      </colorScale>
    </cfRule>
    <cfRule type="colorScale" priority="126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61">
    <cfRule type="colorScale" priority="12699">
      <colorScale>
        <cfvo type="min"/>
        <cfvo type="max"/>
        <color rgb="FFFCFCFF"/>
        <color rgb="FF63BE7B"/>
      </colorScale>
    </cfRule>
    <cfRule type="colorScale" priority="127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61">
    <cfRule type="cellIs" dxfId="7410" priority="12701" operator="greaterThan">
      <formula>1</formula>
    </cfRule>
    <cfRule type="colorScale" priority="12702">
      <colorScale>
        <cfvo type="min"/>
        <cfvo type="max"/>
        <color rgb="FFFCFCFF"/>
        <color rgb="FF63BE7B"/>
      </colorScale>
    </cfRule>
    <cfRule type="colorScale" priority="127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61">
    <cfRule type="colorScale" priority="12704">
      <colorScale>
        <cfvo type="min"/>
        <cfvo type="max"/>
        <color rgb="FFFCFCFF"/>
        <color rgb="FF63BE7B"/>
      </colorScale>
    </cfRule>
    <cfRule type="colorScale" priority="127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61">
    <cfRule type="colorScale" priority="12706">
      <colorScale>
        <cfvo type="min"/>
        <cfvo type="max"/>
        <color rgb="FFFCFCFF"/>
        <color rgb="FF63BE7B"/>
      </colorScale>
    </cfRule>
    <cfRule type="colorScale" priority="127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61">
    <cfRule type="cellIs" dxfId="7409" priority="12708" operator="greaterThan">
      <formula>1</formula>
    </cfRule>
    <cfRule type="colorScale" priority="12709">
      <colorScale>
        <cfvo type="min"/>
        <cfvo type="max"/>
        <color rgb="FFFCFCFF"/>
        <color rgb="FF63BE7B"/>
      </colorScale>
    </cfRule>
    <cfRule type="colorScale" priority="127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61">
    <cfRule type="colorScale" priority="12711">
      <colorScale>
        <cfvo type="min"/>
        <cfvo type="max"/>
        <color rgb="FFFCFCFF"/>
        <color rgb="FF63BE7B"/>
      </colorScale>
    </cfRule>
    <cfRule type="colorScale" priority="127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61">
    <cfRule type="colorScale" priority="12713">
      <colorScale>
        <cfvo type="min"/>
        <cfvo type="max"/>
        <color rgb="FFFCFCFF"/>
        <color rgb="FF63BE7B"/>
      </colorScale>
    </cfRule>
    <cfRule type="colorScale" priority="127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61">
    <cfRule type="cellIs" dxfId="7408" priority="12715" operator="greaterThan">
      <formula>1</formula>
    </cfRule>
    <cfRule type="colorScale" priority="12716">
      <colorScale>
        <cfvo type="min"/>
        <cfvo type="max"/>
        <color rgb="FFFCFCFF"/>
        <color rgb="FF63BE7B"/>
      </colorScale>
    </cfRule>
    <cfRule type="colorScale" priority="127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61">
    <cfRule type="colorScale" priority="12718">
      <colorScale>
        <cfvo type="min"/>
        <cfvo type="max"/>
        <color rgb="FFFCFCFF"/>
        <color rgb="FF63BE7B"/>
      </colorScale>
    </cfRule>
    <cfRule type="colorScale" priority="127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61">
    <cfRule type="colorScale" priority="12720">
      <colorScale>
        <cfvo type="min"/>
        <cfvo type="max"/>
        <color rgb="FFFCFCFF"/>
        <color rgb="FF63BE7B"/>
      </colorScale>
    </cfRule>
    <cfRule type="colorScale" priority="127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61">
    <cfRule type="cellIs" dxfId="7407" priority="12722" operator="greaterThan">
      <formula>1</formula>
    </cfRule>
    <cfRule type="colorScale" priority="12723">
      <colorScale>
        <cfvo type="min"/>
        <cfvo type="max"/>
        <color rgb="FFFCFCFF"/>
        <color rgb="FF63BE7B"/>
      </colorScale>
    </cfRule>
    <cfRule type="colorScale" priority="127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61">
    <cfRule type="colorScale" priority="12725">
      <colorScale>
        <cfvo type="min"/>
        <cfvo type="max"/>
        <color rgb="FFFCFCFF"/>
        <color rgb="FF63BE7B"/>
      </colorScale>
    </cfRule>
    <cfRule type="colorScale" priority="127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61">
    <cfRule type="colorScale" priority="12727">
      <colorScale>
        <cfvo type="min"/>
        <cfvo type="max"/>
        <color rgb="FFFCFCFF"/>
        <color rgb="FF63BE7B"/>
      </colorScale>
    </cfRule>
    <cfRule type="colorScale" priority="127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61">
    <cfRule type="cellIs" dxfId="7406" priority="12729" operator="greaterThan">
      <formula>1</formula>
    </cfRule>
    <cfRule type="colorScale" priority="12730">
      <colorScale>
        <cfvo type="min"/>
        <cfvo type="max"/>
        <color rgb="FFFCFCFF"/>
        <color rgb="FF63BE7B"/>
      </colorScale>
    </cfRule>
    <cfRule type="colorScale" priority="127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61">
    <cfRule type="colorScale" priority="12732">
      <colorScale>
        <cfvo type="min"/>
        <cfvo type="max"/>
        <color rgb="FFFCFCFF"/>
        <color rgb="FF63BE7B"/>
      </colorScale>
    </cfRule>
    <cfRule type="colorScale" priority="127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61">
    <cfRule type="colorScale" priority="12734">
      <colorScale>
        <cfvo type="min"/>
        <cfvo type="max"/>
        <color rgb="FFFCFCFF"/>
        <color rgb="FF63BE7B"/>
      </colorScale>
    </cfRule>
    <cfRule type="colorScale" priority="127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61">
    <cfRule type="cellIs" dxfId="7405" priority="12736" operator="greaterThan">
      <formula>1</formula>
    </cfRule>
    <cfRule type="colorScale" priority="12737">
      <colorScale>
        <cfvo type="min"/>
        <cfvo type="max"/>
        <color rgb="FFFCFCFF"/>
        <color rgb="FF63BE7B"/>
      </colorScale>
    </cfRule>
    <cfRule type="colorScale" priority="127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61">
    <cfRule type="cellIs" dxfId="7404" priority="12739" operator="greaterThan">
      <formula>1</formula>
    </cfRule>
    <cfRule type="colorScale" priority="12740">
      <colorScale>
        <cfvo type="min"/>
        <cfvo type="max"/>
        <color rgb="FFFCFCFF"/>
        <color rgb="FF63BE7B"/>
      </colorScale>
    </cfRule>
    <cfRule type="colorScale" priority="127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61">
    <cfRule type="colorScale" priority="12556">
      <colorScale>
        <cfvo type="min"/>
        <cfvo type="max"/>
        <color rgb="FFFCFCFF"/>
        <color rgb="FF63BE7B"/>
      </colorScale>
    </cfRule>
    <cfRule type="colorScale" priority="125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V61:HW61">
    <cfRule type="colorScale" priority="12742">
      <colorScale>
        <cfvo type="min"/>
        <cfvo type="max"/>
        <color rgb="FFFCFCFF"/>
        <color rgb="FF63BE7B"/>
      </colorScale>
    </cfRule>
    <cfRule type="colorScale" priority="127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61">
    <cfRule type="colorScale" priority="12744">
      <colorScale>
        <cfvo type="min"/>
        <cfvo type="max"/>
        <color rgb="FFFCFCFF"/>
        <color rgb="FF63BE7B"/>
      </colorScale>
    </cfRule>
    <cfRule type="colorScale" priority="127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61">
    <cfRule type="colorScale" priority="12879">
      <colorScale>
        <cfvo type="min"/>
        <cfvo type="max"/>
        <color rgb="FFFCFCFF"/>
        <color rgb="FF63BE7B"/>
      </colorScale>
    </cfRule>
    <cfRule type="colorScale" priority="128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61">
    <cfRule type="cellIs" dxfId="7403" priority="12746" operator="greaterThan">
      <formula>1</formula>
    </cfRule>
    <cfRule type="colorScale" priority="12747">
      <colorScale>
        <cfvo type="min"/>
        <cfvo type="max"/>
        <color rgb="FFFCFCFF"/>
        <color rgb="FF63BE7B"/>
      </colorScale>
    </cfRule>
    <cfRule type="colorScale" priority="127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61">
    <cfRule type="colorScale" priority="12749">
      <colorScale>
        <cfvo type="min"/>
        <cfvo type="max"/>
        <color rgb="FFFCFCFF"/>
        <color rgb="FF63BE7B"/>
      </colorScale>
    </cfRule>
    <cfRule type="colorScale" priority="127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61">
    <cfRule type="colorScale" priority="12875">
      <colorScale>
        <cfvo type="min"/>
        <cfvo type="max"/>
        <color rgb="FFFCFCFF"/>
        <color rgb="FF63BE7B"/>
      </colorScale>
    </cfRule>
    <cfRule type="colorScale" priority="128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61">
    <cfRule type="cellIs" dxfId="7402" priority="12751" operator="greaterThan">
      <formula>1</formula>
    </cfRule>
    <cfRule type="colorScale" priority="12752">
      <colorScale>
        <cfvo type="min"/>
        <cfvo type="max"/>
        <color rgb="FFFCFCFF"/>
        <color rgb="FF63BE7B"/>
      </colorScale>
    </cfRule>
    <cfRule type="colorScale" priority="127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61">
    <cfRule type="colorScale" priority="12754">
      <colorScale>
        <cfvo type="min"/>
        <cfvo type="max"/>
        <color rgb="FFFCFCFF"/>
        <color rgb="FF63BE7B"/>
      </colorScale>
    </cfRule>
    <cfRule type="colorScale" priority="127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61">
    <cfRule type="colorScale" priority="12756">
      <colorScale>
        <cfvo type="min"/>
        <cfvo type="max"/>
        <color rgb="FFFCFCFF"/>
        <color rgb="FF63BE7B"/>
      </colorScale>
    </cfRule>
    <cfRule type="colorScale" priority="127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61">
    <cfRule type="cellIs" dxfId="7401" priority="12758" operator="greaterThan">
      <formula>1</formula>
    </cfRule>
    <cfRule type="colorScale" priority="12759">
      <colorScale>
        <cfvo type="min"/>
        <cfvo type="max"/>
        <color rgb="FFFCFCFF"/>
        <color rgb="FF63BE7B"/>
      </colorScale>
    </cfRule>
    <cfRule type="colorScale" priority="127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61">
    <cfRule type="colorScale" priority="12761">
      <colorScale>
        <cfvo type="min"/>
        <cfvo type="max"/>
        <color rgb="FFFCFCFF"/>
        <color rgb="FF63BE7B"/>
      </colorScale>
    </cfRule>
    <cfRule type="colorScale" priority="127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61">
    <cfRule type="colorScale" priority="12763">
      <colorScale>
        <cfvo type="min"/>
        <cfvo type="max"/>
        <color rgb="FFFCFCFF"/>
        <color rgb="FF63BE7B"/>
      </colorScale>
    </cfRule>
    <cfRule type="colorScale" priority="127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61">
    <cfRule type="cellIs" dxfId="7400" priority="12765" operator="greaterThan">
      <formula>1</formula>
    </cfRule>
    <cfRule type="colorScale" priority="12766">
      <colorScale>
        <cfvo type="min"/>
        <cfvo type="max"/>
        <color rgb="FFFCFCFF"/>
        <color rgb="FF63BE7B"/>
      </colorScale>
    </cfRule>
    <cfRule type="colorScale" priority="127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61">
    <cfRule type="colorScale" priority="12768">
      <colorScale>
        <cfvo type="min"/>
        <cfvo type="max"/>
        <color rgb="FFFCFCFF"/>
        <color rgb="FF63BE7B"/>
      </colorScale>
    </cfRule>
    <cfRule type="colorScale" priority="127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61">
    <cfRule type="colorScale" priority="12770">
      <colorScale>
        <cfvo type="min"/>
        <cfvo type="max"/>
        <color rgb="FFFCFCFF"/>
        <color rgb="FF63BE7B"/>
      </colorScale>
    </cfRule>
    <cfRule type="colorScale" priority="127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61">
    <cfRule type="cellIs" dxfId="7399" priority="12772" operator="greaterThan">
      <formula>1</formula>
    </cfRule>
    <cfRule type="colorScale" priority="12773">
      <colorScale>
        <cfvo type="min"/>
        <cfvo type="max"/>
        <color rgb="FFFCFCFF"/>
        <color rgb="FF63BE7B"/>
      </colorScale>
    </cfRule>
    <cfRule type="colorScale" priority="127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61">
    <cfRule type="colorScale" priority="12775">
      <colorScale>
        <cfvo type="min"/>
        <cfvo type="max"/>
        <color rgb="FFFCFCFF"/>
        <color rgb="FF63BE7B"/>
      </colorScale>
    </cfRule>
    <cfRule type="colorScale" priority="127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61">
    <cfRule type="colorScale" priority="12777">
      <colorScale>
        <cfvo type="min"/>
        <cfvo type="max"/>
        <color rgb="FFFCFCFF"/>
        <color rgb="FF63BE7B"/>
      </colorScale>
    </cfRule>
    <cfRule type="colorScale" priority="127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61">
    <cfRule type="cellIs" dxfId="7398" priority="12779" operator="greaterThan">
      <formula>1</formula>
    </cfRule>
    <cfRule type="colorScale" priority="12780">
      <colorScale>
        <cfvo type="min"/>
        <cfvo type="max"/>
        <color rgb="FFFCFCFF"/>
        <color rgb="FF63BE7B"/>
      </colorScale>
    </cfRule>
    <cfRule type="colorScale" priority="127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61">
    <cfRule type="colorScale" priority="12782">
      <colorScale>
        <cfvo type="min"/>
        <cfvo type="max"/>
        <color rgb="FFFCFCFF"/>
        <color rgb="FF63BE7B"/>
      </colorScale>
    </cfRule>
    <cfRule type="colorScale" priority="127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61">
    <cfRule type="colorScale" priority="12784">
      <colorScale>
        <cfvo type="min"/>
        <cfvo type="max"/>
        <color rgb="FFFCFCFF"/>
        <color rgb="FF63BE7B"/>
      </colorScale>
    </cfRule>
    <cfRule type="colorScale" priority="127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61">
    <cfRule type="cellIs" dxfId="7397" priority="12786" operator="greaterThan">
      <formula>1</formula>
    </cfRule>
    <cfRule type="colorScale" priority="12787">
      <colorScale>
        <cfvo type="min"/>
        <cfvo type="max"/>
        <color rgb="FFFCFCFF"/>
        <color rgb="FF63BE7B"/>
      </colorScale>
    </cfRule>
    <cfRule type="colorScale" priority="127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61">
    <cfRule type="colorScale" priority="12789">
      <colorScale>
        <cfvo type="min"/>
        <cfvo type="max"/>
        <color rgb="FFFCFCFF"/>
        <color rgb="FF63BE7B"/>
      </colorScale>
    </cfRule>
    <cfRule type="colorScale" priority="127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61">
    <cfRule type="colorScale" priority="12791">
      <colorScale>
        <cfvo type="min"/>
        <cfvo type="max"/>
        <color rgb="FFFCFCFF"/>
        <color rgb="FF63BE7B"/>
      </colorScale>
    </cfRule>
    <cfRule type="colorScale" priority="127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61">
    <cfRule type="cellIs" dxfId="7396" priority="12793" operator="greaterThan">
      <formula>1</formula>
    </cfRule>
    <cfRule type="colorScale" priority="12794">
      <colorScale>
        <cfvo type="min"/>
        <cfvo type="max"/>
        <color rgb="FFFCFCFF"/>
        <color rgb="FF63BE7B"/>
      </colorScale>
    </cfRule>
    <cfRule type="colorScale" priority="127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61">
    <cfRule type="colorScale" priority="12796">
      <colorScale>
        <cfvo type="min"/>
        <cfvo type="max"/>
        <color rgb="FFFCFCFF"/>
        <color rgb="FF63BE7B"/>
      </colorScale>
    </cfRule>
    <cfRule type="colorScale" priority="127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61">
    <cfRule type="colorScale" priority="12798">
      <colorScale>
        <cfvo type="min"/>
        <cfvo type="max"/>
        <color rgb="FFFCFCFF"/>
        <color rgb="FF63BE7B"/>
      </colorScale>
    </cfRule>
    <cfRule type="colorScale" priority="127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61">
    <cfRule type="cellIs" dxfId="7395" priority="12800" operator="greaterThan">
      <formula>1</formula>
    </cfRule>
    <cfRule type="colorScale" priority="12801">
      <colorScale>
        <cfvo type="min"/>
        <cfvo type="max"/>
        <color rgb="FFFCFCFF"/>
        <color rgb="FF63BE7B"/>
      </colorScale>
    </cfRule>
    <cfRule type="colorScale" priority="128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61">
    <cfRule type="colorScale" priority="12803">
      <colorScale>
        <cfvo type="min"/>
        <cfvo type="max"/>
        <color rgb="FFFCFCFF"/>
        <color rgb="FF63BE7B"/>
      </colorScale>
    </cfRule>
    <cfRule type="colorScale" priority="128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61">
    <cfRule type="colorScale" priority="12805">
      <colorScale>
        <cfvo type="min"/>
        <cfvo type="max"/>
        <color rgb="FFFCFCFF"/>
        <color rgb="FF63BE7B"/>
      </colorScale>
    </cfRule>
    <cfRule type="colorScale" priority="128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61">
    <cfRule type="cellIs" dxfId="7394" priority="12807" operator="greaterThan">
      <formula>1</formula>
    </cfRule>
    <cfRule type="colorScale" priority="12808">
      <colorScale>
        <cfvo type="min"/>
        <cfvo type="max"/>
        <color rgb="FFFCFCFF"/>
        <color rgb="FF63BE7B"/>
      </colorScale>
    </cfRule>
    <cfRule type="colorScale" priority="128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61">
    <cfRule type="colorScale" priority="12810">
      <colorScale>
        <cfvo type="min"/>
        <cfvo type="max"/>
        <color rgb="FFFCFCFF"/>
        <color rgb="FF63BE7B"/>
      </colorScale>
    </cfRule>
    <cfRule type="colorScale" priority="128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61">
    <cfRule type="colorScale" priority="12812">
      <colorScale>
        <cfvo type="min"/>
        <cfvo type="max"/>
        <color rgb="FFFCFCFF"/>
        <color rgb="FF63BE7B"/>
      </colorScale>
    </cfRule>
    <cfRule type="colorScale" priority="128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61">
    <cfRule type="cellIs" dxfId="7393" priority="12814" operator="greaterThan">
      <formula>1</formula>
    </cfRule>
    <cfRule type="colorScale" priority="12815">
      <colorScale>
        <cfvo type="min"/>
        <cfvo type="max"/>
        <color rgb="FFFCFCFF"/>
        <color rgb="FF63BE7B"/>
      </colorScale>
    </cfRule>
    <cfRule type="colorScale" priority="128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61">
    <cfRule type="colorScale" priority="12817">
      <colorScale>
        <cfvo type="min"/>
        <cfvo type="max"/>
        <color rgb="FFFCFCFF"/>
        <color rgb="FF63BE7B"/>
      </colorScale>
    </cfRule>
    <cfRule type="colorScale" priority="128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61">
    <cfRule type="colorScale" priority="12819">
      <colorScale>
        <cfvo type="min"/>
        <cfvo type="max"/>
        <color rgb="FFFCFCFF"/>
        <color rgb="FF63BE7B"/>
      </colorScale>
    </cfRule>
    <cfRule type="colorScale" priority="128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61">
    <cfRule type="cellIs" dxfId="7392" priority="12821" operator="greaterThan">
      <formula>1</formula>
    </cfRule>
    <cfRule type="colorScale" priority="12822">
      <colorScale>
        <cfvo type="min"/>
        <cfvo type="max"/>
        <color rgb="FFFCFCFF"/>
        <color rgb="FF63BE7B"/>
      </colorScale>
    </cfRule>
    <cfRule type="colorScale" priority="128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61">
    <cfRule type="colorScale" priority="12824">
      <colorScale>
        <cfvo type="min"/>
        <cfvo type="max"/>
        <color rgb="FFFCFCFF"/>
        <color rgb="FF63BE7B"/>
      </colorScale>
    </cfRule>
    <cfRule type="colorScale" priority="128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61">
    <cfRule type="colorScale" priority="12826">
      <colorScale>
        <cfvo type="min"/>
        <cfvo type="max"/>
        <color rgb="FFFCFCFF"/>
        <color rgb="FF63BE7B"/>
      </colorScale>
    </cfRule>
    <cfRule type="colorScale" priority="128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61">
    <cfRule type="cellIs" dxfId="7391" priority="12828" operator="greaterThan">
      <formula>1</formula>
    </cfRule>
    <cfRule type="colorScale" priority="12829">
      <colorScale>
        <cfvo type="min"/>
        <cfvo type="max"/>
        <color rgb="FFFCFCFF"/>
        <color rgb="FF63BE7B"/>
      </colorScale>
    </cfRule>
    <cfRule type="colorScale" priority="128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61">
    <cfRule type="colorScale" priority="12831">
      <colorScale>
        <cfvo type="min"/>
        <cfvo type="max"/>
        <color rgb="FFFCFCFF"/>
        <color rgb="FF63BE7B"/>
      </colorScale>
    </cfRule>
    <cfRule type="colorScale" priority="128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61">
    <cfRule type="colorScale" priority="12833">
      <colorScale>
        <cfvo type="min"/>
        <cfvo type="max"/>
        <color rgb="FFFCFCFF"/>
        <color rgb="FF63BE7B"/>
      </colorScale>
    </cfRule>
    <cfRule type="colorScale" priority="128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61">
    <cfRule type="cellIs" dxfId="7390" priority="12835" operator="greaterThan">
      <formula>1</formula>
    </cfRule>
    <cfRule type="colorScale" priority="12836">
      <colorScale>
        <cfvo type="min"/>
        <cfvo type="max"/>
        <color rgb="FFFCFCFF"/>
        <color rgb="FF63BE7B"/>
      </colorScale>
    </cfRule>
    <cfRule type="colorScale" priority="128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61">
    <cfRule type="colorScale" priority="12838">
      <colorScale>
        <cfvo type="min"/>
        <cfvo type="max"/>
        <color rgb="FFFCFCFF"/>
        <color rgb="FF63BE7B"/>
      </colorScale>
    </cfRule>
    <cfRule type="colorScale" priority="128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61">
    <cfRule type="colorScale" priority="12840">
      <colorScale>
        <cfvo type="min"/>
        <cfvo type="max"/>
        <color rgb="FFFCFCFF"/>
        <color rgb="FF63BE7B"/>
      </colorScale>
    </cfRule>
    <cfRule type="colorScale" priority="128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61">
    <cfRule type="cellIs" dxfId="7389" priority="12842" operator="greaterThan">
      <formula>1</formula>
    </cfRule>
    <cfRule type="colorScale" priority="12843">
      <colorScale>
        <cfvo type="min"/>
        <cfvo type="max"/>
        <color rgb="FFFCFCFF"/>
        <color rgb="FF63BE7B"/>
      </colorScale>
    </cfRule>
    <cfRule type="colorScale" priority="128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61">
    <cfRule type="colorScale" priority="12845">
      <colorScale>
        <cfvo type="min"/>
        <cfvo type="max"/>
        <color rgb="FFFCFCFF"/>
        <color rgb="FF63BE7B"/>
      </colorScale>
    </cfRule>
    <cfRule type="colorScale" priority="128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61">
    <cfRule type="colorScale" priority="12847">
      <colorScale>
        <cfvo type="min"/>
        <cfvo type="max"/>
        <color rgb="FFFCFCFF"/>
        <color rgb="FF63BE7B"/>
      </colorScale>
    </cfRule>
    <cfRule type="colorScale" priority="128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61">
    <cfRule type="cellIs" dxfId="7388" priority="12849" operator="greaterThan">
      <formula>1</formula>
    </cfRule>
    <cfRule type="colorScale" priority="12850">
      <colorScale>
        <cfvo type="min"/>
        <cfvo type="max"/>
        <color rgb="FFFCFCFF"/>
        <color rgb="FF63BE7B"/>
      </colorScale>
    </cfRule>
    <cfRule type="colorScale" priority="128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61">
    <cfRule type="colorScale" priority="12852">
      <colorScale>
        <cfvo type="min"/>
        <cfvo type="max"/>
        <color rgb="FFFCFCFF"/>
        <color rgb="FF63BE7B"/>
      </colorScale>
    </cfRule>
    <cfRule type="colorScale" priority="128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61">
    <cfRule type="colorScale" priority="12854">
      <colorScale>
        <cfvo type="min"/>
        <cfvo type="max"/>
        <color rgb="FFFCFCFF"/>
        <color rgb="FF63BE7B"/>
      </colorScale>
    </cfRule>
    <cfRule type="colorScale" priority="128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61">
    <cfRule type="cellIs" dxfId="7387" priority="12856" operator="greaterThan">
      <formula>1</formula>
    </cfRule>
    <cfRule type="colorScale" priority="12857">
      <colorScale>
        <cfvo type="min"/>
        <cfvo type="max"/>
        <color rgb="FFFCFCFF"/>
        <color rgb="FF63BE7B"/>
      </colorScale>
    </cfRule>
    <cfRule type="colorScale" priority="128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61">
    <cfRule type="colorScale" priority="12859">
      <colorScale>
        <cfvo type="min"/>
        <cfvo type="max"/>
        <color rgb="FFFCFCFF"/>
        <color rgb="FF63BE7B"/>
      </colorScale>
    </cfRule>
    <cfRule type="colorScale" priority="128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61">
    <cfRule type="colorScale" priority="12861">
      <colorScale>
        <cfvo type="min"/>
        <cfvo type="max"/>
        <color rgb="FFFCFCFF"/>
        <color rgb="FF63BE7B"/>
      </colorScale>
    </cfRule>
    <cfRule type="colorScale" priority="128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61">
    <cfRule type="cellIs" dxfId="7386" priority="12863" operator="greaterThan">
      <formula>1</formula>
    </cfRule>
    <cfRule type="colorScale" priority="12864">
      <colorScale>
        <cfvo type="min"/>
        <cfvo type="max"/>
        <color rgb="FFFCFCFF"/>
        <color rgb="FF63BE7B"/>
      </colorScale>
    </cfRule>
    <cfRule type="colorScale" priority="128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61">
    <cfRule type="colorScale" priority="12866">
      <colorScale>
        <cfvo type="min"/>
        <cfvo type="max"/>
        <color rgb="FFFCFCFF"/>
        <color rgb="FF63BE7B"/>
      </colorScale>
    </cfRule>
    <cfRule type="colorScale" priority="128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61">
    <cfRule type="colorScale" priority="12868">
      <colorScale>
        <cfvo type="min"/>
        <cfvo type="max"/>
        <color rgb="FFFCFCFF"/>
        <color rgb="FF63BE7B"/>
      </colorScale>
    </cfRule>
    <cfRule type="colorScale" priority="128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61">
    <cfRule type="cellIs" dxfId="7385" priority="12870" operator="greaterThan">
      <formula>1</formula>
    </cfRule>
    <cfRule type="colorScale" priority="12871">
      <colorScale>
        <cfvo type="min"/>
        <cfvo type="max"/>
        <color rgb="FFFCFCFF"/>
        <color rgb="FF63BE7B"/>
      </colorScale>
    </cfRule>
    <cfRule type="colorScale" priority="128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D61:LD61">
    <cfRule type="containsText" dxfId="7384" priority="12597" operator="containsText" text=" ">
      <formula>NOT(ISERROR(SEARCH(" ",KD61)))</formula>
    </cfRule>
    <cfRule type="containsText" dxfId="7383" priority="12598" operator="containsText" text=" ">
      <formula>NOT(ISERROR(SEARCH(" ",KD61)))</formula>
    </cfRule>
  </conditionalFormatting>
  <conditionalFormatting sqref="KG61:KZ61">
    <cfRule type="cellIs" dxfId="7382" priority="12558" operator="greaterThan">
      <formula>0.31</formula>
    </cfRule>
    <cfRule type="cellIs" dxfId="7381" priority="12559" operator="greaterThan">
      <formula>0.31</formula>
    </cfRule>
    <cfRule type="cellIs" dxfId="7380" priority="12560" operator="greaterThan">
      <formula>0.31</formula>
    </cfRule>
    <cfRule type="cellIs" dxfId="7379" priority="12561" operator="greaterThan">
      <formula>0.3</formula>
    </cfRule>
    <cfRule type="cellIs" dxfId="7378" priority="12562" operator="greaterThan">
      <formula>1</formula>
    </cfRule>
    <cfRule type="cellIs" dxfId="7377" priority="12563" operator="equal">
      <formula>0</formula>
    </cfRule>
  </conditionalFormatting>
  <conditionalFormatting sqref="V62">
    <cfRule type="colorScale" priority="12199">
      <colorScale>
        <cfvo type="min"/>
        <cfvo type="max"/>
        <color rgb="FFFCFCFF"/>
        <color rgb="FF63BE7B"/>
      </colorScale>
    </cfRule>
    <cfRule type="colorScale" priority="122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G62">
    <cfRule type="cellIs" dxfId="7376" priority="9106" operator="equal">
      <formula>0</formula>
    </cfRule>
    <cfRule type="cellIs" dxfId="7375" priority="9107" operator="equal">
      <formula>0</formula>
    </cfRule>
    <cfRule type="cellIs" dxfId="7374" priority="9108" operator="greaterThan">
      <formula>1</formula>
    </cfRule>
    <cfRule type="containsText" dxfId="7373" priority="9109" operator="containsText" text=" ">
      <formula>NOT(ISERROR(SEARCH(" ",AG62)))</formula>
    </cfRule>
    <cfRule type="containsText" dxfId="7372" priority="9110" operator="containsText" text=" ">
      <formula>NOT(ISERROR(SEARCH(" ",AG62)))</formula>
    </cfRule>
  </conditionalFormatting>
  <conditionalFormatting sqref="AH62">
    <cfRule type="cellIs" dxfId="7371" priority="11573" operator="equal">
      <formula>0</formula>
    </cfRule>
    <cfRule type="cellIs" dxfId="7370" priority="11574" operator="equal">
      <formula>0</formula>
    </cfRule>
    <cfRule type="cellIs" dxfId="7369" priority="11575" operator="greaterThan">
      <formula>1</formula>
    </cfRule>
    <cfRule type="containsText" dxfId="7368" priority="11576" operator="containsText" text=" ">
      <formula>NOT(ISERROR(SEARCH(" ",AH62)))</formula>
    </cfRule>
    <cfRule type="containsText" dxfId="7367" priority="11577" operator="containsText" text=" ">
      <formula>NOT(ISERROR(SEARCH(" ",AH62)))</formula>
    </cfRule>
  </conditionalFormatting>
  <conditionalFormatting sqref="AI62">
    <cfRule type="cellIs" dxfId="7366" priority="11563" operator="equal">
      <formula>0</formula>
    </cfRule>
    <cfRule type="cellIs" dxfId="7365" priority="11564" operator="equal">
      <formula>0</formula>
    </cfRule>
    <cfRule type="cellIs" dxfId="7364" priority="11565" operator="greaterThan">
      <formula>1</formula>
    </cfRule>
    <cfRule type="containsText" dxfId="7363" priority="11566" operator="containsText" text=" ">
      <formula>NOT(ISERROR(SEARCH(" ",AI62)))</formula>
    </cfRule>
    <cfRule type="containsText" dxfId="7362" priority="11567" operator="containsText" text=" ">
      <formula>NOT(ISERROR(SEARCH(" ",AI62)))</formula>
    </cfRule>
  </conditionalFormatting>
  <conditionalFormatting sqref="AJ62">
    <cfRule type="cellIs" dxfId="7361" priority="11553" operator="equal">
      <formula>0</formula>
    </cfRule>
    <cfRule type="cellIs" dxfId="7360" priority="11554" operator="equal">
      <formula>0</formula>
    </cfRule>
    <cfRule type="cellIs" dxfId="7359" priority="11555" operator="greaterThan">
      <formula>1</formula>
    </cfRule>
    <cfRule type="containsText" dxfId="7358" priority="11556" operator="containsText" text=" ">
      <formula>NOT(ISERROR(SEARCH(" ",AJ62)))</formula>
    </cfRule>
    <cfRule type="containsText" dxfId="7357" priority="11557" operator="containsText" text=" ">
      <formula>NOT(ISERROR(SEARCH(" ",AJ62)))</formula>
    </cfRule>
  </conditionalFormatting>
  <conditionalFormatting sqref="AL62:AN62">
    <cfRule type="cellIs" dxfId="7356" priority="12198" operator="equal">
      <formula>0</formula>
    </cfRule>
    <cfRule type="containsText" dxfId="7355" priority="12215" operator="containsText" text=" ">
      <formula>NOT(ISERROR(SEARCH(" ",AL62)))</formula>
    </cfRule>
    <cfRule type="containsText" dxfId="7354" priority="12216" operator="containsText" text=" ">
      <formula>NOT(ISERROR(SEARCH(" ",AL62)))</formula>
    </cfRule>
  </conditionalFormatting>
  <conditionalFormatting sqref="AS62">
    <cfRule type="cellIs" dxfId="7353" priority="8892" operator="equal">
      <formula>0</formula>
    </cfRule>
    <cfRule type="containsText" dxfId="7352" priority="8893" operator="containsText" text=" ">
      <formula>NOT(ISERROR(SEARCH(" ",AS62)))</formula>
    </cfRule>
    <cfRule type="containsText" dxfId="7351" priority="8894" operator="containsText" text=" ">
      <formula>NOT(ISERROR(SEARCH(" ",AS62)))</formula>
    </cfRule>
  </conditionalFormatting>
  <conditionalFormatting sqref="BC62">
    <cfRule type="containsText" dxfId="7350" priority="10479" operator="containsText" text=" ">
      <formula>NOT(ISERROR(SEARCH(" ",BC62)))</formula>
    </cfRule>
    <cfRule type="containsText" dxfId="7349" priority="10480" operator="containsText" text=" ">
      <formula>NOT(ISERROR(SEARCH(" ",BC62)))</formula>
    </cfRule>
  </conditionalFormatting>
  <conditionalFormatting sqref="BD62">
    <cfRule type="containsText" dxfId="7348" priority="10475" operator="containsText" text=" ">
      <formula>NOT(ISERROR(SEARCH(" ",BD62)))</formula>
    </cfRule>
    <cfRule type="containsText" dxfId="7347" priority="10476" operator="containsText" text=" ">
      <formula>NOT(ISERROR(SEARCH(" ",BD62)))</formula>
    </cfRule>
  </conditionalFormatting>
  <conditionalFormatting sqref="BF62:BG62">
    <cfRule type="containsText" dxfId="7346" priority="12217" operator="containsText" text=" ">
      <formula>NOT(ISERROR(SEARCH(" ",BF62)))</formula>
    </cfRule>
    <cfRule type="containsText" dxfId="7345" priority="12218" operator="containsText" text=" ">
      <formula>NOT(ISERROR(SEARCH(" ",BF62)))</formula>
    </cfRule>
  </conditionalFormatting>
  <conditionalFormatting sqref="BO62">
    <cfRule type="containsText" dxfId="7344" priority="12056" operator="containsText" text=" ">
      <formula>NOT(ISERROR(SEARCH(" ",BO62)))</formula>
    </cfRule>
    <cfRule type="containsText" dxfId="7343" priority="12057" operator="containsText" text=" ">
      <formula>NOT(ISERROR(SEARCH(" ",BO62)))</formula>
    </cfRule>
  </conditionalFormatting>
  <conditionalFormatting sqref="BP62">
    <cfRule type="containsText" dxfId="7342" priority="11580" operator="containsText" text=" ">
      <formula>NOT(ISERROR(SEARCH(" ",BP62)))</formula>
    </cfRule>
    <cfRule type="containsText" dxfId="7341" priority="11581" operator="containsText" text=" ">
      <formula>NOT(ISERROR(SEARCH(" ",BP62)))</formula>
    </cfRule>
  </conditionalFormatting>
  <conditionalFormatting sqref="BR62:BT62">
    <cfRule type="containsText" dxfId="7340" priority="12211" operator="containsText" text=" ">
      <formula>NOT(ISERROR(SEARCH(" ",BR62)))</formula>
    </cfRule>
    <cfRule type="containsText" dxfId="7339" priority="12212" operator="containsText" text=" ">
      <formula>NOT(ISERROR(SEARCH(" ",BR62)))</formula>
    </cfRule>
  </conditionalFormatting>
  <conditionalFormatting sqref="DU62">
    <cfRule type="containsText" dxfId="7338" priority="10862" operator="containsText" text=" ">
      <formula>NOT(ISERROR(SEARCH(" ",DU62)))</formula>
    </cfRule>
    <cfRule type="containsText" dxfId="7337" priority="10863" operator="containsText" text=" ">
      <formula>NOT(ISERROR(SEARCH(" ",DU62)))</formula>
    </cfRule>
    <cfRule type="containsText" dxfId="7336" priority="10864" operator="containsText" text=" ">
      <formula>NOT(ISERROR(SEARCH(" ",DU62)))</formula>
    </cfRule>
    <cfRule type="containsText" dxfId="7335" priority="10865" operator="containsText" text=" ">
      <formula>NOT(ISERROR(SEARCH(" ",DU62)))</formula>
    </cfRule>
  </conditionalFormatting>
  <conditionalFormatting sqref="EU62">
    <cfRule type="containsText" dxfId="7334" priority="12204" operator="containsText" text=" ">
      <formula>NOT(ISERROR(SEARCH(" ",EU62)))</formula>
    </cfRule>
    <cfRule type="containsText" dxfId="7333" priority="12205" operator="containsText" text=" ">
      <formula>NOT(ISERROR(SEARCH(" ",EU62)))</formula>
    </cfRule>
  </conditionalFormatting>
  <conditionalFormatting sqref="EW62">
    <cfRule type="containsText" dxfId="7332" priority="12202" operator="containsText" text=" ">
      <formula>NOT(ISERROR(SEARCH(" ",EW62)))</formula>
    </cfRule>
    <cfRule type="containsText" dxfId="7331" priority="12203" operator="containsText" text=" ">
      <formula>NOT(ISERROR(SEARCH(" ",EW62)))</formula>
    </cfRule>
  </conditionalFormatting>
  <conditionalFormatting sqref="FE62">
    <cfRule type="cellIs" dxfId="7330" priority="12058" operator="greaterThan">
      <formula>1</formula>
    </cfRule>
    <cfRule type="colorScale" priority="12059">
      <colorScale>
        <cfvo type="min"/>
        <cfvo type="max"/>
        <color rgb="FFFCFCFF"/>
        <color rgb="FF63BE7B"/>
      </colorScale>
    </cfRule>
    <cfRule type="colorScale" priority="120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62:FH62">
    <cfRule type="colorScale" priority="12195">
      <colorScale>
        <cfvo type="min"/>
        <cfvo type="max"/>
        <color rgb="FFFCFCFF"/>
        <color rgb="FF63BE7B"/>
      </colorScale>
    </cfRule>
    <cfRule type="colorScale" priority="121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62">
    <cfRule type="colorScale" priority="12193">
      <colorScale>
        <cfvo type="min"/>
        <cfvo type="max"/>
        <color rgb="FFFCFCFF"/>
        <color rgb="FF63BE7B"/>
      </colorScale>
    </cfRule>
    <cfRule type="colorScale" priority="121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62">
    <cfRule type="colorScale" priority="12167">
      <colorScale>
        <cfvo type="min"/>
        <cfvo type="max"/>
        <color rgb="FFFCFCFF"/>
        <color rgb="FF63BE7B"/>
      </colorScale>
    </cfRule>
    <cfRule type="colorScale" priority="121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62">
    <cfRule type="cellIs" dxfId="7329" priority="12144" operator="greaterThan">
      <formula>1</formula>
    </cfRule>
    <cfRule type="colorScale" priority="12145">
      <colorScale>
        <cfvo type="min"/>
        <cfvo type="max"/>
        <color rgb="FFFCFCFF"/>
        <color rgb="FF63BE7B"/>
      </colorScale>
    </cfRule>
    <cfRule type="colorScale" priority="121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62">
    <cfRule type="colorScale" priority="12091">
      <colorScale>
        <cfvo type="min"/>
        <cfvo type="max"/>
        <color rgb="FFFCFCFF"/>
        <color rgb="FF63BE7B"/>
      </colorScale>
    </cfRule>
    <cfRule type="colorScale" priority="120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62">
    <cfRule type="colorScale" priority="12089">
      <colorScale>
        <cfvo type="min"/>
        <cfvo type="max"/>
        <color rgb="FFFCFCFF"/>
        <color rgb="FF63BE7B"/>
      </colorScale>
    </cfRule>
    <cfRule type="colorScale" priority="120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62">
    <cfRule type="cellIs" dxfId="7328" priority="12141" operator="greaterThan">
      <formula>1</formula>
    </cfRule>
    <cfRule type="colorScale" priority="12142">
      <colorScale>
        <cfvo type="min"/>
        <cfvo type="max"/>
        <color rgb="FFFCFCFF"/>
        <color rgb="FF63BE7B"/>
      </colorScale>
    </cfRule>
    <cfRule type="colorScale" priority="121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62">
    <cfRule type="colorScale" priority="12087">
      <colorScale>
        <cfvo type="min"/>
        <cfvo type="max"/>
        <color rgb="FFFCFCFF"/>
        <color rgb="FF63BE7B"/>
      </colorScale>
    </cfRule>
    <cfRule type="colorScale" priority="120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62">
    <cfRule type="colorScale" priority="12085">
      <colorScale>
        <cfvo type="min"/>
        <cfvo type="max"/>
        <color rgb="FFFCFCFF"/>
        <color rgb="FF63BE7B"/>
      </colorScale>
    </cfRule>
    <cfRule type="colorScale" priority="120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62">
    <cfRule type="cellIs" dxfId="7327" priority="12138" operator="greaterThan">
      <formula>1</formula>
    </cfRule>
    <cfRule type="colorScale" priority="12139">
      <colorScale>
        <cfvo type="min"/>
        <cfvo type="max"/>
        <color rgb="FFFCFCFF"/>
        <color rgb="FF63BE7B"/>
      </colorScale>
    </cfRule>
    <cfRule type="colorScale" priority="121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62">
    <cfRule type="colorScale" priority="12083">
      <colorScale>
        <cfvo type="min"/>
        <cfvo type="max"/>
        <color rgb="FFFCFCFF"/>
        <color rgb="FF63BE7B"/>
      </colorScale>
    </cfRule>
    <cfRule type="colorScale" priority="120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62">
    <cfRule type="colorScale" priority="12081">
      <colorScale>
        <cfvo type="min"/>
        <cfvo type="max"/>
        <color rgb="FFFCFCFF"/>
        <color rgb="FF63BE7B"/>
      </colorScale>
    </cfRule>
    <cfRule type="colorScale" priority="120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62">
    <cfRule type="cellIs" dxfId="7326" priority="12135" operator="greaterThan">
      <formula>1</formula>
    </cfRule>
    <cfRule type="colorScale" priority="12136">
      <colorScale>
        <cfvo type="min"/>
        <cfvo type="max"/>
        <color rgb="FFFCFCFF"/>
        <color rgb="FF63BE7B"/>
      </colorScale>
    </cfRule>
    <cfRule type="colorScale" priority="121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62">
    <cfRule type="colorScale" priority="12079">
      <colorScale>
        <cfvo type="min"/>
        <cfvo type="max"/>
        <color rgb="FFFCFCFF"/>
        <color rgb="FF63BE7B"/>
      </colorScale>
    </cfRule>
    <cfRule type="colorScale" priority="120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62">
    <cfRule type="colorScale" priority="12077">
      <colorScale>
        <cfvo type="min"/>
        <cfvo type="max"/>
        <color rgb="FFFCFCFF"/>
        <color rgb="FF63BE7B"/>
      </colorScale>
    </cfRule>
    <cfRule type="colorScale" priority="120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62">
    <cfRule type="cellIs" dxfId="7325" priority="12132" operator="greaterThan">
      <formula>1</formula>
    </cfRule>
    <cfRule type="colorScale" priority="12133">
      <colorScale>
        <cfvo type="min"/>
        <cfvo type="max"/>
        <color rgb="FFFCFCFF"/>
        <color rgb="FF63BE7B"/>
      </colorScale>
    </cfRule>
    <cfRule type="colorScale" priority="121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62">
    <cfRule type="colorScale" priority="12075">
      <colorScale>
        <cfvo type="min"/>
        <cfvo type="max"/>
        <color rgb="FFFCFCFF"/>
        <color rgb="FF63BE7B"/>
      </colorScale>
    </cfRule>
    <cfRule type="colorScale" priority="120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62">
    <cfRule type="colorScale" priority="12073">
      <colorScale>
        <cfvo type="min"/>
        <cfvo type="max"/>
        <color rgb="FFFCFCFF"/>
        <color rgb="FF63BE7B"/>
      </colorScale>
    </cfRule>
    <cfRule type="colorScale" priority="120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62">
    <cfRule type="cellIs" dxfId="7324" priority="12129" operator="greaterThan">
      <formula>1</formula>
    </cfRule>
    <cfRule type="colorScale" priority="12130">
      <colorScale>
        <cfvo type="min"/>
        <cfvo type="max"/>
        <color rgb="FFFCFCFF"/>
        <color rgb="FF63BE7B"/>
      </colorScale>
    </cfRule>
    <cfRule type="colorScale" priority="121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62">
    <cfRule type="colorScale" priority="12071">
      <colorScale>
        <cfvo type="min"/>
        <cfvo type="max"/>
        <color rgb="FFFCFCFF"/>
        <color rgb="FF63BE7B"/>
      </colorScale>
    </cfRule>
    <cfRule type="colorScale" priority="120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62">
    <cfRule type="colorScale" priority="12069">
      <colorScale>
        <cfvo type="min"/>
        <cfvo type="max"/>
        <color rgb="FFFCFCFF"/>
        <color rgb="FF63BE7B"/>
      </colorScale>
    </cfRule>
    <cfRule type="colorScale" priority="120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62">
    <cfRule type="cellIs" dxfId="7323" priority="12126" operator="greaterThan">
      <formula>1</formula>
    </cfRule>
    <cfRule type="colorScale" priority="12127">
      <colorScale>
        <cfvo type="min"/>
        <cfvo type="max"/>
        <color rgb="FFFCFCFF"/>
        <color rgb="FF63BE7B"/>
      </colorScale>
    </cfRule>
    <cfRule type="colorScale" priority="121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62">
    <cfRule type="colorScale" priority="12067">
      <colorScale>
        <cfvo type="min"/>
        <cfvo type="max"/>
        <color rgb="FFFCFCFF"/>
        <color rgb="FF63BE7B"/>
      </colorScale>
    </cfRule>
    <cfRule type="colorScale" priority="120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62">
    <cfRule type="colorScale" priority="12065">
      <colorScale>
        <cfvo type="min"/>
        <cfvo type="max"/>
        <color rgb="FFFCFCFF"/>
        <color rgb="FF63BE7B"/>
      </colorScale>
    </cfRule>
    <cfRule type="colorScale" priority="120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62">
    <cfRule type="cellIs" dxfId="7322" priority="12123" operator="greaterThan">
      <formula>1</formula>
    </cfRule>
    <cfRule type="colorScale" priority="12124">
      <colorScale>
        <cfvo type="min"/>
        <cfvo type="max"/>
        <color rgb="FFFCFCFF"/>
        <color rgb="FF63BE7B"/>
      </colorScale>
    </cfRule>
    <cfRule type="colorScale" priority="121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62">
    <cfRule type="colorScale" priority="12063">
      <colorScale>
        <cfvo type="min"/>
        <cfvo type="max"/>
        <color rgb="FFFCFCFF"/>
        <color rgb="FF63BE7B"/>
      </colorScale>
    </cfRule>
    <cfRule type="colorScale" priority="120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62">
    <cfRule type="colorScale" priority="12061">
      <colorScale>
        <cfvo type="min"/>
        <cfvo type="max"/>
        <color rgb="FFFCFCFF"/>
        <color rgb="FF63BE7B"/>
      </colorScale>
    </cfRule>
    <cfRule type="colorScale" priority="120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62">
    <cfRule type="cellIs" dxfId="7321" priority="12120" operator="greaterThan">
      <formula>1</formula>
    </cfRule>
    <cfRule type="colorScale" priority="12121">
      <colorScale>
        <cfvo type="min"/>
        <cfvo type="max"/>
        <color rgb="FFFCFCFF"/>
        <color rgb="FF63BE7B"/>
      </colorScale>
    </cfRule>
    <cfRule type="colorScale" priority="121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62">
    <cfRule type="colorScale" priority="12191">
      <colorScale>
        <cfvo type="min"/>
        <cfvo type="max"/>
        <color rgb="FFFCFCFF"/>
        <color rgb="FF63BE7B"/>
      </colorScale>
    </cfRule>
    <cfRule type="colorScale" priority="121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62">
    <cfRule type="colorScale" priority="12165">
      <colorScale>
        <cfvo type="min"/>
        <cfvo type="max"/>
        <color rgb="FFFCFCFF"/>
        <color rgb="FF63BE7B"/>
      </colorScale>
    </cfRule>
    <cfRule type="colorScale" priority="121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62">
    <cfRule type="cellIs" dxfId="7320" priority="12187" operator="greaterThan">
      <formula>1</formula>
    </cfRule>
    <cfRule type="colorScale" priority="12188">
      <colorScale>
        <cfvo type="min"/>
        <cfvo type="max"/>
        <color rgb="FFFCFCFF"/>
        <color rgb="FF63BE7B"/>
      </colorScale>
    </cfRule>
    <cfRule type="colorScale" priority="121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62">
    <cfRule type="colorScale" priority="12185">
      <colorScale>
        <cfvo type="min"/>
        <cfvo type="max"/>
        <color rgb="FFFCFCFF"/>
        <color rgb="FF63BE7B"/>
      </colorScale>
    </cfRule>
    <cfRule type="colorScale" priority="121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62">
    <cfRule type="colorScale" priority="12163">
      <colorScale>
        <cfvo type="min"/>
        <cfvo type="max"/>
        <color rgb="FFFCFCFF"/>
        <color rgb="FF63BE7B"/>
      </colorScale>
    </cfRule>
    <cfRule type="colorScale" priority="121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62">
    <cfRule type="cellIs" dxfId="7319" priority="12117" operator="greaterThan">
      <formula>1</formula>
    </cfRule>
    <cfRule type="colorScale" priority="12118">
      <colorScale>
        <cfvo type="min"/>
        <cfvo type="max"/>
        <color rgb="FFFCFCFF"/>
        <color rgb="FF63BE7B"/>
      </colorScale>
    </cfRule>
    <cfRule type="colorScale" priority="121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62">
    <cfRule type="colorScale" priority="12183">
      <colorScale>
        <cfvo type="min"/>
        <cfvo type="max"/>
        <color rgb="FFFCFCFF"/>
        <color rgb="FF63BE7B"/>
      </colorScale>
    </cfRule>
    <cfRule type="colorScale" priority="121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62">
    <cfRule type="colorScale" priority="12161">
      <colorScale>
        <cfvo type="min"/>
        <cfvo type="max"/>
        <color rgb="FFFCFCFF"/>
        <color rgb="FF63BE7B"/>
      </colorScale>
    </cfRule>
    <cfRule type="colorScale" priority="121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62">
    <cfRule type="cellIs" dxfId="7318" priority="12114" operator="greaterThan">
      <formula>1</formula>
    </cfRule>
    <cfRule type="colorScale" priority="12115">
      <colorScale>
        <cfvo type="min"/>
        <cfvo type="max"/>
        <color rgb="FFFCFCFF"/>
        <color rgb="FF63BE7B"/>
      </colorScale>
    </cfRule>
    <cfRule type="colorScale" priority="121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62">
    <cfRule type="colorScale" priority="12181">
      <colorScale>
        <cfvo type="min"/>
        <cfvo type="max"/>
        <color rgb="FFFCFCFF"/>
        <color rgb="FF63BE7B"/>
      </colorScale>
    </cfRule>
    <cfRule type="colorScale" priority="121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62">
    <cfRule type="colorScale" priority="12159">
      <colorScale>
        <cfvo type="min"/>
        <cfvo type="max"/>
        <color rgb="FFFCFCFF"/>
        <color rgb="FF63BE7B"/>
      </colorScale>
    </cfRule>
    <cfRule type="colorScale" priority="121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62">
    <cfRule type="cellIs" dxfId="7317" priority="12111" operator="greaterThan">
      <formula>1</formula>
    </cfRule>
    <cfRule type="colorScale" priority="12112">
      <colorScale>
        <cfvo type="min"/>
        <cfvo type="max"/>
        <color rgb="FFFCFCFF"/>
        <color rgb="FF63BE7B"/>
      </colorScale>
    </cfRule>
    <cfRule type="colorScale" priority="121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62">
    <cfRule type="colorScale" priority="12179">
      <colorScale>
        <cfvo type="min"/>
        <cfvo type="max"/>
        <color rgb="FFFCFCFF"/>
        <color rgb="FF63BE7B"/>
      </colorScale>
    </cfRule>
    <cfRule type="colorScale" priority="121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62">
    <cfRule type="colorScale" priority="12157">
      <colorScale>
        <cfvo type="min"/>
        <cfvo type="max"/>
        <color rgb="FFFCFCFF"/>
        <color rgb="FF63BE7B"/>
      </colorScale>
    </cfRule>
    <cfRule type="colorScale" priority="121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62">
    <cfRule type="cellIs" dxfId="7316" priority="12108" operator="greaterThan">
      <formula>1</formula>
    </cfRule>
    <cfRule type="colorScale" priority="12109">
      <colorScale>
        <cfvo type="min"/>
        <cfvo type="max"/>
        <color rgb="FFFCFCFF"/>
        <color rgb="FF63BE7B"/>
      </colorScale>
    </cfRule>
    <cfRule type="colorScale" priority="121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62">
    <cfRule type="colorScale" priority="12177">
      <colorScale>
        <cfvo type="min"/>
        <cfvo type="max"/>
        <color rgb="FFFCFCFF"/>
        <color rgb="FF63BE7B"/>
      </colorScale>
    </cfRule>
    <cfRule type="colorScale" priority="121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62">
    <cfRule type="colorScale" priority="12155">
      <colorScale>
        <cfvo type="min"/>
        <cfvo type="max"/>
        <color rgb="FFFCFCFF"/>
        <color rgb="FF63BE7B"/>
      </colorScale>
    </cfRule>
    <cfRule type="colorScale" priority="121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62">
    <cfRule type="cellIs" dxfId="7315" priority="12105" operator="greaterThan">
      <formula>1</formula>
    </cfRule>
    <cfRule type="colorScale" priority="12106">
      <colorScale>
        <cfvo type="min"/>
        <cfvo type="max"/>
        <color rgb="FFFCFCFF"/>
        <color rgb="FF63BE7B"/>
      </colorScale>
    </cfRule>
    <cfRule type="colorScale" priority="121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62">
    <cfRule type="colorScale" priority="12175">
      <colorScale>
        <cfvo type="min"/>
        <cfvo type="max"/>
        <color rgb="FFFCFCFF"/>
        <color rgb="FF63BE7B"/>
      </colorScale>
    </cfRule>
    <cfRule type="colorScale" priority="121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62">
    <cfRule type="colorScale" priority="12153">
      <colorScale>
        <cfvo type="min"/>
        <cfvo type="max"/>
        <color rgb="FFFCFCFF"/>
        <color rgb="FF63BE7B"/>
      </colorScale>
    </cfRule>
    <cfRule type="colorScale" priority="121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62">
    <cfRule type="cellIs" dxfId="7314" priority="12102" operator="greaterThan">
      <formula>1</formula>
    </cfRule>
    <cfRule type="colorScale" priority="12103">
      <colorScale>
        <cfvo type="min"/>
        <cfvo type="max"/>
        <color rgb="FFFCFCFF"/>
        <color rgb="FF63BE7B"/>
      </colorScale>
    </cfRule>
    <cfRule type="colorScale" priority="121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62">
    <cfRule type="colorScale" priority="12173">
      <colorScale>
        <cfvo type="min"/>
        <cfvo type="max"/>
        <color rgb="FFFCFCFF"/>
        <color rgb="FF63BE7B"/>
      </colorScale>
    </cfRule>
    <cfRule type="colorScale" priority="121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62">
    <cfRule type="colorScale" priority="12151">
      <colorScale>
        <cfvo type="min"/>
        <cfvo type="max"/>
        <color rgb="FFFCFCFF"/>
        <color rgb="FF63BE7B"/>
      </colorScale>
    </cfRule>
    <cfRule type="colorScale" priority="121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62">
    <cfRule type="cellIs" dxfId="7313" priority="12099" operator="greaterThan">
      <formula>1</formula>
    </cfRule>
    <cfRule type="colorScale" priority="12100">
      <colorScale>
        <cfvo type="min"/>
        <cfvo type="max"/>
        <color rgb="FFFCFCFF"/>
        <color rgb="FF63BE7B"/>
      </colorScale>
    </cfRule>
    <cfRule type="colorScale" priority="121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62">
    <cfRule type="colorScale" priority="12171">
      <colorScale>
        <cfvo type="min"/>
        <cfvo type="max"/>
        <color rgb="FFFCFCFF"/>
        <color rgb="FF63BE7B"/>
      </colorScale>
    </cfRule>
    <cfRule type="colorScale" priority="121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62">
    <cfRule type="colorScale" priority="12149">
      <colorScale>
        <cfvo type="min"/>
        <cfvo type="max"/>
        <color rgb="FFFCFCFF"/>
        <color rgb="FF63BE7B"/>
      </colorScale>
    </cfRule>
    <cfRule type="colorScale" priority="121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62">
    <cfRule type="cellIs" dxfId="7312" priority="12096" operator="greaterThan">
      <formula>1</formula>
    </cfRule>
    <cfRule type="colorScale" priority="12097">
      <colorScale>
        <cfvo type="min"/>
        <cfvo type="max"/>
        <color rgb="FFFCFCFF"/>
        <color rgb="FF63BE7B"/>
      </colorScale>
    </cfRule>
    <cfRule type="colorScale" priority="120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62">
    <cfRule type="colorScale" priority="12169">
      <colorScale>
        <cfvo type="min"/>
        <cfvo type="max"/>
        <color rgb="FFFCFCFF"/>
        <color rgb="FF63BE7B"/>
      </colorScale>
    </cfRule>
    <cfRule type="colorScale" priority="121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62">
    <cfRule type="colorScale" priority="12147">
      <colorScale>
        <cfvo type="min"/>
        <cfvo type="max"/>
        <color rgb="FFFCFCFF"/>
        <color rgb="FF63BE7B"/>
      </colorScale>
    </cfRule>
    <cfRule type="colorScale" priority="121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62">
    <cfRule type="cellIs" dxfId="7311" priority="12093" operator="greaterThan">
      <formula>1</formula>
    </cfRule>
    <cfRule type="colorScale" priority="12094">
      <colorScale>
        <cfvo type="min"/>
        <cfvo type="max"/>
        <color rgb="FFFCFCFF"/>
        <color rgb="FF63BE7B"/>
      </colorScale>
    </cfRule>
    <cfRule type="colorScale" priority="120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O62:HS62">
    <cfRule type="containsText" dxfId="7310" priority="12045" operator="containsText" text=" ">
      <formula>NOT(ISERROR(SEARCH(" ",HO62)))</formula>
    </cfRule>
    <cfRule type="containsText" dxfId="7309" priority="12046" operator="containsText" text=" ">
      <formula>NOT(ISERROR(SEARCH(" ",HO62)))</formula>
    </cfRule>
  </conditionalFormatting>
  <conditionalFormatting sqref="HT62">
    <cfRule type="cellIs" dxfId="7308" priority="11946" operator="greaterThan">
      <formula>1</formula>
    </cfRule>
    <cfRule type="colorScale" priority="11947">
      <colorScale>
        <cfvo type="min"/>
        <cfvo type="max"/>
        <color rgb="FFFCFCFF"/>
        <color rgb="FF63BE7B"/>
      </colorScale>
    </cfRule>
    <cfRule type="colorScale" priority="119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62:HW62">
    <cfRule type="colorScale" priority="12043">
      <colorScale>
        <cfvo type="min"/>
        <cfvo type="max"/>
        <color rgb="FFFCFCFF"/>
        <color rgb="FF63BE7B"/>
      </colorScale>
    </cfRule>
    <cfRule type="colorScale" priority="120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W62">
    <cfRule type="cellIs" dxfId="7307" priority="12040" operator="greaterThan">
      <formula>1</formula>
    </cfRule>
  </conditionalFormatting>
  <conditionalFormatting sqref="HX62">
    <cfRule type="colorScale" priority="12041">
      <colorScale>
        <cfvo type="min"/>
        <cfvo type="max"/>
        <color rgb="FFFCFCFF"/>
        <color rgb="FF63BE7B"/>
      </colorScale>
    </cfRule>
    <cfRule type="colorScale" priority="120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62">
    <cfRule type="colorScale" priority="12035">
      <colorScale>
        <cfvo type="min"/>
        <cfvo type="max"/>
        <color rgb="FFFCFCFF"/>
        <color rgb="FF63BE7B"/>
      </colorScale>
    </cfRule>
    <cfRule type="colorScale" priority="120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62">
    <cfRule type="cellIs" dxfId="7306" priority="12032" operator="greaterThan">
      <formula>1</formula>
    </cfRule>
    <cfRule type="colorScale" priority="12033">
      <colorScale>
        <cfvo type="min"/>
        <cfvo type="max"/>
        <color rgb="FFFCFCFF"/>
        <color rgb="FF63BE7B"/>
      </colorScale>
    </cfRule>
    <cfRule type="colorScale" priority="120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62">
    <cfRule type="colorScale" priority="11979">
      <colorScale>
        <cfvo type="min"/>
        <cfvo type="max"/>
        <color rgb="FFFCFCFF"/>
        <color rgb="FF63BE7B"/>
      </colorScale>
    </cfRule>
    <cfRule type="colorScale" priority="119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62">
    <cfRule type="colorScale" priority="11977">
      <colorScale>
        <cfvo type="min"/>
        <cfvo type="max"/>
        <color rgb="FFFCFCFF"/>
        <color rgb="FF63BE7B"/>
      </colorScale>
    </cfRule>
    <cfRule type="colorScale" priority="119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62">
    <cfRule type="cellIs" dxfId="7305" priority="12029" operator="greaterThan">
      <formula>1</formula>
    </cfRule>
    <cfRule type="colorScale" priority="12030">
      <colorScale>
        <cfvo type="min"/>
        <cfvo type="max"/>
        <color rgb="FFFCFCFF"/>
        <color rgb="FF63BE7B"/>
      </colorScale>
    </cfRule>
    <cfRule type="colorScale" priority="120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62">
    <cfRule type="colorScale" priority="11975">
      <colorScale>
        <cfvo type="min"/>
        <cfvo type="max"/>
        <color rgb="FFFCFCFF"/>
        <color rgb="FF63BE7B"/>
      </colorScale>
    </cfRule>
    <cfRule type="colorScale" priority="119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62">
    <cfRule type="colorScale" priority="11973">
      <colorScale>
        <cfvo type="min"/>
        <cfvo type="max"/>
        <color rgb="FFFCFCFF"/>
        <color rgb="FF63BE7B"/>
      </colorScale>
    </cfRule>
    <cfRule type="colorScale" priority="119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62">
    <cfRule type="cellIs" dxfId="7304" priority="12026" operator="greaterThan">
      <formula>1</formula>
    </cfRule>
    <cfRule type="colorScale" priority="12027">
      <colorScale>
        <cfvo type="min"/>
        <cfvo type="max"/>
        <color rgb="FFFCFCFF"/>
        <color rgb="FF63BE7B"/>
      </colorScale>
    </cfRule>
    <cfRule type="colorScale" priority="120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62">
    <cfRule type="colorScale" priority="11971">
      <colorScale>
        <cfvo type="min"/>
        <cfvo type="max"/>
        <color rgb="FFFCFCFF"/>
        <color rgb="FF63BE7B"/>
      </colorScale>
    </cfRule>
    <cfRule type="colorScale" priority="119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62">
    <cfRule type="colorScale" priority="11969">
      <colorScale>
        <cfvo type="min"/>
        <cfvo type="max"/>
        <color rgb="FFFCFCFF"/>
        <color rgb="FF63BE7B"/>
      </colorScale>
    </cfRule>
    <cfRule type="colorScale" priority="119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62">
    <cfRule type="cellIs" dxfId="7303" priority="12023" operator="greaterThan">
      <formula>1</formula>
    </cfRule>
    <cfRule type="colorScale" priority="12024">
      <colorScale>
        <cfvo type="min"/>
        <cfvo type="max"/>
        <color rgb="FFFCFCFF"/>
        <color rgb="FF63BE7B"/>
      </colorScale>
    </cfRule>
    <cfRule type="colorScale" priority="120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62">
    <cfRule type="colorScale" priority="11967">
      <colorScale>
        <cfvo type="min"/>
        <cfvo type="max"/>
        <color rgb="FFFCFCFF"/>
        <color rgb="FF63BE7B"/>
      </colorScale>
    </cfRule>
    <cfRule type="colorScale" priority="119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62">
    <cfRule type="colorScale" priority="11965">
      <colorScale>
        <cfvo type="min"/>
        <cfvo type="max"/>
        <color rgb="FFFCFCFF"/>
        <color rgb="FF63BE7B"/>
      </colorScale>
    </cfRule>
    <cfRule type="colorScale" priority="119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62">
    <cfRule type="cellIs" dxfId="7302" priority="12020" operator="greaterThan">
      <formula>1</formula>
    </cfRule>
    <cfRule type="colorScale" priority="12021">
      <colorScale>
        <cfvo type="min"/>
        <cfvo type="max"/>
        <color rgb="FFFCFCFF"/>
        <color rgb="FF63BE7B"/>
      </colorScale>
    </cfRule>
    <cfRule type="colorScale" priority="120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62">
    <cfRule type="colorScale" priority="11963">
      <colorScale>
        <cfvo type="min"/>
        <cfvo type="max"/>
        <color rgb="FFFCFCFF"/>
        <color rgb="FF63BE7B"/>
      </colorScale>
    </cfRule>
    <cfRule type="colorScale" priority="119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62">
    <cfRule type="colorScale" priority="11961">
      <colorScale>
        <cfvo type="min"/>
        <cfvo type="max"/>
        <color rgb="FFFCFCFF"/>
        <color rgb="FF63BE7B"/>
      </colorScale>
    </cfRule>
    <cfRule type="colorScale" priority="119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62">
    <cfRule type="cellIs" dxfId="7301" priority="12017" operator="greaterThan">
      <formula>1</formula>
    </cfRule>
    <cfRule type="colorScale" priority="12018">
      <colorScale>
        <cfvo type="min"/>
        <cfvo type="max"/>
        <color rgb="FFFCFCFF"/>
        <color rgb="FF63BE7B"/>
      </colorScale>
    </cfRule>
    <cfRule type="colorScale" priority="120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62">
    <cfRule type="colorScale" priority="11959">
      <colorScale>
        <cfvo type="min"/>
        <cfvo type="max"/>
        <color rgb="FFFCFCFF"/>
        <color rgb="FF63BE7B"/>
      </colorScale>
    </cfRule>
    <cfRule type="colorScale" priority="119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62">
    <cfRule type="colorScale" priority="11957">
      <colorScale>
        <cfvo type="min"/>
        <cfvo type="max"/>
        <color rgb="FFFCFCFF"/>
        <color rgb="FF63BE7B"/>
      </colorScale>
    </cfRule>
    <cfRule type="colorScale" priority="119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62">
    <cfRule type="cellIs" dxfId="7300" priority="12014" operator="greaterThan">
      <formula>1</formula>
    </cfRule>
    <cfRule type="colorScale" priority="12015">
      <colorScale>
        <cfvo type="min"/>
        <cfvo type="max"/>
        <color rgb="FFFCFCFF"/>
        <color rgb="FF63BE7B"/>
      </colorScale>
    </cfRule>
    <cfRule type="colorScale" priority="120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62">
    <cfRule type="colorScale" priority="11955">
      <colorScale>
        <cfvo type="min"/>
        <cfvo type="max"/>
        <color rgb="FFFCFCFF"/>
        <color rgb="FF63BE7B"/>
      </colorScale>
    </cfRule>
    <cfRule type="colorScale" priority="119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62">
    <cfRule type="colorScale" priority="11953">
      <colorScale>
        <cfvo type="min"/>
        <cfvo type="max"/>
        <color rgb="FFFCFCFF"/>
        <color rgb="FF63BE7B"/>
      </colorScale>
    </cfRule>
    <cfRule type="colorScale" priority="119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62">
    <cfRule type="cellIs" dxfId="7299" priority="12011" operator="greaterThan">
      <formula>1</formula>
    </cfRule>
    <cfRule type="colorScale" priority="12012">
      <colorScale>
        <cfvo type="min"/>
        <cfvo type="max"/>
        <color rgb="FFFCFCFF"/>
        <color rgb="FF63BE7B"/>
      </colorScale>
    </cfRule>
    <cfRule type="colorScale" priority="120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62">
    <cfRule type="colorScale" priority="11951">
      <colorScale>
        <cfvo type="min"/>
        <cfvo type="max"/>
        <color rgb="FFFCFCFF"/>
        <color rgb="FF63BE7B"/>
      </colorScale>
    </cfRule>
    <cfRule type="colorScale" priority="119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62">
    <cfRule type="colorScale" priority="11949">
      <colorScale>
        <cfvo type="min"/>
        <cfvo type="max"/>
        <color rgb="FFFCFCFF"/>
        <color rgb="FF63BE7B"/>
      </colorScale>
    </cfRule>
    <cfRule type="colorScale" priority="119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62">
    <cfRule type="cellIs" dxfId="7298" priority="12008" operator="greaterThan">
      <formula>1</formula>
    </cfRule>
    <cfRule type="colorScale" priority="12009">
      <colorScale>
        <cfvo type="min"/>
        <cfvo type="max"/>
        <color rgb="FFFCFCFF"/>
        <color rgb="FF63BE7B"/>
      </colorScale>
    </cfRule>
    <cfRule type="colorScale" priority="120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62">
    <cfRule type="colorScale" priority="11944">
      <colorScale>
        <cfvo type="min"/>
        <cfvo type="max"/>
        <color rgb="FFFCFCFF"/>
        <color rgb="FF63BE7B"/>
      </colorScale>
    </cfRule>
    <cfRule type="colorScale" priority="119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62">
    <cfRule type="colorScale" priority="11924">
      <colorScale>
        <cfvo type="min"/>
        <cfvo type="max"/>
        <color rgb="FFFCFCFF"/>
        <color rgb="FF63BE7B"/>
      </colorScale>
    </cfRule>
    <cfRule type="colorScale" priority="119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62">
    <cfRule type="cellIs" dxfId="7297" priority="12037" operator="greaterThan">
      <formula>1</formula>
    </cfRule>
    <cfRule type="colorScale" priority="12038">
      <colorScale>
        <cfvo type="min"/>
        <cfvo type="max"/>
        <color rgb="FFFCFCFF"/>
        <color rgb="FF63BE7B"/>
      </colorScale>
    </cfRule>
    <cfRule type="colorScale" priority="120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62">
    <cfRule type="colorScale" priority="11942">
      <colorScale>
        <cfvo type="min"/>
        <cfvo type="max"/>
        <color rgb="FFFCFCFF"/>
        <color rgb="FF63BE7B"/>
      </colorScale>
    </cfRule>
    <cfRule type="colorScale" priority="119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62">
    <cfRule type="colorScale" priority="11922">
      <colorScale>
        <cfvo type="min"/>
        <cfvo type="max"/>
        <color rgb="FFFCFCFF"/>
        <color rgb="FF63BE7B"/>
      </colorScale>
    </cfRule>
    <cfRule type="colorScale" priority="119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62">
    <cfRule type="cellIs" dxfId="7296" priority="12005" operator="greaterThan">
      <formula>1</formula>
    </cfRule>
    <cfRule type="colorScale" priority="12006">
      <colorScale>
        <cfvo type="min"/>
        <cfvo type="max"/>
        <color rgb="FFFCFCFF"/>
        <color rgb="FF63BE7B"/>
      </colorScale>
    </cfRule>
    <cfRule type="colorScale" priority="120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62">
    <cfRule type="colorScale" priority="11940">
      <colorScale>
        <cfvo type="min"/>
        <cfvo type="max"/>
        <color rgb="FFFCFCFF"/>
        <color rgb="FF63BE7B"/>
      </colorScale>
    </cfRule>
    <cfRule type="colorScale" priority="119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62">
    <cfRule type="colorScale" priority="11920">
      <colorScale>
        <cfvo type="min"/>
        <cfvo type="max"/>
        <color rgb="FFFCFCFF"/>
        <color rgb="FF63BE7B"/>
      </colorScale>
    </cfRule>
    <cfRule type="colorScale" priority="119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62">
    <cfRule type="cellIs" dxfId="7295" priority="12002" operator="greaterThan">
      <formula>1</formula>
    </cfRule>
    <cfRule type="colorScale" priority="12003">
      <colorScale>
        <cfvo type="min"/>
        <cfvo type="max"/>
        <color rgb="FFFCFCFF"/>
        <color rgb="FF63BE7B"/>
      </colorScale>
    </cfRule>
    <cfRule type="colorScale" priority="120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62">
    <cfRule type="colorScale" priority="11938">
      <colorScale>
        <cfvo type="min"/>
        <cfvo type="max"/>
        <color rgb="FFFCFCFF"/>
        <color rgb="FF63BE7B"/>
      </colorScale>
    </cfRule>
    <cfRule type="colorScale" priority="119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62">
    <cfRule type="colorScale" priority="11918">
      <colorScale>
        <cfvo type="min"/>
        <cfvo type="max"/>
        <color rgb="FFFCFCFF"/>
        <color rgb="FF63BE7B"/>
      </colorScale>
    </cfRule>
    <cfRule type="colorScale" priority="119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62">
    <cfRule type="cellIs" dxfId="7294" priority="11999" operator="greaterThan">
      <formula>1</formula>
    </cfRule>
    <cfRule type="colorScale" priority="12000">
      <colorScale>
        <cfvo type="min"/>
        <cfvo type="max"/>
        <color rgb="FFFCFCFF"/>
        <color rgb="FF63BE7B"/>
      </colorScale>
    </cfRule>
    <cfRule type="colorScale" priority="120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62">
    <cfRule type="colorScale" priority="11936">
      <colorScale>
        <cfvo type="min"/>
        <cfvo type="max"/>
        <color rgb="FFFCFCFF"/>
        <color rgb="FF63BE7B"/>
      </colorScale>
    </cfRule>
    <cfRule type="colorScale" priority="119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62">
    <cfRule type="colorScale" priority="11916">
      <colorScale>
        <cfvo type="min"/>
        <cfvo type="max"/>
        <color rgb="FFFCFCFF"/>
        <color rgb="FF63BE7B"/>
      </colorScale>
    </cfRule>
    <cfRule type="colorScale" priority="119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62">
    <cfRule type="cellIs" dxfId="7293" priority="11996" operator="greaterThan">
      <formula>1</formula>
    </cfRule>
    <cfRule type="colorScale" priority="11997">
      <colorScale>
        <cfvo type="min"/>
        <cfvo type="max"/>
        <color rgb="FFFCFCFF"/>
        <color rgb="FF63BE7B"/>
      </colorScale>
    </cfRule>
    <cfRule type="colorScale" priority="119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62">
    <cfRule type="colorScale" priority="11934">
      <colorScale>
        <cfvo type="min"/>
        <cfvo type="max"/>
        <color rgb="FFFCFCFF"/>
        <color rgb="FF63BE7B"/>
      </colorScale>
    </cfRule>
    <cfRule type="colorScale" priority="119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62">
    <cfRule type="colorScale" priority="11914">
      <colorScale>
        <cfvo type="min"/>
        <cfvo type="max"/>
        <color rgb="FFFCFCFF"/>
        <color rgb="FF63BE7B"/>
      </colorScale>
    </cfRule>
    <cfRule type="colorScale" priority="119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62">
    <cfRule type="cellIs" dxfId="7292" priority="11993" operator="greaterThan">
      <formula>1</formula>
    </cfRule>
    <cfRule type="colorScale" priority="11994">
      <colorScale>
        <cfvo type="min"/>
        <cfvo type="max"/>
        <color rgb="FFFCFCFF"/>
        <color rgb="FF63BE7B"/>
      </colorScale>
    </cfRule>
    <cfRule type="colorScale" priority="119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62">
    <cfRule type="colorScale" priority="11932">
      <colorScale>
        <cfvo type="min"/>
        <cfvo type="max"/>
        <color rgb="FFFCFCFF"/>
        <color rgb="FF63BE7B"/>
      </colorScale>
    </cfRule>
    <cfRule type="colorScale" priority="119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62">
    <cfRule type="colorScale" priority="11912">
      <colorScale>
        <cfvo type="min"/>
        <cfvo type="max"/>
        <color rgb="FFFCFCFF"/>
        <color rgb="FF63BE7B"/>
      </colorScale>
    </cfRule>
    <cfRule type="colorScale" priority="119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62">
    <cfRule type="cellIs" dxfId="7291" priority="11990" operator="greaterThan">
      <formula>1</formula>
    </cfRule>
    <cfRule type="colorScale" priority="11991">
      <colorScale>
        <cfvo type="min"/>
        <cfvo type="max"/>
        <color rgb="FFFCFCFF"/>
        <color rgb="FF63BE7B"/>
      </colorScale>
    </cfRule>
    <cfRule type="colorScale" priority="119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62">
    <cfRule type="colorScale" priority="11930">
      <colorScale>
        <cfvo type="min"/>
        <cfvo type="max"/>
        <color rgb="FFFCFCFF"/>
        <color rgb="FF63BE7B"/>
      </colorScale>
    </cfRule>
    <cfRule type="colorScale" priority="119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62">
    <cfRule type="colorScale" priority="11910">
      <colorScale>
        <cfvo type="min"/>
        <cfvo type="max"/>
        <color rgb="FFFCFCFF"/>
        <color rgb="FF63BE7B"/>
      </colorScale>
    </cfRule>
    <cfRule type="colorScale" priority="119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62">
    <cfRule type="cellIs" dxfId="7290" priority="11987" operator="greaterThan">
      <formula>1</formula>
    </cfRule>
    <cfRule type="colorScale" priority="11988">
      <colorScale>
        <cfvo type="min"/>
        <cfvo type="max"/>
        <color rgb="FFFCFCFF"/>
        <color rgb="FF63BE7B"/>
      </colorScale>
    </cfRule>
    <cfRule type="colorScale" priority="119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62">
    <cfRule type="colorScale" priority="11928">
      <colorScale>
        <cfvo type="min"/>
        <cfvo type="max"/>
        <color rgb="FFFCFCFF"/>
        <color rgb="FF63BE7B"/>
      </colorScale>
    </cfRule>
    <cfRule type="colorScale" priority="119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62">
    <cfRule type="colorScale" priority="11908">
      <colorScale>
        <cfvo type="min"/>
        <cfvo type="max"/>
        <color rgb="FFFCFCFF"/>
        <color rgb="FF63BE7B"/>
      </colorScale>
    </cfRule>
    <cfRule type="colorScale" priority="119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62">
    <cfRule type="cellIs" dxfId="7289" priority="11984" operator="greaterThan">
      <formula>1</formula>
    </cfRule>
    <cfRule type="colorScale" priority="11985">
      <colorScale>
        <cfvo type="min"/>
        <cfvo type="max"/>
        <color rgb="FFFCFCFF"/>
        <color rgb="FF63BE7B"/>
      </colorScale>
    </cfRule>
    <cfRule type="colorScale" priority="119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62">
    <cfRule type="colorScale" priority="11926">
      <colorScale>
        <cfvo type="min"/>
        <cfvo type="max"/>
        <color rgb="FFFCFCFF"/>
        <color rgb="FF63BE7B"/>
      </colorScale>
    </cfRule>
    <cfRule type="colorScale" priority="119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62">
    <cfRule type="colorScale" priority="11906">
      <colorScale>
        <cfvo type="min"/>
        <cfvo type="max"/>
        <color rgb="FFFCFCFF"/>
        <color rgb="FF63BE7B"/>
      </colorScale>
    </cfRule>
    <cfRule type="colorScale" priority="119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62">
    <cfRule type="cellIs" dxfId="7288" priority="11981" operator="greaterThan">
      <formula>1</formula>
    </cfRule>
    <cfRule type="colorScale" priority="11982">
      <colorScale>
        <cfvo type="min"/>
        <cfvo type="max"/>
        <color rgb="FFFCFCFF"/>
        <color rgb="FF63BE7B"/>
      </colorScale>
    </cfRule>
    <cfRule type="colorScale" priority="119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C62">
    <cfRule type="containsText" dxfId="7287" priority="12047" operator="containsText" text=" ">
      <formula>NOT(ISERROR(SEARCH(" ",KC62)))</formula>
    </cfRule>
    <cfRule type="containsText" dxfId="7286" priority="12048" operator="containsText" text=" ">
      <formula>NOT(ISERROR(SEARCH(" ",KC62)))</formula>
    </cfRule>
  </conditionalFormatting>
  <conditionalFormatting sqref="KG62:KZ62">
    <cfRule type="cellIs" dxfId="7285" priority="12049" operator="greaterThan">
      <formula>0.31</formula>
    </cfRule>
    <cfRule type="cellIs" dxfId="7284" priority="12050" operator="greaterThan">
      <formula>0.31</formula>
    </cfRule>
    <cfRule type="cellIs" dxfId="7283" priority="12051" operator="greaterThan">
      <formula>0.31</formula>
    </cfRule>
    <cfRule type="cellIs" dxfId="7282" priority="12052" operator="greaterThan">
      <formula>0.31</formula>
    </cfRule>
    <cfRule type="cellIs" dxfId="7281" priority="12053" operator="greaterThan">
      <formula>0.3</formula>
    </cfRule>
    <cfRule type="cellIs" dxfId="7280" priority="12054" operator="greaterThan">
      <formula>1</formula>
    </cfRule>
    <cfRule type="cellIs" dxfId="7279" priority="12055" operator="equal">
      <formula>0</formula>
    </cfRule>
  </conditionalFormatting>
  <conditionalFormatting sqref="MV62:MW62">
    <cfRule type="containsText" dxfId="7278" priority="4811" operator="containsText" text=" ">
      <formula>NOT(ISERROR(SEARCH(" ",MV62)))</formula>
    </cfRule>
    <cfRule type="containsText" dxfId="7277" priority="4812" operator="containsText" text=" ">
      <formula>NOT(ISERROR(SEARCH(" ",MV62)))</formula>
    </cfRule>
  </conditionalFormatting>
  <conditionalFormatting sqref="D63:E63">
    <cfRule type="containsText" dxfId="7276" priority="11538" operator="containsText" text=" ">
      <formula>NOT(ISERROR(SEARCH(" ",D63)))</formula>
    </cfRule>
    <cfRule type="containsText" dxfId="7275" priority="11539" operator="containsText" text=" ">
      <formula>NOT(ISERROR(SEARCH(" ",D63)))</formula>
    </cfRule>
  </conditionalFormatting>
  <conditionalFormatting sqref="F63">
    <cfRule type="containsText" dxfId="7274" priority="11532" operator="containsText" text=" ">
      <formula>NOT(ISERROR(SEARCH(" ",F63)))</formula>
    </cfRule>
    <cfRule type="containsText" dxfId="7273" priority="11533" operator="containsText" text=" ">
      <formula>NOT(ISERROR(SEARCH(" ",F63)))</formula>
    </cfRule>
  </conditionalFormatting>
  <conditionalFormatting sqref="H63">
    <cfRule type="containsText" dxfId="7272" priority="11536" operator="containsText" text=" ">
      <formula>NOT(ISERROR(SEARCH(" ",H63)))</formula>
    </cfRule>
    <cfRule type="containsText" dxfId="7271" priority="11537" operator="containsText" text=" ">
      <formula>NOT(ISERROR(SEARCH(" ",H63)))</formula>
    </cfRule>
  </conditionalFormatting>
  <conditionalFormatting sqref="AH63:AJ63">
    <cfRule type="cellIs" dxfId="7270" priority="12201" operator="equal">
      <formula>0</formula>
    </cfRule>
    <cfRule type="cellIs" dxfId="7269" priority="12206" operator="greaterThan">
      <formula>1</formula>
    </cfRule>
    <cfRule type="containsText" dxfId="7268" priority="12207" operator="containsText" text=" ">
      <formula>NOT(ISERROR(SEARCH(" ",AH63)))</formula>
    </cfRule>
    <cfRule type="containsText" dxfId="7267" priority="12208" operator="containsText" text=" ">
      <formula>NOT(ISERROR(SEARCH(" ",AH63)))</formula>
    </cfRule>
  </conditionalFormatting>
  <conditionalFormatting sqref="AL63:AM63">
    <cfRule type="containsText" dxfId="7266" priority="12249" operator="containsText" text=" ">
      <formula>NOT(ISERROR(SEARCH(" ",AL63)))</formula>
    </cfRule>
    <cfRule type="containsText" dxfId="7265" priority="12250" operator="containsText" text=" ">
      <formula>NOT(ISERROR(SEARCH(" ",AL63)))</formula>
    </cfRule>
  </conditionalFormatting>
  <conditionalFormatting sqref="BE63">
    <cfRule type="containsText" dxfId="7264" priority="12253" operator="containsText" text=" ">
      <formula>NOT(ISERROR(SEARCH(" ",BE63)))</formula>
    </cfRule>
    <cfRule type="containsText" dxfId="7263" priority="12254" operator="containsText" text=" ">
      <formula>NOT(ISERROR(SEARCH(" ",BE63)))</formula>
    </cfRule>
  </conditionalFormatting>
  <conditionalFormatting sqref="BF63">
    <cfRule type="containsText" dxfId="7262" priority="12251" operator="containsText" text=" ">
      <formula>NOT(ISERROR(SEARCH(" ",BF63)))</formula>
    </cfRule>
    <cfRule type="containsText" dxfId="7261" priority="12252" operator="containsText" text=" ">
      <formula>NOT(ISERROR(SEARCH(" ",BF63)))</formula>
    </cfRule>
  </conditionalFormatting>
  <conditionalFormatting sqref="BG63">
    <cfRule type="containsText" dxfId="7260" priority="8943" operator="containsText" text=" ">
      <formula>NOT(ISERROR(SEARCH(" ",BG63)))</formula>
    </cfRule>
    <cfRule type="containsText" dxfId="7259" priority="8944" operator="containsText" text=" ">
      <formula>NOT(ISERROR(SEARCH(" ",BG63)))</formula>
    </cfRule>
  </conditionalFormatting>
  <conditionalFormatting sqref="BO63">
    <cfRule type="containsText" dxfId="7258" priority="12240" operator="containsText" text=" ">
      <formula>NOT(ISERROR(SEARCH(" ",BO63)))</formula>
    </cfRule>
    <cfRule type="containsText" dxfId="7257" priority="12241" operator="containsText" text=" ">
      <formula>NOT(ISERROR(SEARCH(" ",BO63)))</formula>
    </cfRule>
  </conditionalFormatting>
  <conditionalFormatting sqref="CM63">
    <cfRule type="cellIs" dxfId="7256" priority="229" operator="equal">
      <formula>1</formula>
    </cfRule>
  </conditionalFormatting>
  <conditionalFormatting sqref="CO63">
    <cfRule type="cellIs" dxfId="7255" priority="183" operator="equal">
      <formula>1</formula>
    </cfRule>
  </conditionalFormatting>
  <conditionalFormatting sqref="DJ63:DL63">
    <cfRule type="cellIs" dxfId="7254" priority="429" operator="equal">
      <formula>1</formula>
    </cfRule>
  </conditionalFormatting>
  <conditionalFormatting sqref="DR63">
    <cfRule type="cellIs" dxfId="7253" priority="406" operator="equal">
      <formula>1</formula>
    </cfRule>
  </conditionalFormatting>
  <conditionalFormatting sqref="DU63">
    <cfRule type="containsText" dxfId="7252" priority="10858" operator="containsText" text=" ">
      <formula>NOT(ISERROR(SEARCH(" ",DU63)))</formula>
    </cfRule>
    <cfRule type="containsText" dxfId="7251" priority="10859" operator="containsText" text=" ">
      <formula>NOT(ISERROR(SEARCH(" ",DU63)))</formula>
    </cfRule>
    <cfRule type="containsText" dxfId="7250" priority="10860" operator="containsText" text=" ">
      <formula>NOT(ISERROR(SEARCH(" ",DU63)))</formula>
    </cfRule>
    <cfRule type="containsText" dxfId="7249" priority="10861" operator="containsText" text=" ">
      <formula>NOT(ISERROR(SEARCH(" ",DU63)))</formula>
    </cfRule>
  </conditionalFormatting>
  <conditionalFormatting sqref="MV63:MW63">
    <cfRule type="containsText" dxfId="7248" priority="4813" operator="containsText" text=" ">
      <formula>NOT(ISERROR(SEARCH(" ",MV63)))</formula>
    </cfRule>
    <cfRule type="containsText" dxfId="7247" priority="4814" operator="containsText" text=" ">
      <formula>NOT(ISERROR(SEARCH(" ",MV63)))</formula>
    </cfRule>
  </conditionalFormatting>
  <conditionalFormatting sqref="F64">
    <cfRule type="containsText" dxfId="7246" priority="11530" operator="containsText" text=" ">
      <formula>NOT(ISERROR(SEARCH(" ",F64)))</formula>
    </cfRule>
    <cfRule type="containsText" dxfId="7245" priority="11531" operator="containsText" text=" ">
      <formula>NOT(ISERROR(SEARCH(" ",F64)))</formula>
    </cfRule>
  </conditionalFormatting>
  <conditionalFormatting sqref="V64">
    <cfRule type="colorScale" priority="11876">
      <colorScale>
        <cfvo type="min"/>
        <cfvo type="max"/>
        <color rgb="FFFCFCFF"/>
        <color rgb="FF63BE7B"/>
      </colorScale>
    </cfRule>
    <cfRule type="colorScale" priority="118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G64">
    <cfRule type="cellIs" dxfId="7244" priority="11878" operator="equal">
      <formula>0</formula>
    </cfRule>
    <cfRule type="cellIs" dxfId="7243" priority="11883" operator="greaterThan">
      <formula>1</formula>
    </cfRule>
    <cfRule type="containsText" dxfId="7242" priority="11884" operator="containsText" text=" ">
      <formula>NOT(ISERROR(SEARCH(" ",AG64)))</formula>
    </cfRule>
    <cfRule type="containsText" dxfId="7241" priority="11885" operator="containsText" text=" ">
      <formula>NOT(ISERROR(SEARCH(" ",AG64)))</formula>
    </cfRule>
  </conditionalFormatting>
  <conditionalFormatting sqref="AH64">
    <cfRule type="cellIs" dxfId="7240" priority="11568" operator="equal">
      <formula>0</formula>
    </cfRule>
    <cfRule type="cellIs" dxfId="7239" priority="11569" operator="equal">
      <formula>0</formula>
    </cfRule>
    <cfRule type="cellIs" dxfId="7238" priority="11570" operator="greaterThan">
      <formula>1</formula>
    </cfRule>
    <cfRule type="containsText" dxfId="7237" priority="11571" operator="containsText" text=" ">
      <formula>NOT(ISERROR(SEARCH(" ",AH64)))</formula>
    </cfRule>
    <cfRule type="containsText" dxfId="7236" priority="11572" operator="containsText" text=" ">
      <formula>NOT(ISERROR(SEARCH(" ",AH64)))</formula>
    </cfRule>
  </conditionalFormatting>
  <conditionalFormatting sqref="AI64">
    <cfRule type="cellIs" dxfId="7235" priority="11558" operator="equal">
      <formula>0</formula>
    </cfRule>
    <cfRule type="cellIs" dxfId="7234" priority="11559" operator="equal">
      <formula>0</formula>
    </cfRule>
    <cfRule type="cellIs" dxfId="7233" priority="11560" operator="greaterThan">
      <formula>1</formula>
    </cfRule>
    <cfRule type="containsText" dxfId="7232" priority="11561" operator="containsText" text=" ">
      <formula>NOT(ISERROR(SEARCH(" ",AI64)))</formula>
    </cfRule>
    <cfRule type="containsText" dxfId="7231" priority="11562" operator="containsText" text=" ">
      <formula>NOT(ISERROR(SEARCH(" ",AI64)))</formula>
    </cfRule>
  </conditionalFormatting>
  <conditionalFormatting sqref="AJ64">
    <cfRule type="cellIs" dxfId="7230" priority="11548" operator="equal">
      <formula>0</formula>
    </cfRule>
    <cfRule type="cellIs" dxfId="7229" priority="11549" operator="equal">
      <formula>0</formula>
    </cfRule>
    <cfRule type="cellIs" dxfId="7228" priority="11550" operator="greaterThan">
      <formula>1</formula>
    </cfRule>
    <cfRule type="containsText" dxfId="7227" priority="11551" operator="containsText" text=" ">
      <formula>NOT(ISERROR(SEARCH(" ",AJ64)))</formula>
    </cfRule>
    <cfRule type="containsText" dxfId="7226" priority="11552" operator="containsText" text=" ">
      <formula>NOT(ISERROR(SEARCH(" ",AJ64)))</formula>
    </cfRule>
  </conditionalFormatting>
  <conditionalFormatting sqref="AL64:AN64">
    <cfRule type="containsText" dxfId="7225" priority="11892" operator="containsText" text=" ">
      <formula>NOT(ISERROR(SEARCH(" ",AL64)))</formula>
    </cfRule>
    <cfRule type="containsText" dxfId="7224" priority="11893" operator="containsText" text=" ">
      <formula>NOT(ISERROR(SEARCH(" ",AL64)))</formula>
    </cfRule>
  </conditionalFormatting>
  <conditionalFormatting sqref="AS64">
    <cfRule type="cellIs" dxfId="7223" priority="8889" operator="equal">
      <formula>0</formula>
    </cfRule>
    <cfRule type="containsText" dxfId="7222" priority="8890" operator="containsText" text=" ">
      <formula>NOT(ISERROR(SEARCH(" ",AS64)))</formula>
    </cfRule>
    <cfRule type="containsText" dxfId="7221" priority="8891" operator="containsText" text=" ">
      <formula>NOT(ISERROR(SEARCH(" ",AS64)))</formula>
    </cfRule>
  </conditionalFormatting>
  <conditionalFormatting sqref="AU64">
    <cfRule type="cellIs" dxfId="7220" priority="9018" operator="greaterThan">
      <formula>1</formula>
    </cfRule>
    <cfRule type="containsText" dxfId="7219" priority="9019" operator="containsText" text=" ">
      <formula>NOT(ISERROR(SEARCH(" ",AU64)))</formula>
    </cfRule>
    <cfRule type="containsText" dxfId="7218" priority="9020" operator="containsText" text=" ">
      <formula>NOT(ISERROR(SEARCH(" ",AU64)))</formula>
    </cfRule>
  </conditionalFormatting>
  <conditionalFormatting sqref="BD64">
    <cfRule type="containsText" dxfId="7217" priority="10477" operator="containsText" text=" ">
      <formula>NOT(ISERROR(SEARCH(" ",BD64)))</formula>
    </cfRule>
    <cfRule type="containsText" dxfId="7216" priority="10478" operator="containsText" text=" ">
      <formula>NOT(ISERROR(SEARCH(" ",BD64)))</formula>
    </cfRule>
  </conditionalFormatting>
  <conditionalFormatting sqref="BE64">
    <cfRule type="containsText" dxfId="7215" priority="11896" operator="containsText" text=" ">
      <formula>NOT(ISERROR(SEARCH(" ",BE64)))</formula>
    </cfRule>
    <cfRule type="containsText" dxfId="7214" priority="11897" operator="containsText" text=" ">
      <formula>NOT(ISERROR(SEARCH(" ",BE64)))</formula>
    </cfRule>
  </conditionalFormatting>
  <conditionalFormatting sqref="BF64">
    <cfRule type="containsText" dxfId="7213" priority="11894" operator="containsText" text=" ">
      <formula>NOT(ISERROR(SEARCH(" ",BF64)))</formula>
    </cfRule>
    <cfRule type="containsText" dxfId="7212" priority="11895" operator="containsText" text=" ">
      <formula>NOT(ISERROR(SEARCH(" ",BF64)))</formula>
    </cfRule>
  </conditionalFormatting>
  <conditionalFormatting sqref="BG64">
    <cfRule type="containsText" dxfId="7211" priority="8941" operator="containsText" text=" ">
      <formula>NOT(ISERROR(SEARCH(" ",BG64)))</formula>
    </cfRule>
    <cfRule type="containsText" dxfId="7210" priority="8942" operator="containsText" text=" ">
      <formula>NOT(ISERROR(SEARCH(" ",BG64)))</formula>
    </cfRule>
  </conditionalFormatting>
  <conditionalFormatting sqref="BO64">
    <cfRule type="containsText" dxfId="7209" priority="11582" operator="containsText" text=" ">
      <formula>NOT(ISERROR(SEARCH(" ",BO64)))</formula>
    </cfRule>
    <cfRule type="containsText" dxfId="7208" priority="11583" operator="containsText" text=" ">
      <formula>NOT(ISERROR(SEARCH(" ",BO64)))</formula>
    </cfRule>
  </conditionalFormatting>
  <conditionalFormatting sqref="BP64">
    <cfRule type="containsText" dxfId="7207" priority="11578" operator="containsText" text=" ">
      <formula>NOT(ISERROR(SEARCH(" ",BP64)))</formula>
    </cfRule>
    <cfRule type="containsText" dxfId="7206" priority="11579" operator="containsText" text=" ">
      <formula>NOT(ISERROR(SEARCH(" ",BP64)))</formula>
    </cfRule>
  </conditionalFormatting>
  <conditionalFormatting sqref="BR64:BT64">
    <cfRule type="containsText" dxfId="7205" priority="11888" operator="containsText" text=" ">
      <formula>NOT(ISERROR(SEARCH(" ",BR64)))</formula>
    </cfRule>
    <cfRule type="containsText" dxfId="7204" priority="11889" operator="containsText" text=" ">
      <formula>NOT(ISERROR(SEARCH(" ",BR64)))</formula>
    </cfRule>
  </conditionalFormatting>
  <conditionalFormatting sqref="CM64">
    <cfRule type="cellIs" dxfId="7203" priority="227" operator="equal">
      <formula>1</formula>
    </cfRule>
  </conditionalFormatting>
  <conditionalFormatting sqref="CO64">
    <cfRule type="cellIs" dxfId="7202" priority="181" operator="equal">
      <formula>1</formula>
    </cfRule>
  </conditionalFormatting>
  <conditionalFormatting sqref="DU64">
    <cfRule type="containsText" dxfId="7201" priority="10854" operator="containsText" text=" ">
      <formula>NOT(ISERROR(SEARCH(" ",DU64)))</formula>
    </cfRule>
    <cfRule type="containsText" dxfId="7200" priority="10855" operator="containsText" text=" ">
      <formula>NOT(ISERROR(SEARCH(" ",DU64)))</formula>
    </cfRule>
    <cfRule type="containsText" dxfId="7199" priority="10856" operator="containsText" text=" ">
      <formula>NOT(ISERROR(SEARCH(" ",DU64)))</formula>
    </cfRule>
    <cfRule type="containsText" dxfId="7198" priority="10857" operator="containsText" text=" ">
      <formula>NOT(ISERROR(SEARCH(" ",DU64)))</formula>
    </cfRule>
  </conditionalFormatting>
  <conditionalFormatting sqref="DZ64:EF64">
    <cfRule type="containsText" dxfId="7197" priority="11873" operator="containsText" text=" ">
      <formula>NOT(ISERROR(SEARCH(" ",DZ64)))</formula>
    </cfRule>
    <cfRule type="containsText" dxfId="7196" priority="11874" operator="containsText" text=" ">
      <formula>NOT(ISERROR(SEARCH(" ",DZ64)))</formula>
    </cfRule>
  </conditionalFormatting>
  <conditionalFormatting sqref="EU64">
    <cfRule type="containsText" dxfId="7195" priority="11881" operator="containsText" text=" ">
      <formula>NOT(ISERROR(SEARCH(" ",EU64)))</formula>
    </cfRule>
    <cfRule type="containsText" dxfId="7194" priority="11882" operator="containsText" text=" ">
      <formula>NOT(ISERROR(SEARCH(" ",EU64)))</formula>
    </cfRule>
  </conditionalFormatting>
  <conditionalFormatting sqref="EW64">
    <cfRule type="containsText" dxfId="7193" priority="11879" operator="containsText" text=" ">
      <formula>NOT(ISERROR(SEARCH(" ",EW64)))</formula>
    </cfRule>
    <cfRule type="containsText" dxfId="7192" priority="11880" operator="containsText" text=" ">
      <formula>NOT(ISERROR(SEARCH(" ",EW64)))</formula>
    </cfRule>
  </conditionalFormatting>
  <conditionalFormatting sqref="FE64">
    <cfRule type="cellIs" dxfId="7191" priority="11734" operator="greaterThan">
      <formula>1</formula>
    </cfRule>
    <cfRule type="colorScale" priority="11735">
      <colorScale>
        <cfvo type="min"/>
        <cfvo type="max"/>
        <color rgb="FFFCFCFF"/>
        <color rgb="FF63BE7B"/>
      </colorScale>
    </cfRule>
    <cfRule type="colorScale" priority="117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64:FH64">
    <cfRule type="colorScale" priority="11871">
      <colorScale>
        <cfvo type="min"/>
        <cfvo type="max"/>
        <color rgb="FFFCFCFF"/>
        <color rgb="FF63BE7B"/>
      </colorScale>
    </cfRule>
    <cfRule type="colorScale" priority="118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H64">
    <cfRule type="cellIs" dxfId="7190" priority="11866" operator="greaterThan">
      <formula>1</formula>
    </cfRule>
  </conditionalFormatting>
  <conditionalFormatting sqref="FI64">
    <cfRule type="colorScale" priority="11869">
      <colorScale>
        <cfvo type="min"/>
        <cfvo type="max"/>
        <color rgb="FFFCFCFF"/>
        <color rgb="FF63BE7B"/>
      </colorScale>
    </cfRule>
    <cfRule type="colorScale" priority="118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64">
    <cfRule type="colorScale" priority="11843">
      <colorScale>
        <cfvo type="min"/>
        <cfvo type="max"/>
        <color rgb="FFFCFCFF"/>
        <color rgb="FF63BE7B"/>
      </colorScale>
    </cfRule>
    <cfRule type="colorScale" priority="118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64">
    <cfRule type="cellIs" dxfId="7189" priority="11820" operator="greaterThan">
      <formula>1</formula>
    </cfRule>
    <cfRule type="colorScale" priority="11821">
      <colorScale>
        <cfvo type="min"/>
        <cfvo type="max"/>
        <color rgb="FFFCFCFF"/>
        <color rgb="FF63BE7B"/>
      </colorScale>
    </cfRule>
    <cfRule type="colorScale" priority="118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64">
    <cfRule type="colorScale" priority="11767">
      <colorScale>
        <cfvo type="min"/>
        <cfvo type="max"/>
        <color rgb="FFFCFCFF"/>
        <color rgb="FF63BE7B"/>
      </colorScale>
    </cfRule>
    <cfRule type="colorScale" priority="117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64">
    <cfRule type="colorScale" priority="11765">
      <colorScale>
        <cfvo type="min"/>
        <cfvo type="max"/>
        <color rgb="FFFCFCFF"/>
        <color rgb="FF63BE7B"/>
      </colorScale>
    </cfRule>
    <cfRule type="colorScale" priority="117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64">
    <cfRule type="cellIs" dxfId="7188" priority="11817" operator="greaterThan">
      <formula>1</formula>
    </cfRule>
    <cfRule type="colorScale" priority="11818">
      <colorScale>
        <cfvo type="min"/>
        <cfvo type="max"/>
        <color rgb="FFFCFCFF"/>
        <color rgb="FF63BE7B"/>
      </colorScale>
    </cfRule>
    <cfRule type="colorScale" priority="118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64">
    <cfRule type="colorScale" priority="11763">
      <colorScale>
        <cfvo type="min"/>
        <cfvo type="max"/>
        <color rgb="FFFCFCFF"/>
        <color rgb="FF63BE7B"/>
      </colorScale>
    </cfRule>
    <cfRule type="colorScale" priority="117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64">
    <cfRule type="colorScale" priority="11761">
      <colorScale>
        <cfvo type="min"/>
        <cfvo type="max"/>
        <color rgb="FFFCFCFF"/>
        <color rgb="FF63BE7B"/>
      </colorScale>
    </cfRule>
    <cfRule type="colorScale" priority="117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64">
    <cfRule type="cellIs" dxfId="7187" priority="11814" operator="greaterThan">
      <formula>1</formula>
    </cfRule>
    <cfRule type="colorScale" priority="11815">
      <colorScale>
        <cfvo type="min"/>
        <cfvo type="max"/>
        <color rgb="FFFCFCFF"/>
        <color rgb="FF63BE7B"/>
      </colorScale>
    </cfRule>
    <cfRule type="colorScale" priority="118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64">
    <cfRule type="colorScale" priority="11759">
      <colorScale>
        <cfvo type="min"/>
        <cfvo type="max"/>
        <color rgb="FFFCFCFF"/>
        <color rgb="FF63BE7B"/>
      </colorScale>
    </cfRule>
    <cfRule type="colorScale" priority="117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64">
    <cfRule type="colorScale" priority="11757">
      <colorScale>
        <cfvo type="min"/>
        <cfvo type="max"/>
        <color rgb="FFFCFCFF"/>
        <color rgb="FF63BE7B"/>
      </colorScale>
    </cfRule>
    <cfRule type="colorScale" priority="117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64">
    <cfRule type="cellIs" dxfId="7186" priority="11811" operator="greaterThan">
      <formula>1</formula>
    </cfRule>
    <cfRule type="colorScale" priority="11812">
      <colorScale>
        <cfvo type="min"/>
        <cfvo type="max"/>
        <color rgb="FFFCFCFF"/>
        <color rgb="FF63BE7B"/>
      </colorScale>
    </cfRule>
    <cfRule type="colorScale" priority="118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64">
    <cfRule type="colorScale" priority="11755">
      <colorScale>
        <cfvo type="min"/>
        <cfvo type="max"/>
        <color rgb="FFFCFCFF"/>
        <color rgb="FF63BE7B"/>
      </colorScale>
    </cfRule>
    <cfRule type="colorScale" priority="117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64">
    <cfRule type="colorScale" priority="11753">
      <colorScale>
        <cfvo type="min"/>
        <cfvo type="max"/>
        <color rgb="FFFCFCFF"/>
        <color rgb="FF63BE7B"/>
      </colorScale>
    </cfRule>
    <cfRule type="colorScale" priority="117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64">
    <cfRule type="cellIs" dxfId="7185" priority="11808" operator="greaterThan">
      <formula>1</formula>
    </cfRule>
    <cfRule type="colorScale" priority="11809">
      <colorScale>
        <cfvo type="min"/>
        <cfvo type="max"/>
        <color rgb="FFFCFCFF"/>
        <color rgb="FF63BE7B"/>
      </colorScale>
    </cfRule>
    <cfRule type="colorScale" priority="118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64">
    <cfRule type="colorScale" priority="11751">
      <colorScale>
        <cfvo type="min"/>
        <cfvo type="max"/>
        <color rgb="FFFCFCFF"/>
        <color rgb="FF63BE7B"/>
      </colorScale>
    </cfRule>
    <cfRule type="colorScale" priority="117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64">
    <cfRule type="colorScale" priority="11749">
      <colorScale>
        <cfvo type="min"/>
        <cfvo type="max"/>
        <color rgb="FFFCFCFF"/>
        <color rgb="FF63BE7B"/>
      </colorScale>
    </cfRule>
    <cfRule type="colorScale" priority="117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64">
    <cfRule type="cellIs" dxfId="7184" priority="11805" operator="greaterThan">
      <formula>1</formula>
    </cfRule>
    <cfRule type="colorScale" priority="11806">
      <colorScale>
        <cfvo type="min"/>
        <cfvo type="max"/>
        <color rgb="FFFCFCFF"/>
        <color rgb="FF63BE7B"/>
      </colorScale>
    </cfRule>
    <cfRule type="colorScale" priority="118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64">
    <cfRule type="colorScale" priority="11747">
      <colorScale>
        <cfvo type="min"/>
        <cfvo type="max"/>
        <color rgb="FFFCFCFF"/>
        <color rgb="FF63BE7B"/>
      </colorScale>
    </cfRule>
    <cfRule type="colorScale" priority="117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64">
    <cfRule type="colorScale" priority="11745">
      <colorScale>
        <cfvo type="min"/>
        <cfvo type="max"/>
        <color rgb="FFFCFCFF"/>
        <color rgb="FF63BE7B"/>
      </colorScale>
    </cfRule>
    <cfRule type="colorScale" priority="117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64">
    <cfRule type="cellIs" dxfId="7183" priority="11802" operator="greaterThan">
      <formula>1</formula>
    </cfRule>
    <cfRule type="colorScale" priority="11803">
      <colorScale>
        <cfvo type="min"/>
        <cfvo type="max"/>
        <color rgb="FFFCFCFF"/>
        <color rgb="FF63BE7B"/>
      </colorScale>
    </cfRule>
    <cfRule type="colorScale" priority="118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64">
    <cfRule type="colorScale" priority="11743">
      <colorScale>
        <cfvo type="min"/>
        <cfvo type="max"/>
        <color rgb="FFFCFCFF"/>
        <color rgb="FF63BE7B"/>
      </colorScale>
    </cfRule>
    <cfRule type="colorScale" priority="117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64">
    <cfRule type="colorScale" priority="11741">
      <colorScale>
        <cfvo type="min"/>
        <cfvo type="max"/>
        <color rgb="FFFCFCFF"/>
        <color rgb="FF63BE7B"/>
      </colorScale>
    </cfRule>
    <cfRule type="colorScale" priority="117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64">
    <cfRule type="cellIs" dxfId="7182" priority="11799" operator="greaterThan">
      <formula>1</formula>
    </cfRule>
    <cfRule type="colorScale" priority="11800">
      <colorScale>
        <cfvo type="min"/>
        <cfvo type="max"/>
        <color rgb="FFFCFCFF"/>
        <color rgb="FF63BE7B"/>
      </colorScale>
    </cfRule>
    <cfRule type="colorScale" priority="118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64">
    <cfRule type="colorScale" priority="11739">
      <colorScale>
        <cfvo type="min"/>
        <cfvo type="max"/>
        <color rgb="FFFCFCFF"/>
        <color rgb="FF63BE7B"/>
      </colorScale>
    </cfRule>
    <cfRule type="colorScale" priority="117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64">
    <cfRule type="colorScale" priority="11737">
      <colorScale>
        <cfvo type="min"/>
        <cfvo type="max"/>
        <color rgb="FFFCFCFF"/>
        <color rgb="FF63BE7B"/>
      </colorScale>
    </cfRule>
    <cfRule type="colorScale" priority="117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64">
    <cfRule type="cellIs" dxfId="7181" priority="11796" operator="greaterThan">
      <formula>1</formula>
    </cfRule>
    <cfRule type="colorScale" priority="11797">
      <colorScale>
        <cfvo type="min"/>
        <cfvo type="max"/>
        <color rgb="FFFCFCFF"/>
        <color rgb="FF63BE7B"/>
      </colorScale>
    </cfRule>
    <cfRule type="colorScale" priority="117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64">
    <cfRule type="colorScale" priority="11867">
      <colorScale>
        <cfvo type="min"/>
        <cfvo type="max"/>
        <color rgb="FFFCFCFF"/>
        <color rgb="FF63BE7B"/>
      </colorScale>
    </cfRule>
    <cfRule type="colorScale" priority="118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64">
    <cfRule type="colorScale" priority="11841">
      <colorScale>
        <cfvo type="min"/>
        <cfvo type="max"/>
        <color rgb="FFFCFCFF"/>
        <color rgb="FF63BE7B"/>
      </colorScale>
    </cfRule>
    <cfRule type="colorScale" priority="118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64">
    <cfRule type="cellIs" dxfId="7180" priority="11863" operator="greaterThan">
      <formula>1</formula>
    </cfRule>
    <cfRule type="colorScale" priority="11864">
      <colorScale>
        <cfvo type="min"/>
        <cfvo type="max"/>
        <color rgb="FFFCFCFF"/>
        <color rgb="FF63BE7B"/>
      </colorScale>
    </cfRule>
    <cfRule type="colorScale" priority="118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64">
    <cfRule type="colorScale" priority="11861">
      <colorScale>
        <cfvo type="min"/>
        <cfvo type="max"/>
        <color rgb="FFFCFCFF"/>
        <color rgb="FF63BE7B"/>
      </colorScale>
    </cfRule>
    <cfRule type="colorScale" priority="118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64">
    <cfRule type="colorScale" priority="11839">
      <colorScale>
        <cfvo type="min"/>
        <cfvo type="max"/>
        <color rgb="FFFCFCFF"/>
        <color rgb="FF63BE7B"/>
      </colorScale>
    </cfRule>
    <cfRule type="colorScale" priority="118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64">
    <cfRule type="cellIs" dxfId="7179" priority="11793" operator="greaterThan">
      <formula>1</formula>
    </cfRule>
    <cfRule type="colorScale" priority="11794">
      <colorScale>
        <cfvo type="min"/>
        <cfvo type="max"/>
        <color rgb="FFFCFCFF"/>
        <color rgb="FF63BE7B"/>
      </colorScale>
    </cfRule>
    <cfRule type="colorScale" priority="117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64">
    <cfRule type="colorScale" priority="11859">
      <colorScale>
        <cfvo type="min"/>
        <cfvo type="max"/>
        <color rgb="FFFCFCFF"/>
        <color rgb="FF63BE7B"/>
      </colorScale>
    </cfRule>
    <cfRule type="colorScale" priority="118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64">
    <cfRule type="colorScale" priority="11837">
      <colorScale>
        <cfvo type="min"/>
        <cfvo type="max"/>
        <color rgb="FFFCFCFF"/>
        <color rgb="FF63BE7B"/>
      </colorScale>
    </cfRule>
    <cfRule type="colorScale" priority="118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64">
    <cfRule type="cellIs" dxfId="7178" priority="11790" operator="greaterThan">
      <formula>1</formula>
    </cfRule>
    <cfRule type="colorScale" priority="11791">
      <colorScale>
        <cfvo type="min"/>
        <cfvo type="max"/>
        <color rgb="FFFCFCFF"/>
        <color rgb="FF63BE7B"/>
      </colorScale>
    </cfRule>
    <cfRule type="colorScale" priority="117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64">
    <cfRule type="colorScale" priority="11857">
      <colorScale>
        <cfvo type="min"/>
        <cfvo type="max"/>
        <color rgb="FFFCFCFF"/>
        <color rgb="FF63BE7B"/>
      </colorScale>
    </cfRule>
    <cfRule type="colorScale" priority="118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64">
    <cfRule type="colorScale" priority="11835">
      <colorScale>
        <cfvo type="min"/>
        <cfvo type="max"/>
        <color rgb="FFFCFCFF"/>
        <color rgb="FF63BE7B"/>
      </colorScale>
    </cfRule>
    <cfRule type="colorScale" priority="118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64">
    <cfRule type="cellIs" dxfId="7177" priority="11787" operator="greaterThan">
      <formula>1</formula>
    </cfRule>
    <cfRule type="colorScale" priority="11788">
      <colorScale>
        <cfvo type="min"/>
        <cfvo type="max"/>
        <color rgb="FFFCFCFF"/>
        <color rgb="FF63BE7B"/>
      </colorScale>
    </cfRule>
    <cfRule type="colorScale" priority="117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64">
    <cfRule type="colorScale" priority="11855">
      <colorScale>
        <cfvo type="min"/>
        <cfvo type="max"/>
        <color rgb="FFFCFCFF"/>
        <color rgb="FF63BE7B"/>
      </colorScale>
    </cfRule>
    <cfRule type="colorScale" priority="118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64">
    <cfRule type="colorScale" priority="11833">
      <colorScale>
        <cfvo type="min"/>
        <cfvo type="max"/>
        <color rgb="FFFCFCFF"/>
        <color rgb="FF63BE7B"/>
      </colorScale>
    </cfRule>
    <cfRule type="colorScale" priority="118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64">
    <cfRule type="cellIs" dxfId="7176" priority="11784" operator="greaterThan">
      <formula>1</formula>
    </cfRule>
    <cfRule type="colorScale" priority="11785">
      <colorScale>
        <cfvo type="min"/>
        <cfvo type="max"/>
        <color rgb="FFFCFCFF"/>
        <color rgb="FF63BE7B"/>
      </colorScale>
    </cfRule>
    <cfRule type="colorScale" priority="117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64">
    <cfRule type="colorScale" priority="11853">
      <colorScale>
        <cfvo type="min"/>
        <cfvo type="max"/>
        <color rgb="FFFCFCFF"/>
        <color rgb="FF63BE7B"/>
      </colorScale>
    </cfRule>
    <cfRule type="colorScale" priority="118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64">
    <cfRule type="colorScale" priority="11831">
      <colorScale>
        <cfvo type="min"/>
        <cfvo type="max"/>
        <color rgb="FFFCFCFF"/>
        <color rgb="FF63BE7B"/>
      </colorScale>
    </cfRule>
    <cfRule type="colorScale" priority="118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64">
    <cfRule type="cellIs" dxfId="7175" priority="11781" operator="greaterThan">
      <formula>1</formula>
    </cfRule>
    <cfRule type="colorScale" priority="11782">
      <colorScale>
        <cfvo type="min"/>
        <cfvo type="max"/>
        <color rgb="FFFCFCFF"/>
        <color rgb="FF63BE7B"/>
      </colorScale>
    </cfRule>
    <cfRule type="colorScale" priority="117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64">
    <cfRule type="colorScale" priority="11851">
      <colorScale>
        <cfvo type="min"/>
        <cfvo type="max"/>
        <color rgb="FFFCFCFF"/>
        <color rgb="FF63BE7B"/>
      </colorScale>
    </cfRule>
    <cfRule type="colorScale" priority="118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64">
    <cfRule type="colorScale" priority="11829">
      <colorScale>
        <cfvo type="min"/>
        <cfvo type="max"/>
        <color rgb="FFFCFCFF"/>
        <color rgb="FF63BE7B"/>
      </colorScale>
    </cfRule>
    <cfRule type="colorScale" priority="118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64">
    <cfRule type="cellIs" dxfId="7174" priority="11778" operator="greaterThan">
      <formula>1</formula>
    </cfRule>
    <cfRule type="colorScale" priority="11779">
      <colorScale>
        <cfvo type="min"/>
        <cfvo type="max"/>
        <color rgb="FFFCFCFF"/>
        <color rgb="FF63BE7B"/>
      </colorScale>
    </cfRule>
    <cfRule type="colorScale" priority="117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64">
    <cfRule type="colorScale" priority="11849">
      <colorScale>
        <cfvo type="min"/>
        <cfvo type="max"/>
        <color rgb="FFFCFCFF"/>
        <color rgb="FF63BE7B"/>
      </colorScale>
    </cfRule>
    <cfRule type="colorScale" priority="118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64">
    <cfRule type="colorScale" priority="11827">
      <colorScale>
        <cfvo type="min"/>
        <cfvo type="max"/>
        <color rgb="FFFCFCFF"/>
        <color rgb="FF63BE7B"/>
      </colorScale>
    </cfRule>
    <cfRule type="colorScale" priority="118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64">
    <cfRule type="cellIs" dxfId="7173" priority="11775" operator="greaterThan">
      <formula>1</formula>
    </cfRule>
    <cfRule type="colorScale" priority="11776">
      <colorScale>
        <cfvo type="min"/>
        <cfvo type="max"/>
        <color rgb="FFFCFCFF"/>
        <color rgb="FF63BE7B"/>
      </colorScale>
    </cfRule>
    <cfRule type="colorScale" priority="117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64">
    <cfRule type="colorScale" priority="11847">
      <colorScale>
        <cfvo type="min"/>
        <cfvo type="max"/>
        <color rgb="FFFCFCFF"/>
        <color rgb="FF63BE7B"/>
      </colorScale>
    </cfRule>
    <cfRule type="colorScale" priority="118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64">
    <cfRule type="colorScale" priority="11825">
      <colorScale>
        <cfvo type="min"/>
        <cfvo type="max"/>
        <color rgb="FFFCFCFF"/>
        <color rgb="FF63BE7B"/>
      </colorScale>
    </cfRule>
    <cfRule type="colorScale" priority="118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64">
    <cfRule type="cellIs" dxfId="7172" priority="11772" operator="greaterThan">
      <formula>1</formula>
    </cfRule>
    <cfRule type="colorScale" priority="11773">
      <colorScale>
        <cfvo type="min"/>
        <cfvo type="max"/>
        <color rgb="FFFCFCFF"/>
        <color rgb="FF63BE7B"/>
      </colorScale>
    </cfRule>
    <cfRule type="colorScale" priority="117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64">
    <cfRule type="colorScale" priority="11845">
      <colorScale>
        <cfvo type="min"/>
        <cfvo type="max"/>
        <color rgb="FFFCFCFF"/>
        <color rgb="FF63BE7B"/>
      </colorScale>
    </cfRule>
    <cfRule type="colorScale" priority="118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64">
    <cfRule type="colorScale" priority="11823">
      <colorScale>
        <cfvo type="min"/>
        <cfvo type="max"/>
        <color rgb="FFFCFCFF"/>
        <color rgb="FF63BE7B"/>
      </colorScale>
    </cfRule>
    <cfRule type="colorScale" priority="118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64">
    <cfRule type="cellIs" dxfId="7171" priority="11769" operator="greaterThan">
      <formula>1</formula>
    </cfRule>
    <cfRule type="colorScale" priority="11770">
      <colorScale>
        <cfvo type="min"/>
        <cfvo type="max"/>
        <color rgb="FFFCFCFF"/>
        <color rgb="FF63BE7B"/>
      </colorScale>
    </cfRule>
    <cfRule type="colorScale" priority="117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O64:HS64">
    <cfRule type="containsText" dxfId="7170" priority="11723" operator="containsText" text=" ">
      <formula>NOT(ISERROR(SEARCH(" ",HO64)))</formula>
    </cfRule>
    <cfRule type="containsText" dxfId="7169" priority="11724" operator="containsText" text=" ">
      <formula>NOT(ISERROR(SEARCH(" ",HO64)))</formula>
    </cfRule>
  </conditionalFormatting>
  <conditionalFormatting sqref="HT64">
    <cfRule type="cellIs" dxfId="7168" priority="11624" operator="greaterThan">
      <formula>1</formula>
    </cfRule>
    <cfRule type="colorScale" priority="11625">
      <colorScale>
        <cfvo type="min"/>
        <cfvo type="max"/>
        <color rgb="FFFCFCFF"/>
        <color rgb="FF63BE7B"/>
      </colorScale>
    </cfRule>
    <cfRule type="colorScale" priority="116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64:HW64">
    <cfRule type="colorScale" priority="11721">
      <colorScale>
        <cfvo type="min"/>
        <cfvo type="max"/>
        <color rgb="FFFCFCFF"/>
        <color rgb="FF63BE7B"/>
      </colorScale>
    </cfRule>
    <cfRule type="colorScale" priority="117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W64">
    <cfRule type="cellIs" dxfId="7167" priority="11718" operator="greaterThan">
      <formula>1</formula>
    </cfRule>
  </conditionalFormatting>
  <conditionalFormatting sqref="HX64">
    <cfRule type="colorScale" priority="11719">
      <colorScale>
        <cfvo type="min"/>
        <cfvo type="max"/>
        <color rgb="FFFCFCFF"/>
        <color rgb="FF63BE7B"/>
      </colorScale>
    </cfRule>
    <cfRule type="colorScale" priority="117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64">
    <cfRule type="colorScale" priority="11713">
      <colorScale>
        <cfvo type="min"/>
        <cfvo type="max"/>
        <color rgb="FFFCFCFF"/>
        <color rgb="FF63BE7B"/>
      </colorScale>
    </cfRule>
    <cfRule type="colorScale" priority="117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64">
    <cfRule type="cellIs" dxfId="7166" priority="11710" operator="greaterThan">
      <formula>1</formula>
    </cfRule>
    <cfRule type="colorScale" priority="11711">
      <colorScale>
        <cfvo type="min"/>
        <cfvo type="max"/>
        <color rgb="FFFCFCFF"/>
        <color rgb="FF63BE7B"/>
      </colorScale>
    </cfRule>
    <cfRule type="colorScale" priority="117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64">
    <cfRule type="colorScale" priority="11657">
      <colorScale>
        <cfvo type="min"/>
        <cfvo type="max"/>
        <color rgb="FFFCFCFF"/>
        <color rgb="FF63BE7B"/>
      </colorScale>
    </cfRule>
    <cfRule type="colorScale" priority="116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64">
    <cfRule type="colorScale" priority="11655">
      <colorScale>
        <cfvo type="min"/>
        <cfvo type="max"/>
        <color rgb="FFFCFCFF"/>
        <color rgb="FF63BE7B"/>
      </colorScale>
    </cfRule>
    <cfRule type="colorScale" priority="116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64">
    <cfRule type="cellIs" dxfId="7165" priority="11707" operator="greaterThan">
      <formula>1</formula>
    </cfRule>
    <cfRule type="colorScale" priority="11708">
      <colorScale>
        <cfvo type="min"/>
        <cfvo type="max"/>
        <color rgb="FFFCFCFF"/>
        <color rgb="FF63BE7B"/>
      </colorScale>
    </cfRule>
    <cfRule type="colorScale" priority="117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64">
    <cfRule type="colorScale" priority="11653">
      <colorScale>
        <cfvo type="min"/>
        <cfvo type="max"/>
        <color rgb="FFFCFCFF"/>
        <color rgb="FF63BE7B"/>
      </colorScale>
    </cfRule>
    <cfRule type="colorScale" priority="116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64">
    <cfRule type="colorScale" priority="11651">
      <colorScale>
        <cfvo type="min"/>
        <cfvo type="max"/>
        <color rgb="FFFCFCFF"/>
        <color rgb="FF63BE7B"/>
      </colorScale>
    </cfRule>
    <cfRule type="colorScale" priority="116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64">
    <cfRule type="cellIs" dxfId="7164" priority="11704" operator="greaterThan">
      <formula>1</formula>
    </cfRule>
    <cfRule type="colorScale" priority="11705">
      <colorScale>
        <cfvo type="min"/>
        <cfvo type="max"/>
        <color rgb="FFFCFCFF"/>
        <color rgb="FF63BE7B"/>
      </colorScale>
    </cfRule>
    <cfRule type="colorScale" priority="117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64">
    <cfRule type="colorScale" priority="11649">
      <colorScale>
        <cfvo type="min"/>
        <cfvo type="max"/>
        <color rgb="FFFCFCFF"/>
        <color rgb="FF63BE7B"/>
      </colorScale>
    </cfRule>
    <cfRule type="colorScale" priority="116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64">
    <cfRule type="colorScale" priority="11647">
      <colorScale>
        <cfvo type="min"/>
        <cfvo type="max"/>
        <color rgb="FFFCFCFF"/>
        <color rgb="FF63BE7B"/>
      </colorScale>
    </cfRule>
    <cfRule type="colorScale" priority="116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64">
    <cfRule type="cellIs" dxfId="7163" priority="11701" operator="greaterThan">
      <formula>1</formula>
    </cfRule>
    <cfRule type="colorScale" priority="11702">
      <colorScale>
        <cfvo type="min"/>
        <cfvo type="max"/>
        <color rgb="FFFCFCFF"/>
        <color rgb="FF63BE7B"/>
      </colorScale>
    </cfRule>
    <cfRule type="colorScale" priority="117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64">
    <cfRule type="colorScale" priority="11645">
      <colorScale>
        <cfvo type="min"/>
        <cfvo type="max"/>
        <color rgb="FFFCFCFF"/>
        <color rgb="FF63BE7B"/>
      </colorScale>
    </cfRule>
    <cfRule type="colorScale" priority="116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64">
    <cfRule type="colorScale" priority="11643">
      <colorScale>
        <cfvo type="min"/>
        <cfvo type="max"/>
        <color rgb="FFFCFCFF"/>
        <color rgb="FF63BE7B"/>
      </colorScale>
    </cfRule>
    <cfRule type="colorScale" priority="116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64">
    <cfRule type="cellIs" dxfId="7162" priority="11698" operator="greaterThan">
      <formula>1</formula>
    </cfRule>
    <cfRule type="colorScale" priority="11699">
      <colorScale>
        <cfvo type="min"/>
        <cfvo type="max"/>
        <color rgb="FFFCFCFF"/>
        <color rgb="FF63BE7B"/>
      </colorScale>
    </cfRule>
    <cfRule type="colorScale" priority="117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64">
    <cfRule type="colorScale" priority="11641">
      <colorScale>
        <cfvo type="min"/>
        <cfvo type="max"/>
        <color rgb="FFFCFCFF"/>
        <color rgb="FF63BE7B"/>
      </colorScale>
    </cfRule>
    <cfRule type="colorScale" priority="116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64">
    <cfRule type="colorScale" priority="11639">
      <colorScale>
        <cfvo type="min"/>
        <cfvo type="max"/>
        <color rgb="FFFCFCFF"/>
        <color rgb="FF63BE7B"/>
      </colorScale>
    </cfRule>
    <cfRule type="colorScale" priority="116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64">
    <cfRule type="cellIs" dxfId="7161" priority="11695" operator="greaterThan">
      <formula>1</formula>
    </cfRule>
    <cfRule type="colorScale" priority="11696">
      <colorScale>
        <cfvo type="min"/>
        <cfvo type="max"/>
        <color rgb="FFFCFCFF"/>
        <color rgb="FF63BE7B"/>
      </colorScale>
    </cfRule>
    <cfRule type="colorScale" priority="116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64">
    <cfRule type="colorScale" priority="11637">
      <colorScale>
        <cfvo type="min"/>
        <cfvo type="max"/>
        <color rgb="FFFCFCFF"/>
        <color rgb="FF63BE7B"/>
      </colorScale>
    </cfRule>
    <cfRule type="colorScale" priority="116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64">
    <cfRule type="colorScale" priority="11635">
      <colorScale>
        <cfvo type="min"/>
        <cfvo type="max"/>
        <color rgb="FFFCFCFF"/>
        <color rgb="FF63BE7B"/>
      </colorScale>
    </cfRule>
    <cfRule type="colorScale" priority="116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64">
    <cfRule type="cellIs" dxfId="7160" priority="11692" operator="greaterThan">
      <formula>1</formula>
    </cfRule>
    <cfRule type="colorScale" priority="11693">
      <colorScale>
        <cfvo type="min"/>
        <cfvo type="max"/>
        <color rgb="FFFCFCFF"/>
        <color rgb="FF63BE7B"/>
      </colorScale>
    </cfRule>
    <cfRule type="colorScale" priority="116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64">
    <cfRule type="colorScale" priority="11633">
      <colorScale>
        <cfvo type="min"/>
        <cfvo type="max"/>
        <color rgb="FFFCFCFF"/>
        <color rgb="FF63BE7B"/>
      </colorScale>
    </cfRule>
    <cfRule type="colorScale" priority="116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64">
    <cfRule type="colorScale" priority="11631">
      <colorScale>
        <cfvo type="min"/>
        <cfvo type="max"/>
        <color rgb="FFFCFCFF"/>
        <color rgb="FF63BE7B"/>
      </colorScale>
    </cfRule>
    <cfRule type="colorScale" priority="116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64">
    <cfRule type="cellIs" dxfId="7159" priority="11689" operator="greaterThan">
      <formula>1</formula>
    </cfRule>
    <cfRule type="colorScale" priority="11690">
      <colorScale>
        <cfvo type="min"/>
        <cfvo type="max"/>
        <color rgb="FFFCFCFF"/>
        <color rgb="FF63BE7B"/>
      </colorScale>
    </cfRule>
    <cfRule type="colorScale" priority="116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64">
    <cfRule type="colorScale" priority="11629">
      <colorScale>
        <cfvo type="min"/>
        <cfvo type="max"/>
        <color rgb="FFFCFCFF"/>
        <color rgb="FF63BE7B"/>
      </colorScale>
    </cfRule>
    <cfRule type="colorScale" priority="116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64">
    <cfRule type="colorScale" priority="11627">
      <colorScale>
        <cfvo type="min"/>
        <cfvo type="max"/>
        <color rgb="FFFCFCFF"/>
        <color rgb="FF63BE7B"/>
      </colorScale>
    </cfRule>
    <cfRule type="colorScale" priority="116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64">
    <cfRule type="cellIs" dxfId="7158" priority="11686" operator="greaterThan">
      <formula>1</formula>
    </cfRule>
    <cfRule type="colorScale" priority="11687">
      <colorScale>
        <cfvo type="min"/>
        <cfvo type="max"/>
        <color rgb="FFFCFCFF"/>
        <color rgb="FF63BE7B"/>
      </colorScale>
    </cfRule>
    <cfRule type="colorScale" priority="116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64">
    <cfRule type="colorScale" priority="11622">
      <colorScale>
        <cfvo type="min"/>
        <cfvo type="max"/>
        <color rgb="FFFCFCFF"/>
        <color rgb="FF63BE7B"/>
      </colorScale>
    </cfRule>
    <cfRule type="colorScale" priority="116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64">
    <cfRule type="colorScale" priority="11602">
      <colorScale>
        <cfvo type="min"/>
        <cfvo type="max"/>
        <color rgb="FFFCFCFF"/>
        <color rgb="FF63BE7B"/>
      </colorScale>
    </cfRule>
    <cfRule type="colorScale" priority="116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64">
    <cfRule type="cellIs" dxfId="7157" priority="11715" operator="greaterThan">
      <formula>1</formula>
    </cfRule>
    <cfRule type="colorScale" priority="11716">
      <colorScale>
        <cfvo type="min"/>
        <cfvo type="max"/>
        <color rgb="FFFCFCFF"/>
        <color rgb="FF63BE7B"/>
      </colorScale>
    </cfRule>
    <cfRule type="colorScale" priority="117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64">
    <cfRule type="colorScale" priority="11620">
      <colorScale>
        <cfvo type="min"/>
        <cfvo type="max"/>
        <color rgb="FFFCFCFF"/>
        <color rgb="FF63BE7B"/>
      </colorScale>
    </cfRule>
    <cfRule type="colorScale" priority="116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64">
    <cfRule type="colorScale" priority="11600">
      <colorScale>
        <cfvo type="min"/>
        <cfvo type="max"/>
        <color rgb="FFFCFCFF"/>
        <color rgb="FF63BE7B"/>
      </colorScale>
    </cfRule>
    <cfRule type="colorScale" priority="116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64">
    <cfRule type="cellIs" dxfId="7156" priority="11683" operator="greaterThan">
      <formula>1</formula>
    </cfRule>
    <cfRule type="colorScale" priority="11684">
      <colorScale>
        <cfvo type="min"/>
        <cfvo type="max"/>
        <color rgb="FFFCFCFF"/>
        <color rgb="FF63BE7B"/>
      </colorScale>
    </cfRule>
    <cfRule type="colorScale" priority="116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64">
    <cfRule type="colorScale" priority="11618">
      <colorScale>
        <cfvo type="min"/>
        <cfvo type="max"/>
        <color rgb="FFFCFCFF"/>
        <color rgb="FF63BE7B"/>
      </colorScale>
    </cfRule>
    <cfRule type="colorScale" priority="116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64">
    <cfRule type="colorScale" priority="11598">
      <colorScale>
        <cfvo type="min"/>
        <cfvo type="max"/>
        <color rgb="FFFCFCFF"/>
        <color rgb="FF63BE7B"/>
      </colorScale>
    </cfRule>
    <cfRule type="colorScale" priority="115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64">
    <cfRule type="cellIs" dxfId="7155" priority="11680" operator="greaterThan">
      <formula>1</formula>
    </cfRule>
    <cfRule type="colorScale" priority="11681">
      <colorScale>
        <cfvo type="min"/>
        <cfvo type="max"/>
        <color rgb="FFFCFCFF"/>
        <color rgb="FF63BE7B"/>
      </colorScale>
    </cfRule>
    <cfRule type="colorScale" priority="116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64">
    <cfRule type="colorScale" priority="11616">
      <colorScale>
        <cfvo type="min"/>
        <cfvo type="max"/>
        <color rgb="FFFCFCFF"/>
        <color rgb="FF63BE7B"/>
      </colorScale>
    </cfRule>
    <cfRule type="colorScale" priority="116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64">
    <cfRule type="colorScale" priority="11596">
      <colorScale>
        <cfvo type="min"/>
        <cfvo type="max"/>
        <color rgb="FFFCFCFF"/>
        <color rgb="FF63BE7B"/>
      </colorScale>
    </cfRule>
    <cfRule type="colorScale" priority="115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64">
    <cfRule type="cellIs" dxfId="7154" priority="11677" operator="greaterThan">
      <formula>1</formula>
    </cfRule>
    <cfRule type="colorScale" priority="11678">
      <colorScale>
        <cfvo type="min"/>
        <cfvo type="max"/>
        <color rgb="FFFCFCFF"/>
        <color rgb="FF63BE7B"/>
      </colorScale>
    </cfRule>
    <cfRule type="colorScale" priority="116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64">
    <cfRule type="colorScale" priority="11614">
      <colorScale>
        <cfvo type="min"/>
        <cfvo type="max"/>
        <color rgb="FFFCFCFF"/>
        <color rgb="FF63BE7B"/>
      </colorScale>
    </cfRule>
    <cfRule type="colorScale" priority="116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64">
    <cfRule type="colorScale" priority="11594">
      <colorScale>
        <cfvo type="min"/>
        <cfvo type="max"/>
        <color rgb="FFFCFCFF"/>
        <color rgb="FF63BE7B"/>
      </colorScale>
    </cfRule>
    <cfRule type="colorScale" priority="115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64">
    <cfRule type="cellIs" dxfId="7153" priority="11674" operator="greaterThan">
      <formula>1</formula>
    </cfRule>
    <cfRule type="colorScale" priority="11675">
      <colorScale>
        <cfvo type="min"/>
        <cfvo type="max"/>
        <color rgb="FFFCFCFF"/>
        <color rgb="FF63BE7B"/>
      </colorScale>
    </cfRule>
    <cfRule type="colorScale" priority="116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64">
    <cfRule type="colorScale" priority="11612">
      <colorScale>
        <cfvo type="min"/>
        <cfvo type="max"/>
        <color rgb="FFFCFCFF"/>
        <color rgb="FF63BE7B"/>
      </colorScale>
    </cfRule>
    <cfRule type="colorScale" priority="116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64">
    <cfRule type="colorScale" priority="11592">
      <colorScale>
        <cfvo type="min"/>
        <cfvo type="max"/>
        <color rgb="FFFCFCFF"/>
        <color rgb="FF63BE7B"/>
      </colorScale>
    </cfRule>
    <cfRule type="colorScale" priority="115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64">
    <cfRule type="cellIs" dxfId="7152" priority="11671" operator="greaterThan">
      <formula>1</formula>
    </cfRule>
    <cfRule type="colorScale" priority="11672">
      <colorScale>
        <cfvo type="min"/>
        <cfvo type="max"/>
        <color rgb="FFFCFCFF"/>
        <color rgb="FF63BE7B"/>
      </colorScale>
    </cfRule>
    <cfRule type="colorScale" priority="116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64">
    <cfRule type="colorScale" priority="11610">
      <colorScale>
        <cfvo type="min"/>
        <cfvo type="max"/>
        <color rgb="FFFCFCFF"/>
        <color rgb="FF63BE7B"/>
      </colorScale>
    </cfRule>
    <cfRule type="colorScale" priority="116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64">
    <cfRule type="colorScale" priority="11590">
      <colorScale>
        <cfvo type="min"/>
        <cfvo type="max"/>
        <color rgb="FFFCFCFF"/>
        <color rgb="FF63BE7B"/>
      </colorScale>
    </cfRule>
    <cfRule type="colorScale" priority="115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64">
    <cfRule type="cellIs" dxfId="7151" priority="11668" operator="greaterThan">
      <formula>1</formula>
    </cfRule>
    <cfRule type="colorScale" priority="11669">
      <colorScale>
        <cfvo type="min"/>
        <cfvo type="max"/>
        <color rgb="FFFCFCFF"/>
        <color rgb="FF63BE7B"/>
      </colorScale>
    </cfRule>
    <cfRule type="colorScale" priority="116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64">
    <cfRule type="colorScale" priority="11608">
      <colorScale>
        <cfvo type="min"/>
        <cfvo type="max"/>
        <color rgb="FFFCFCFF"/>
        <color rgb="FF63BE7B"/>
      </colorScale>
    </cfRule>
    <cfRule type="colorScale" priority="116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64">
    <cfRule type="colorScale" priority="11588">
      <colorScale>
        <cfvo type="min"/>
        <cfvo type="max"/>
        <color rgb="FFFCFCFF"/>
        <color rgb="FF63BE7B"/>
      </colorScale>
    </cfRule>
    <cfRule type="colorScale" priority="115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64">
    <cfRule type="cellIs" dxfId="7150" priority="11665" operator="greaterThan">
      <formula>1</formula>
    </cfRule>
    <cfRule type="colorScale" priority="11666">
      <colorScale>
        <cfvo type="min"/>
        <cfvo type="max"/>
        <color rgb="FFFCFCFF"/>
        <color rgb="FF63BE7B"/>
      </colorScale>
    </cfRule>
    <cfRule type="colorScale" priority="116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64">
    <cfRule type="colorScale" priority="11606">
      <colorScale>
        <cfvo type="min"/>
        <cfvo type="max"/>
        <color rgb="FFFCFCFF"/>
        <color rgb="FF63BE7B"/>
      </colorScale>
    </cfRule>
    <cfRule type="colorScale" priority="116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64">
    <cfRule type="colorScale" priority="11586">
      <colorScale>
        <cfvo type="min"/>
        <cfvo type="max"/>
        <color rgb="FFFCFCFF"/>
        <color rgb="FF63BE7B"/>
      </colorScale>
    </cfRule>
    <cfRule type="colorScale" priority="115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64">
    <cfRule type="cellIs" dxfId="7149" priority="11662" operator="greaterThan">
      <formula>1</formula>
    </cfRule>
    <cfRule type="colorScale" priority="11663">
      <colorScale>
        <cfvo type="min"/>
        <cfvo type="max"/>
        <color rgb="FFFCFCFF"/>
        <color rgb="FF63BE7B"/>
      </colorScale>
    </cfRule>
    <cfRule type="colorScale" priority="116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64">
    <cfRule type="colorScale" priority="11604">
      <colorScale>
        <cfvo type="min"/>
        <cfvo type="max"/>
        <color rgb="FFFCFCFF"/>
        <color rgb="FF63BE7B"/>
      </colorScale>
    </cfRule>
    <cfRule type="colorScale" priority="116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64">
    <cfRule type="colorScale" priority="11584">
      <colorScale>
        <cfvo type="min"/>
        <cfvo type="max"/>
        <color rgb="FFFCFCFF"/>
        <color rgb="FF63BE7B"/>
      </colorScale>
    </cfRule>
    <cfRule type="colorScale" priority="115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64">
    <cfRule type="cellIs" dxfId="7148" priority="11659" operator="greaterThan">
      <formula>1</formula>
    </cfRule>
    <cfRule type="colorScale" priority="11660">
      <colorScale>
        <cfvo type="min"/>
        <cfvo type="max"/>
        <color rgb="FFFCFCFF"/>
        <color rgb="FF63BE7B"/>
      </colorScale>
    </cfRule>
    <cfRule type="colorScale" priority="116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C64">
    <cfRule type="containsText" dxfId="7147" priority="11725" operator="containsText" text=" ">
      <formula>NOT(ISERROR(SEARCH(" ",KC64)))</formula>
    </cfRule>
    <cfRule type="containsText" dxfId="7146" priority="11726" operator="containsText" text=" ">
      <formula>NOT(ISERROR(SEARCH(" ",KC64)))</formula>
    </cfRule>
  </conditionalFormatting>
  <conditionalFormatting sqref="KG64:KZ64">
    <cfRule type="cellIs" dxfId="7145" priority="11727" operator="greaterThan">
      <formula>0.31</formula>
    </cfRule>
    <cfRule type="cellIs" dxfId="7144" priority="11728" operator="greaterThan">
      <formula>0.31</formula>
    </cfRule>
    <cfRule type="cellIs" dxfId="7143" priority="11729" operator="greaterThan">
      <formula>0.31</formula>
    </cfRule>
    <cfRule type="cellIs" dxfId="7142" priority="11730" operator="greaterThan">
      <formula>0.31</formula>
    </cfRule>
    <cfRule type="cellIs" dxfId="7141" priority="11731" operator="greaterThan">
      <formula>0.3</formula>
    </cfRule>
    <cfRule type="cellIs" dxfId="7140" priority="11732" operator="greaterThan">
      <formula>1</formula>
    </cfRule>
    <cfRule type="cellIs" dxfId="7139" priority="11733" operator="equal">
      <formula>0</formula>
    </cfRule>
  </conditionalFormatting>
  <conditionalFormatting sqref="MV64:MW64">
    <cfRule type="containsText" dxfId="7138" priority="4809" operator="containsText" text=" ">
      <formula>NOT(ISERROR(SEARCH(" ",MV64)))</formula>
    </cfRule>
    <cfRule type="containsText" dxfId="7137" priority="4810" operator="containsText" text=" ">
      <formula>NOT(ISERROR(SEARCH(" ",MV64)))</formula>
    </cfRule>
  </conditionalFormatting>
  <conditionalFormatting sqref="AH65">
    <cfRule type="cellIs" dxfId="7136" priority="9071" operator="equal">
      <formula>0</formula>
    </cfRule>
    <cfRule type="cellIs" dxfId="7135" priority="9072" operator="equal">
      <formula>0</formula>
    </cfRule>
    <cfRule type="cellIs" dxfId="7134" priority="9073" operator="greaterThan">
      <formula>1</formula>
    </cfRule>
    <cfRule type="containsText" dxfId="7133" priority="9074" operator="containsText" text=" ">
      <formula>NOT(ISERROR(SEARCH(" ",AH65)))</formula>
    </cfRule>
    <cfRule type="containsText" dxfId="7132" priority="9075" operator="containsText" text=" ">
      <formula>NOT(ISERROR(SEARCH(" ",AH65)))</formula>
    </cfRule>
  </conditionalFormatting>
  <conditionalFormatting sqref="AI65">
    <cfRule type="cellIs" dxfId="7131" priority="9066" operator="equal">
      <formula>0</formula>
    </cfRule>
    <cfRule type="cellIs" dxfId="7130" priority="9067" operator="equal">
      <formula>0</formula>
    </cfRule>
    <cfRule type="cellIs" dxfId="7129" priority="9068" operator="greaterThan">
      <formula>1</formula>
    </cfRule>
    <cfRule type="containsText" dxfId="7128" priority="9069" operator="containsText" text=" ">
      <formula>NOT(ISERROR(SEARCH(" ",AI65)))</formula>
    </cfRule>
    <cfRule type="containsText" dxfId="7127" priority="9070" operator="containsText" text=" ">
      <formula>NOT(ISERROR(SEARCH(" ",AI65)))</formula>
    </cfRule>
  </conditionalFormatting>
  <conditionalFormatting sqref="AJ65">
    <cfRule type="cellIs" dxfId="7126" priority="9061" operator="equal">
      <formula>0</formula>
    </cfRule>
    <cfRule type="cellIs" dxfId="7125" priority="9062" operator="equal">
      <formula>0</formula>
    </cfRule>
    <cfRule type="cellIs" dxfId="7124" priority="9063" operator="greaterThan">
      <formula>1</formula>
    </cfRule>
    <cfRule type="containsText" dxfId="7123" priority="9064" operator="containsText" text=" ">
      <formula>NOT(ISERROR(SEARCH(" ",AJ65)))</formula>
    </cfRule>
    <cfRule type="containsText" dxfId="7122" priority="9065" operator="containsText" text=" ">
      <formula>NOT(ISERROR(SEARCH(" ",AJ65)))</formula>
    </cfRule>
  </conditionalFormatting>
  <conditionalFormatting sqref="BG65">
    <cfRule type="containsText" dxfId="7121" priority="8939" operator="containsText" text=" ">
      <formula>NOT(ISERROR(SEARCH(" ",BG65)))</formula>
    </cfRule>
    <cfRule type="containsText" dxfId="7120" priority="8940" operator="containsText" text=" ">
      <formula>NOT(ISERROR(SEARCH(" ",BG65)))</formula>
    </cfRule>
  </conditionalFormatting>
  <conditionalFormatting sqref="DJ65:DL65">
    <cfRule type="cellIs" dxfId="7119" priority="428" operator="equal">
      <formula>1</formula>
    </cfRule>
  </conditionalFormatting>
  <conditionalFormatting sqref="DU65">
    <cfRule type="containsText" dxfId="7118" priority="10850" operator="containsText" text=" ">
      <formula>NOT(ISERROR(SEARCH(" ",DU65)))</formula>
    </cfRule>
    <cfRule type="containsText" dxfId="7117" priority="10851" operator="containsText" text=" ">
      <formula>NOT(ISERROR(SEARCH(" ",DU65)))</formula>
    </cfRule>
    <cfRule type="containsText" dxfId="7116" priority="10852" operator="containsText" text=" ">
      <formula>NOT(ISERROR(SEARCH(" ",DU65)))</formula>
    </cfRule>
    <cfRule type="containsText" dxfId="7115" priority="10853" operator="containsText" text=" ">
      <formula>NOT(ISERROR(SEARCH(" ",DU65)))</formula>
    </cfRule>
  </conditionalFormatting>
  <conditionalFormatting sqref="D66:E66">
    <cfRule type="containsText" dxfId="7114" priority="11222" operator="containsText" text=" ">
      <formula>NOT(ISERROR(SEARCH(" ",D66)))</formula>
    </cfRule>
    <cfRule type="containsText" dxfId="7113" priority="11223" operator="containsText" text=" ">
      <formula>NOT(ISERROR(SEARCH(" ",D66)))</formula>
    </cfRule>
  </conditionalFormatting>
  <conditionalFormatting sqref="F66">
    <cfRule type="containsText" dxfId="7112" priority="11218" operator="containsText" text=" ">
      <formula>NOT(ISERROR(SEARCH(" ",F66)))</formula>
    </cfRule>
    <cfRule type="containsText" dxfId="7111" priority="11219" operator="containsText" text=" ">
      <formula>NOT(ISERROR(SEARCH(" ",F66)))</formula>
    </cfRule>
  </conditionalFormatting>
  <conditionalFormatting sqref="H66">
    <cfRule type="containsText" dxfId="7110" priority="11220" operator="containsText" text=" ">
      <formula>NOT(ISERROR(SEARCH(" ",H66)))</formula>
    </cfRule>
    <cfRule type="containsText" dxfId="7109" priority="11221" operator="containsText" text=" ">
      <formula>NOT(ISERROR(SEARCH(" ",H66)))</formula>
    </cfRule>
  </conditionalFormatting>
  <conditionalFormatting sqref="V66">
    <cfRule type="colorScale" priority="11250">
      <colorScale>
        <cfvo type="min"/>
        <cfvo type="max"/>
        <color rgb="FFFCFCFF"/>
        <color rgb="FF63BE7B"/>
      </colorScale>
    </cfRule>
    <cfRule type="colorScale" priority="112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G66">
    <cfRule type="cellIs" dxfId="7108" priority="11227" operator="equal">
      <formula>0</formula>
    </cfRule>
    <cfRule type="cellIs" dxfId="7107" priority="11232" operator="greaterThan">
      <formula>1</formula>
    </cfRule>
    <cfRule type="containsText" dxfId="7106" priority="11233" operator="containsText" text=" ">
      <formula>NOT(ISERROR(SEARCH(" ",AG66)))</formula>
    </cfRule>
    <cfRule type="containsText" dxfId="7105" priority="11234" operator="containsText" text=" ">
      <formula>NOT(ISERROR(SEARCH(" ",AG66)))</formula>
    </cfRule>
  </conditionalFormatting>
  <conditionalFormatting sqref="AH66:AJ66">
    <cfRule type="cellIs" dxfId="7104" priority="11228" operator="equal">
      <formula>0</formula>
    </cfRule>
    <cfRule type="cellIs" dxfId="7103" priority="11229" operator="greaterThan">
      <formula>1</formula>
    </cfRule>
    <cfRule type="containsText" dxfId="7102" priority="11230" operator="containsText" text=" ">
      <formula>NOT(ISERROR(SEARCH(" ",AH66)))</formula>
    </cfRule>
    <cfRule type="containsText" dxfId="7101" priority="11231" operator="containsText" text=" ">
      <formula>NOT(ISERROR(SEARCH(" ",AH66)))</formula>
    </cfRule>
  </conditionalFormatting>
  <conditionalFormatting sqref="AS66">
    <cfRule type="cellIs" dxfId="7100" priority="8910" operator="equal">
      <formula>0</formula>
    </cfRule>
    <cfRule type="containsText" dxfId="7099" priority="8911" operator="containsText" text=" ">
      <formula>NOT(ISERROR(SEARCH(" ",AS66)))</formula>
    </cfRule>
    <cfRule type="containsText" dxfId="7098" priority="8912" operator="containsText" text=" ">
      <formula>NOT(ISERROR(SEARCH(" ",AS66)))</formula>
    </cfRule>
  </conditionalFormatting>
  <conditionalFormatting sqref="BD66">
    <cfRule type="containsText" dxfId="7097" priority="10473" operator="containsText" text=" ">
      <formula>NOT(ISERROR(SEARCH(" ",BD66)))</formula>
    </cfRule>
    <cfRule type="containsText" dxfId="7096" priority="10474" operator="containsText" text=" ">
      <formula>NOT(ISERROR(SEARCH(" ",BD66)))</formula>
    </cfRule>
  </conditionalFormatting>
  <conditionalFormatting sqref="BG66">
    <cfRule type="containsText" dxfId="7095" priority="8937" operator="containsText" text=" ">
      <formula>NOT(ISERROR(SEARCH(" ",BG66)))</formula>
    </cfRule>
    <cfRule type="containsText" dxfId="7094" priority="8938" operator="containsText" text=" ">
      <formula>NOT(ISERROR(SEARCH(" ",BG66)))</formula>
    </cfRule>
  </conditionalFormatting>
  <conditionalFormatting sqref="BM66">
    <cfRule type="containsText" dxfId="7093" priority="11216" operator="containsText" text=" ">
      <formula>NOT(ISERROR(SEARCH(" ",BM66)))</formula>
    </cfRule>
    <cfRule type="containsText" dxfId="7092" priority="11217" operator="containsText" text=" ">
      <formula>NOT(ISERROR(SEARCH(" ",BM66)))</formula>
    </cfRule>
  </conditionalFormatting>
  <conditionalFormatting sqref="BN66">
    <cfRule type="containsText" dxfId="7091" priority="11248" operator="containsText" text=" ">
      <formula>NOT(ISERROR(SEARCH(" ",BN66)))</formula>
    </cfRule>
    <cfRule type="containsText" dxfId="7090" priority="11249" operator="containsText" text=" ">
      <formula>NOT(ISERROR(SEARCH(" ",BN66)))</formula>
    </cfRule>
  </conditionalFormatting>
  <conditionalFormatting sqref="CH66:CJ66">
    <cfRule type="cellIs" dxfId="7089" priority="11225" operator="equal">
      <formula>1</formula>
    </cfRule>
  </conditionalFormatting>
  <conditionalFormatting sqref="CM66">
    <cfRule type="cellIs" dxfId="7088" priority="226" operator="equal">
      <formula>1</formula>
    </cfRule>
  </conditionalFormatting>
  <conditionalFormatting sqref="CO66">
    <cfRule type="cellIs" dxfId="7087" priority="180" operator="equal">
      <formula>1</formula>
    </cfRule>
  </conditionalFormatting>
  <conditionalFormatting sqref="DJ66:DL66">
    <cfRule type="cellIs" dxfId="7086" priority="427" operator="equal">
      <formula>1</formula>
    </cfRule>
  </conditionalFormatting>
  <conditionalFormatting sqref="DU66">
    <cfRule type="containsText" dxfId="7085" priority="10846" operator="containsText" text=" ">
      <formula>NOT(ISERROR(SEARCH(" ",DU66)))</formula>
    </cfRule>
    <cfRule type="containsText" dxfId="7084" priority="10847" operator="containsText" text=" ">
      <formula>NOT(ISERROR(SEARCH(" ",DU66)))</formula>
    </cfRule>
    <cfRule type="containsText" dxfId="7083" priority="10848" operator="containsText" text=" ">
      <formula>NOT(ISERROR(SEARCH(" ",DU66)))</formula>
    </cfRule>
    <cfRule type="containsText" dxfId="7082" priority="10849" operator="containsText" text=" ">
      <formula>NOT(ISERROR(SEARCH(" ",DU66)))</formula>
    </cfRule>
  </conditionalFormatting>
  <conditionalFormatting sqref="FE66">
    <cfRule type="cellIs" dxfId="7081" priority="11252" operator="greaterThan">
      <formula>1</formula>
    </cfRule>
    <cfRule type="colorScale" priority="11253">
      <colorScale>
        <cfvo type="min"/>
        <cfvo type="max"/>
        <color rgb="FFFCFCFF"/>
        <color rgb="FF63BE7B"/>
      </colorScale>
    </cfRule>
    <cfRule type="colorScale" priority="112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66">
    <cfRule type="colorScale" priority="11243">
      <colorScale>
        <cfvo type="min"/>
        <cfvo type="max"/>
        <color rgb="FFFCFCFF"/>
        <color rgb="FF63BE7B"/>
      </colorScale>
    </cfRule>
    <cfRule type="colorScale" priority="112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66:FH66">
    <cfRule type="colorScale" priority="11255">
      <colorScale>
        <cfvo type="min"/>
        <cfvo type="max"/>
        <color rgb="FFFCFCFF"/>
        <color rgb="FF63BE7B"/>
      </colorScale>
    </cfRule>
    <cfRule type="colorScale" priority="112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66">
    <cfRule type="colorScale" priority="11257">
      <colorScale>
        <cfvo type="min"/>
        <cfvo type="max"/>
        <color rgb="FFFCFCFF"/>
        <color rgb="FF63BE7B"/>
      </colorScale>
    </cfRule>
    <cfRule type="colorScale" priority="112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66">
    <cfRule type="colorScale" priority="11524">
      <colorScale>
        <cfvo type="min"/>
        <cfvo type="max"/>
        <color rgb="FFFCFCFF"/>
        <color rgb="FF63BE7B"/>
      </colorScale>
    </cfRule>
    <cfRule type="colorScale" priority="115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66">
    <cfRule type="cellIs" dxfId="7080" priority="11259" operator="greaterThan">
      <formula>1</formula>
    </cfRule>
    <cfRule type="colorScale" priority="11260">
      <colorScale>
        <cfvo type="min"/>
        <cfvo type="max"/>
        <color rgb="FFFCFCFF"/>
        <color rgb="FF63BE7B"/>
      </colorScale>
    </cfRule>
    <cfRule type="colorScale" priority="112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66">
    <cfRule type="colorScale" priority="11262">
      <colorScale>
        <cfvo type="min"/>
        <cfvo type="max"/>
        <color rgb="FFFCFCFF"/>
        <color rgb="FF63BE7B"/>
      </colorScale>
    </cfRule>
    <cfRule type="colorScale" priority="112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66">
    <cfRule type="colorScale" priority="11520">
      <colorScale>
        <cfvo type="min"/>
        <cfvo type="max"/>
        <color rgb="FFFCFCFF"/>
        <color rgb="FF63BE7B"/>
      </colorScale>
    </cfRule>
    <cfRule type="colorScale" priority="115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66">
    <cfRule type="cellIs" dxfId="7079" priority="11264" operator="greaterThan">
      <formula>1</formula>
    </cfRule>
    <cfRule type="colorScale" priority="11265">
      <colorScale>
        <cfvo type="min"/>
        <cfvo type="max"/>
        <color rgb="FFFCFCFF"/>
        <color rgb="FF63BE7B"/>
      </colorScale>
    </cfRule>
    <cfRule type="colorScale" priority="112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66">
    <cfRule type="colorScale" priority="11267">
      <colorScale>
        <cfvo type="min"/>
        <cfvo type="max"/>
        <color rgb="FFFCFCFF"/>
        <color rgb="FF63BE7B"/>
      </colorScale>
    </cfRule>
    <cfRule type="colorScale" priority="112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66">
    <cfRule type="colorScale" priority="11269">
      <colorScale>
        <cfvo type="min"/>
        <cfvo type="max"/>
        <color rgb="FFFCFCFF"/>
        <color rgb="FF63BE7B"/>
      </colorScale>
    </cfRule>
    <cfRule type="colorScale" priority="112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66">
    <cfRule type="cellIs" dxfId="7078" priority="11271" operator="greaterThan">
      <formula>1</formula>
    </cfRule>
    <cfRule type="colorScale" priority="11272">
      <colorScale>
        <cfvo type="min"/>
        <cfvo type="max"/>
        <color rgb="FFFCFCFF"/>
        <color rgb="FF63BE7B"/>
      </colorScale>
    </cfRule>
    <cfRule type="colorScale" priority="112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66">
    <cfRule type="colorScale" priority="11274">
      <colorScale>
        <cfvo type="min"/>
        <cfvo type="max"/>
        <color rgb="FFFCFCFF"/>
        <color rgb="FF63BE7B"/>
      </colorScale>
    </cfRule>
    <cfRule type="colorScale" priority="112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66">
    <cfRule type="colorScale" priority="11276">
      <colorScale>
        <cfvo type="min"/>
        <cfvo type="max"/>
        <color rgb="FFFCFCFF"/>
        <color rgb="FF63BE7B"/>
      </colorScale>
    </cfRule>
    <cfRule type="colorScale" priority="112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66">
    <cfRule type="cellIs" dxfId="7077" priority="11278" operator="greaterThan">
      <formula>1</formula>
    </cfRule>
    <cfRule type="colorScale" priority="11279">
      <colorScale>
        <cfvo type="min"/>
        <cfvo type="max"/>
        <color rgb="FFFCFCFF"/>
        <color rgb="FF63BE7B"/>
      </colorScale>
    </cfRule>
    <cfRule type="colorScale" priority="112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66">
    <cfRule type="colorScale" priority="11281">
      <colorScale>
        <cfvo type="min"/>
        <cfvo type="max"/>
        <color rgb="FFFCFCFF"/>
        <color rgb="FF63BE7B"/>
      </colorScale>
    </cfRule>
    <cfRule type="colorScale" priority="112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66">
    <cfRule type="colorScale" priority="11283">
      <colorScale>
        <cfvo type="min"/>
        <cfvo type="max"/>
        <color rgb="FFFCFCFF"/>
        <color rgb="FF63BE7B"/>
      </colorScale>
    </cfRule>
    <cfRule type="colorScale" priority="112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66">
    <cfRule type="cellIs" dxfId="7076" priority="11285" operator="greaterThan">
      <formula>1</formula>
    </cfRule>
    <cfRule type="colorScale" priority="11286">
      <colorScale>
        <cfvo type="min"/>
        <cfvo type="max"/>
        <color rgb="FFFCFCFF"/>
        <color rgb="FF63BE7B"/>
      </colorScale>
    </cfRule>
    <cfRule type="colorScale" priority="112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66">
    <cfRule type="colorScale" priority="11288">
      <colorScale>
        <cfvo type="min"/>
        <cfvo type="max"/>
        <color rgb="FFFCFCFF"/>
        <color rgb="FF63BE7B"/>
      </colorScale>
    </cfRule>
    <cfRule type="colorScale" priority="112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66">
    <cfRule type="colorScale" priority="11290">
      <colorScale>
        <cfvo type="min"/>
        <cfvo type="max"/>
        <color rgb="FFFCFCFF"/>
        <color rgb="FF63BE7B"/>
      </colorScale>
    </cfRule>
    <cfRule type="colorScale" priority="112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66">
    <cfRule type="cellIs" dxfId="7075" priority="11292" operator="greaterThan">
      <formula>1</formula>
    </cfRule>
    <cfRule type="colorScale" priority="11293">
      <colorScale>
        <cfvo type="min"/>
        <cfvo type="max"/>
        <color rgb="FFFCFCFF"/>
        <color rgb="FF63BE7B"/>
      </colorScale>
    </cfRule>
    <cfRule type="colorScale" priority="112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66">
    <cfRule type="colorScale" priority="11295">
      <colorScale>
        <cfvo type="min"/>
        <cfvo type="max"/>
        <color rgb="FFFCFCFF"/>
        <color rgb="FF63BE7B"/>
      </colorScale>
    </cfRule>
    <cfRule type="colorScale" priority="112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66">
    <cfRule type="colorScale" priority="11297">
      <colorScale>
        <cfvo type="min"/>
        <cfvo type="max"/>
        <color rgb="FFFCFCFF"/>
        <color rgb="FF63BE7B"/>
      </colorScale>
    </cfRule>
    <cfRule type="colorScale" priority="112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66">
    <cfRule type="cellIs" dxfId="7074" priority="11299" operator="greaterThan">
      <formula>1</formula>
    </cfRule>
    <cfRule type="colorScale" priority="11300">
      <colorScale>
        <cfvo type="min"/>
        <cfvo type="max"/>
        <color rgb="FFFCFCFF"/>
        <color rgb="FF63BE7B"/>
      </colorScale>
    </cfRule>
    <cfRule type="colorScale" priority="113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66">
    <cfRule type="colorScale" priority="11302">
      <colorScale>
        <cfvo type="min"/>
        <cfvo type="max"/>
        <color rgb="FFFCFCFF"/>
        <color rgb="FF63BE7B"/>
      </colorScale>
    </cfRule>
    <cfRule type="colorScale" priority="113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66">
    <cfRule type="colorScale" priority="11304">
      <colorScale>
        <cfvo type="min"/>
        <cfvo type="max"/>
        <color rgb="FFFCFCFF"/>
        <color rgb="FF63BE7B"/>
      </colorScale>
    </cfRule>
    <cfRule type="colorScale" priority="113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66">
    <cfRule type="cellIs" dxfId="7073" priority="11306" operator="greaterThan">
      <formula>1</formula>
    </cfRule>
    <cfRule type="colorScale" priority="11307">
      <colorScale>
        <cfvo type="min"/>
        <cfvo type="max"/>
        <color rgb="FFFCFCFF"/>
        <color rgb="FF63BE7B"/>
      </colorScale>
    </cfRule>
    <cfRule type="colorScale" priority="113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66">
    <cfRule type="colorScale" priority="11309">
      <colorScale>
        <cfvo type="min"/>
        <cfvo type="max"/>
        <color rgb="FFFCFCFF"/>
        <color rgb="FF63BE7B"/>
      </colorScale>
    </cfRule>
    <cfRule type="colorScale" priority="113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66">
    <cfRule type="colorScale" priority="11311">
      <colorScale>
        <cfvo type="min"/>
        <cfvo type="max"/>
        <color rgb="FFFCFCFF"/>
        <color rgb="FF63BE7B"/>
      </colorScale>
    </cfRule>
    <cfRule type="colorScale" priority="113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66">
    <cfRule type="cellIs" dxfId="7072" priority="11313" operator="greaterThan">
      <formula>1</formula>
    </cfRule>
    <cfRule type="colorScale" priority="11314">
      <colorScale>
        <cfvo type="min"/>
        <cfvo type="max"/>
        <color rgb="FFFCFCFF"/>
        <color rgb="FF63BE7B"/>
      </colorScale>
    </cfRule>
    <cfRule type="colorScale" priority="113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66">
    <cfRule type="colorScale" priority="11316">
      <colorScale>
        <cfvo type="min"/>
        <cfvo type="max"/>
        <color rgb="FFFCFCFF"/>
        <color rgb="FF63BE7B"/>
      </colorScale>
    </cfRule>
    <cfRule type="colorScale" priority="113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66">
    <cfRule type="colorScale" priority="11318">
      <colorScale>
        <cfvo type="min"/>
        <cfvo type="max"/>
        <color rgb="FFFCFCFF"/>
        <color rgb="FF63BE7B"/>
      </colorScale>
    </cfRule>
    <cfRule type="colorScale" priority="113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66">
    <cfRule type="cellIs" dxfId="7071" priority="11320" operator="greaterThan">
      <formula>1</formula>
    </cfRule>
    <cfRule type="colorScale" priority="11321">
      <colorScale>
        <cfvo type="min"/>
        <cfvo type="max"/>
        <color rgb="FFFCFCFF"/>
        <color rgb="FF63BE7B"/>
      </colorScale>
    </cfRule>
    <cfRule type="colorScale" priority="113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66">
    <cfRule type="colorScale" priority="11323">
      <colorScale>
        <cfvo type="min"/>
        <cfvo type="max"/>
        <color rgb="FFFCFCFF"/>
        <color rgb="FF63BE7B"/>
      </colorScale>
    </cfRule>
    <cfRule type="colorScale" priority="113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66">
    <cfRule type="colorScale" priority="11325">
      <colorScale>
        <cfvo type="min"/>
        <cfvo type="max"/>
        <color rgb="FFFCFCFF"/>
        <color rgb="FF63BE7B"/>
      </colorScale>
    </cfRule>
    <cfRule type="colorScale" priority="113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66">
    <cfRule type="cellIs" dxfId="7070" priority="11327" operator="greaterThan">
      <formula>1</formula>
    </cfRule>
    <cfRule type="colorScale" priority="11328">
      <colorScale>
        <cfvo type="min"/>
        <cfvo type="max"/>
        <color rgb="FFFCFCFF"/>
        <color rgb="FF63BE7B"/>
      </colorScale>
    </cfRule>
    <cfRule type="colorScale" priority="113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66">
    <cfRule type="colorScale" priority="11330">
      <colorScale>
        <cfvo type="min"/>
        <cfvo type="max"/>
        <color rgb="FFFCFCFF"/>
        <color rgb="FF63BE7B"/>
      </colorScale>
    </cfRule>
    <cfRule type="colorScale" priority="113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66">
    <cfRule type="colorScale" priority="11332">
      <colorScale>
        <cfvo type="min"/>
        <cfvo type="max"/>
        <color rgb="FFFCFCFF"/>
        <color rgb="FF63BE7B"/>
      </colorScale>
    </cfRule>
    <cfRule type="colorScale" priority="113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66">
    <cfRule type="cellIs" dxfId="7069" priority="11334" operator="greaterThan">
      <formula>1</formula>
    </cfRule>
    <cfRule type="colorScale" priority="11335">
      <colorScale>
        <cfvo type="min"/>
        <cfvo type="max"/>
        <color rgb="FFFCFCFF"/>
        <color rgb="FF63BE7B"/>
      </colorScale>
    </cfRule>
    <cfRule type="colorScale" priority="113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66">
    <cfRule type="colorScale" priority="11337">
      <colorScale>
        <cfvo type="min"/>
        <cfvo type="max"/>
        <color rgb="FFFCFCFF"/>
        <color rgb="FF63BE7B"/>
      </colorScale>
    </cfRule>
    <cfRule type="colorScale" priority="113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66">
    <cfRule type="colorScale" priority="11339">
      <colorScale>
        <cfvo type="min"/>
        <cfvo type="max"/>
        <color rgb="FFFCFCFF"/>
        <color rgb="FF63BE7B"/>
      </colorScale>
    </cfRule>
    <cfRule type="colorScale" priority="113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66">
    <cfRule type="cellIs" dxfId="7068" priority="11341" operator="greaterThan">
      <formula>1</formula>
    </cfRule>
    <cfRule type="colorScale" priority="11342">
      <colorScale>
        <cfvo type="min"/>
        <cfvo type="max"/>
        <color rgb="FFFCFCFF"/>
        <color rgb="FF63BE7B"/>
      </colorScale>
    </cfRule>
    <cfRule type="colorScale" priority="113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66">
    <cfRule type="colorScale" priority="11344">
      <colorScale>
        <cfvo type="min"/>
        <cfvo type="max"/>
        <color rgb="FFFCFCFF"/>
        <color rgb="FF63BE7B"/>
      </colorScale>
    </cfRule>
    <cfRule type="colorScale" priority="113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66">
    <cfRule type="colorScale" priority="11346">
      <colorScale>
        <cfvo type="min"/>
        <cfvo type="max"/>
        <color rgb="FFFCFCFF"/>
        <color rgb="FF63BE7B"/>
      </colorScale>
    </cfRule>
    <cfRule type="colorScale" priority="113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66">
    <cfRule type="cellIs" dxfId="7067" priority="11348" operator="greaterThan">
      <formula>1</formula>
    </cfRule>
    <cfRule type="colorScale" priority="11349">
      <colorScale>
        <cfvo type="min"/>
        <cfvo type="max"/>
        <color rgb="FFFCFCFF"/>
        <color rgb="FF63BE7B"/>
      </colorScale>
    </cfRule>
    <cfRule type="colorScale" priority="113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66">
    <cfRule type="colorScale" priority="11351">
      <colorScale>
        <cfvo type="min"/>
        <cfvo type="max"/>
        <color rgb="FFFCFCFF"/>
        <color rgb="FF63BE7B"/>
      </colorScale>
    </cfRule>
    <cfRule type="colorScale" priority="113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66">
    <cfRule type="colorScale" priority="11353">
      <colorScale>
        <cfvo type="min"/>
        <cfvo type="max"/>
        <color rgb="FFFCFCFF"/>
        <color rgb="FF63BE7B"/>
      </colorScale>
    </cfRule>
    <cfRule type="colorScale" priority="113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66">
    <cfRule type="cellIs" dxfId="7066" priority="11355" operator="greaterThan">
      <formula>1</formula>
    </cfRule>
    <cfRule type="colorScale" priority="11356">
      <colorScale>
        <cfvo type="min"/>
        <cfvo type="max"/>
        <color rgb="FFFCFCFF"/>
        <color rgb="FF63BE7B"/>
      </colorScale>
    </cfRule>
    <cfRule type="colorScale" priority="113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66">
    <cfRule type="colorScale" priority="11358">
      <colorScale>
        <cfvo type="min"/>
        <cfvo type="max"/>
        <color rgb="FFFCFCFF"/>
        <color rgb="FF63BE7B"/>
      </colorScale>
    </cfRule>
    <cfRule type="colorScale" priority="113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66">
    <cfRule type="colorScale" priority="11360">
      <colorScale>
        <cfvo type="min"/>
        <cfvo type="max"/>
        <color rgb="FFFCFCFF"/>
        <color rgb="FF63BE7B"/>
      </colorScale>
    </cfRule>
    <cfRule type="colorScale" priority="113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66">
    <cfRule type="cellIs" dxfId="7065" priority="11362" operator="greaterThan">
      <formula>1</formula>
    </cfRule>
    <cfRule type="colorScale" priority="11363">
      <colorScale>
        <cfvo type="min"/>
        <cfvo type="max"/>
        <color rgb="FFFCFCFF"/>
        <color rgb="FF63BE7B"/>
      </colorScale>
    </cfRule>
    <cfRule type="colorScale" priority="113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66">
    <cfRule type="colorScale" priority="11365">
      <colorScale>
        <cfvo type="min"/>
        <cfvo type="max"/>
        <color rgb="FFFCFCFF"/>
        <color rgb="FF63BE7B"/>
      </colorScale>
    </cfRule>
    <cfRule type="colorScale" priority="113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66">
    <cfRule type="colorScale" priority="11367">
      <colorScale>
        <cfvo type="min"/>
        <cfvo type="max"/>
        <color rgb="FFFCFCFF"/>
        <color rgb="FF63BE7B"/>
      </colorScale>
    </cfRule>
    <cfRule type="colorScale" priority="113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66">
    <cfRule type="cellIs" dxfId="7064" priority="11369" operator="greaterThan">
      <formula>1</formula>
    </cfRule>
    <cfRule type="colorScale" priority="11370">
      <colorScale>
        <cfvo type="min"/>
        <cfvo type="max"/>
        <color rgb="FFFCFCFF"/>
        <color rgb="FF63BE7B"/>
      </colorScale>
    </cfRule>
    <cfRule type="colorScale" priority="113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66">
    <cfRule type="colorScale" priority="11372">
      <colorScale>
        <cfvo type="min"/>
        <cfvo type="max"/>
        <color rgb="FFFCFCFF"/>
        <color rgb="FF63BE7B"/>
      </colorScale>
    </cfRule>
    <cfRule type="colorScale" priority="113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66">
    <cfRule type="colorScale" priority="11374">
      <colorScale>
        <cfvo type="min"/>
        <cfvo type="max"/>
        <color rgb="FFFCFCFF"/>
        <color rgb="FF63BE7B"/>
      </colorScale>
    </cfRule>
    <cfRule type="colorScale" priority="113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66">
    <cfRule type="cellIs" dxfId="7063" priority="11376" operator="greaterThan">
      <formula>1</formula>
    </cfRule>
    <cfRule type="colorScale" priority="11377">
      <colorScale>
        <cfvo type="min"/>
        <cfvo type="max"/>
        <color rgb="FFFCFCFF"/>
        <color rgb="FF63BE7B"/>
      </colorScale>
    </cfRule>
    <cfRule type="colorScale" priority="113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66">
    <cfRule type="colorScale" priority="11379">
      <colorScale>
        <cfvo type="min"/>
        <cfvo type="max"/>
        <color rgb="FFFCFCFF"/>
        <color rgb="FF63BE7B"/>
      </colorScale>
    </cfRule>
    <cfRule type="colorScale" priority="113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66">
    <cfRule type="colorScale" priority="11381">
      <colorScale>
        <cfvo type="min"/>
        <cfvo type="max"/>
        <color rgb="FFFCFCFF"/>
        <color rgb="FF63BE7B"/>
      </colorScale>
    </cfRule>
    <cfRule type="colorScale" priority="113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66">
    <cfRule type="cellIs" dxfId="7062" priority="11383" operator="greaterThan">
      <formula>1</formula>
    </cfRule>
    <cfRule type="colorScale" priority="11384">
      <colorScale>
        <cfvo type="min"/>
        <cfvo type="max"/>
        <color rgb="FFFCFCFF"/>
        <color rgb="FF63BE7B"/>
      </colorScale>
    </cfRule>
    <cfRule type="colorScale" priority="113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66">
    <cfRule type="cellIs" dxfId="7061" priority="11386" operator="greaterThan">
      <formula>1</formula>
    </cfRule>
    <cfRule type="colorScale" priority="11387">
      <colorScale>
        <cfvo type="min"/>
        <cfvo type="max"/>
        <color rgb="FFFCFCFF"/>
        <color rgb="FF63BE7B"/>
      </colorScale>
    </cfRule>
    <cfRule type="colorScale" priority="113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66:HW66">
    <cfRule type="colorScale" priority="11389">
      <colorScale>
        <cfvo type="min"/>
        <cfvo type="max"/>
        <color rgb="FFFCFCFF"/>
        <color rgb="FF63BE7B"/>
      </colorScale>
    </cfRule>
    <cfRule type="colorScale" priority="113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66">
    <cfRule type="colorScale" priority="11391">
      <colorScale>
        <cfvo type="min"/>
        <cfvo type="max"/>
        <color rgb="FFFCFCFF"/>
        <color rgb="FF63BE7B"/>
      </colorScale>
    </cfRule>
    <cfRule type="colorScale" priority="113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66">
    <cfRule type="colorScale" priority="11526">
      <colorScale>
        <cfvo type="min"/>
        <cfvo type="max"/>
        <color rgb="FFFCFCFF"/>
        <color rgb="FF63BE7B"/>
      </colorScale>
    </cfRule>
    <cfRule type="colorScale" priority="115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66">
    <cfRule type="cellIs" dxfId="7060" priority="11393" operator="greaterThan">
      <formula>1</formula>
    </cfRule>
    <cfRule type="colorScale" priority="11394">
      <colorScale>
        <cfvo type="min"/>
        <cfvo type="max"/>
        <color rgb="FFFCFCFF"/>
        <color rgb="FF63BE7B"/>
      </colorScale>
    </cfRule>
    <cfRule type="colorScale" priority="113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66">
    <cfRule type="colorScale" priority="11396">
      <colorScale>
        <cfvo type="min"/>
        <cfvo type="max"/>
        <color rgb="FFFCFCFF"/>
        <color rgb="FF63BE7B"/>
      </colorScale>
    </cfRule>
    <cfRule type="colorScale" priority="113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66">
    <cfRule type="colorScale" priority="11522">
      <colorScale>
        <cfvo type="min"/>
        <cfvo type="max"/>
        <color rgb="FFFCFCFF"/>
        <color rgb="FF63BE7B"/>
      </colorScale>
    </cfRule>
    <cfRule type="colorScale" priority="115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66">
    <cfRule type="cellIs" dxfId="7059" priority="11398" operator="greaterThan">
      <formula>1</formula>
    </cfRule>
    <cfRule type="colorScale" priority="11399">
      <colorScale>
        <cfvo type="min"/>
        <cfvo type="max"/>
        <color rgb="FFFCFCFF"/>
        <color rgb="FF63BE7B"/>
      </colorScale>
    </cfRule>
    <cfRule type="colorScale" priority="114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66">
    <cfRule type="colorScale" priority="11401">
      <colorScale>
        <cfvo type="min"/>
        <cfvo type="max"/>
        <color rgb="FFFCFCFF"/>
        <color rgb="FF63BE7B"/>
      </colorScale>
    </cfRule>
    <cfRule type="colorScale" priority="114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66">
    <cfRule type="colorScale" priority="11403">
      <colorScale>
        <cfvo type="min"/>
        <cfvo type="max"/>
        <color rgb="FFFCFCFF"/>
        <color rgb="FF63BE7B"/>
      </colorScale>
    </cfRule>
    <cfRule type="colorScale" priority="114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66">
    <cfRule type="cellIs" dxfId="7058" priority="11405" operator="greaterThan">
      <formula>1</formula>
    </cfRule>
    <cfRule type="colorScale" priority="11406">
      <colorScale>
        <cfvo type="min"/>
        <cfvo type="max"/>
        <color rgb="FFFCFCFF"/>
        <color rgb="FF63BE7B"/>
      </colorScale>
    </cfRule>
    <cfRule type="colorScale" priority="114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66">
    <cfRule type="colorScale" priority="11408">
      <colorScale>
        <cfvo type="min"/>
        <cfvo type="max"/>
        <color rgb="FFFCFCFF"/>
        <color rgb="FF63BE7B"/>
      </colorScale>
    </cfRule>
    <cfRule type="colorScale" priority="114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66">
    <cfRule type="colorScale" priority="11410">
      <colorScale>
        <cfvo type="min"/>
        <cfvo type="max"/>
        <color rgb="FFFCFCFF"/>
        <color rgb="FF63BE7B"/>
      </colorScale>
    </cfRule>
    <cfRule type="colorScale" priority="114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66">
    <cfRule type="cellIs" dxfId="7057" priority="11412" operator="greaterThan">
      <formula>1</formula>
    </cfRule>
    <cfRule type="colorScale" priority="11413">
      <colorScale>
        <cfvo type="min"/>
        <cfvo type="max"/>
        <color rgb="FFFCFCFF"/>
        <color rgb="FF63BE7B"/>
      </colorScale>
    </cfRule>
    <cfRule type="colorScale" priority="114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66">
    <cfRule type="colorScale" priority="11415">
      <colorScale>
        <cfvo type="min"/>
        <cfvo type="max"/>
        <color rgb="FFFCFCFF"/>
        <color rgb="FF63BE7B"/>
      </colorScale>
    </cfRule>
    <cfRule type="colorScale" priority="114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66">
    <cfRule type="colorScale" priority="11417">
      <colorScale>
        <cfvo type="min"/>
        <cfvo type="max"/>
        <color rgb="FFFCFCFF"/>
        <color rgb="FF63BE7B"/>
      </colorScale>
    </cfRule>
    <cfRule type="colorScale" priority="114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66">
    <cfRule type="cellIs" dxfId="7056" priority="11419" operator="greaterThan">
      <formula>1</formula>
    </cfRule>
    <cfRule type="colorScale" priority="11420">
      <colorScale>
        <cfvo type="min"/>
        <cfvo type="max"/>
        <color rgb="FFFCFCFF"/>
        <color rgb="FF63BE7B"/>
      </colorScale>
    </cfRule>
    <cfRule type="colorScale" priority="114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66">
    <cfRule type="colorScale" priority="11422">
      <colorScale>
        <cfvo type="min"/>
        <cfvo type="max"/>
        <color rgb="FFFCFCFF"/>
        <color rgb="FF63BE7B"/>
      </colorScale>
    </cfRule>
    <cfRule type="colorScale" priority="114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66">
    <cfRule type="colorScale" priority="11424">
      <colorScale>
        <cfvo type="min"/>
        <cfvo type="max"/>
        <color rgb="FFFCFCFF"/>
        <color rgb="FF63BE7B"/>
      </colorScale>
    </cfRule>
    <cfRule type="colorScale" priority="114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66">
    <cfRule type="cellIs" dxfId="7055" priority="11426" operator="greaterThan">
      <formula>1</formula>
    </cfRule>
    <cfRule type="colorScale" priority="11427">
      <colorScale>
        <cfvo type="min"/>
        <cfvo type="max"/>
        <color rgb="FFFCFCFF"/>
        <color rgb="FF63BE7B"/>
      </colorScale>
    </cfRule>
    <cfRule type="colorScale" priority="114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66">
    <cfRule type="colorScale" priority="11429">
      <colorScale>
        <cfvo type="min"/>
        <cfvo type="max"/>
        <color rgb="FFFCFCFF"/>
        <color rgb="FF63BE7B"/>
      </colorScale>
    </cfRule>
    <cfRule type="colorScale" priority="114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66">
    <cfRule type="colorScale" priority="11431">
      <colorScale>
        <cfvo type="min"/>
        <cfvo type="max"/>
        <color rgb="FFFCFCFF"/>
        <color rgb="FF63BE7B"/>
      </colorScale>
    </cfRule>
    <cfRule type="colorScale" priority="114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66">
    <cfRule type="cellIs" dxfId="7054" priority="11433" operator="greaterThan">
      <formula>1</formula>
    </cfRule>
    <cfRule type="colorScale" priority="11434">
      <colorScale>
        <cfvo type="min"/>
        <cfvo type="max"/>
        <color rgb="FFFCFCFF"/>
        <color rgb="FF63BE7B"/>
      </colorScale>
    </cfRule>
    <cfRule type="colorScale" priority="114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66">
    <cfRule type="colorScale" priority="11436">
      <colorScale>
        <cfvo type="min"/>
        <cfvo type="max"/>
        <color rgb="FFFCFCFF"/>
        <color rgb="FF63BE7B"/>
      </colorScale>
    </cfRule>
    <cfRule type="colorScale" priority="114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66">
    <cfRule type="colorScale" priority="11438">
      <colorScale>
        <cfvo type="min"/>
        <cfvo type="max"/>
        <color rgb="FFFCFCFF"/>
        <color rgb="FF63BE7B"/>
      </colorScale>
    </cfRule>
    <cfRule type="colorScale" priority="114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66">
    <cfRule type="cellIs" dxfId="7053" priority="11440" operator="greaterThan">
      <formula>1</formula>
    </cfRule>
    <cfRule type="colorScale" priority="11441">
      <colorScale>
        <cfvo type="min"/>
        <cfvo type="max"/>
        <color rgb="FFFCFCFF"/>
        <color rgb="FF63BE7B"/>
      </colorScale>
    </cfRule>
    <cfRule type="colorScale" priority="114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66">
    <cfRule type="colorScale" priority="11443">
      <colorScale>
        <cfvo type="min"/>
        <cfvo type="max"/>
        <color rgb="FFFCFCFF"/>
        <color rgb="FF63BE7B"/>
      </colorScale>
    </cfRule>
    <cfRule type="colorScale" priority="114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66">
    <cfRule type="colorScale" priority="11445">
      <colorScale>
        <cfvo type="min"/>
        <cfvo type="max"/>
        <color rgb="FFFCFCFF"/>
        <color rgb="FF63BE7B"/>
      </colorScale>
    </cfRule>
    <cfRule type="colorScale" priority="114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66">
    <cfRule type="cellIs" dxfId="7052" priority="11447" operator="greaterThan">
      <formula>1</formula>
    </cfRule>
    <cfRule type="colorScale" priority="11448">
      <colorScale>
        <cfvo type="min"/>
        <cfvo type="max"/>
        <color rgb="FFFCFCFF"/>
        <color rgb="FF63BE7B"/>
      </colorScale>
    </cfRule>
    <cfRule type="colorScale" priority="114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66">
    <cfRule type="colorScale" priority="11450">
      <colorScale>
        <cfvo type="min"/>
        <cfvo type="max"/>
        <color rgb="FFFCFCFF"/>
        <color rgb="FF63BE7B"/>
      </colorScale>
    </cfRule>
    <cfRule type="colorScale" priority="114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66">
    <cfRule type="colorScale" priority="11452">
      <colorScale>
        <cfvo type="min"/>
        <cfvo type="max"/>
        <color rgb="FFFCFCFF"/>
        <color rgb="FF63BE7B"/>
      </colorScale>
    </cfRule>
    <cfRule type="colorScale" priority="114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66">
    <cfRule type="cellIs" dxfId="7051" priority="11454" operator="greaterThan">
      <formula>1</formula>
    </cfRule>
    <cfRule type="colorScale" priority="11455">
      <colorScale>
        <cfvo type="min"/>
        <cfvo type="max"/>
        <color rgb="FFFCFCFF"/>
        <color rgb="FF63BE7B"/>
      </colorScale>
    </cfRule>
    <cfRule type="colorScale" priority="114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66">
    <cfRule type="colorScale" priority="11457">
      <colorScale>
        <cfvo type="min"/>
        <cfvo type="max"/>
        <color rgb="FFFCFCFF"/>
        <color rgb="FF63BE7B"/>
      </colorScale>
    </cfRule>
    <cfRule type="colorScale" priority="114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66">
    <cfRule type="colorScale" priority="11459">
      <colorScale>
        <cfvo type="min"/>
        <cfvo type="max"/>
        <color rgb="FFFCFCFF"/>
        <color rgb="FF63BE7B"/>
      </colorScale>
    </cfRule>
    <cfRule type="colorScale" priority="114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66">
    <cfRule type="cellIs" dxfId="7050" priority="11461" operator="greaterThan">
      <formula>1</formula>
    </cfRule>
    <cfRule type="colorScale" priority="11462">
      <colorScale>
        <cfvo type="min"/>
        <cfvo type="max"/>
        <color rgb="FFFCFCFF"/>
        <color rgb="FF63BE7B"/>
      </colorScale>
    </cfRule>
    <cfRule type="colorScale" priority="114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66">
    <cfRule type="colorScale" priority="11464">
      <colorScale>
        <cfvo type="min"/>
        <cfvo type="max"/>
        <color rgb="FFFCFCFF"/>
        <color rgb="FF63BE7B"/>
      </colorScale>
    </cfRule>
    <cfRule type="colorScale" priority="114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66">
    <cfRule type="colorScale" priority="11466">
      <colorScale>
        <cfvo type="min"/>
        <cfvo type="max"/>
        <color rgb="FFFCFCFF"/>
        <color rgb="FF63BE7B"/>
      </colorScale>
    </cfRule>
    <cfRule type="colorScale" priority="114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66">
    <cfRule type="cellIs" dxfId="7049" priority="11468" operator="greaterThan">
      <formula>1</formula>
    </cfRule>
    <cfRule type="colorScale" priority="11469">
      <colorScale>
        <cfvo type="min"/>
        <cfvo type="max"/>
        <color rgb="FFFCFCFF"/>
        <color rgb="FF63BE7B"/>
      </colorScale>
    </cfRule>
    <cfRule type="colorScale" priority="114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66">
    <cfRule type="colorScale" priority="11471">
      <colorScale>
        <cfvo type="min"/>
        <cfvo type="max"/>
        <color rgb="FFFCFCFF"/>
        <color rgb="FF63BE7B"/>
      </colorScale>
    </cfRule>
    <cfRule type="colorScale" priority="114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66">
    <cfRule type="colorScale" priority="11473">
      <colorScale>
        <cfvo type="min"/>
        <cfvo type="max"/>
        <color rgb="FFFCFCFF"/>
        <color rgb="FF63BE7B"/>
      </colorScale>
    </cfRule>
    <cfRule type="colorScale" priority="114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66">
    <cfRule type="cellIs" dxfId="7048" priority="11475" operator="greaterThan">
      <formula>1</formula>
    </cfRule>
    <cfRule type="colorScale" priority="11476">
      <colorScale>
        <cfvo type="min"/>
        <cfvo type="max"/>
        <color rgb="FFFCFCFF"/>
        <color rgb="FF63BE7B"/>
      </colorScale>
    </cfRule>
    <cfRule type="colorScale" priority="114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66">
    <cfRule type="colorScale" priority="11478">
      <colorScale>
        <cfvo type="min"/>
        <cfvo type="max"/>
        <color rgb="FFFCFCFF"/>
        <color rgb="FF63BE7B"/>
      </colorScale>
    </cfRule>
    <cfRule type="colorScale" priority="114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66">
    <cfRule type="colorScale" priority="11480">
      <colorScale>
        <cfvo type="min"/>
        <cfvo type="max"/>
        <color rgb="FFFCFCFF"/>
        <color rgb="FF63BE7B"/>
      </colorScale>
    </cfRule>
    <cfRule type="colorScale" priority="114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66">
    <cfRule type="cellIs" dxfId="7047" priority="11482" operator="greaterThan">
      <formula>1</formula>
    </cfRule>
    <cfRule type="colorScale" priority="11483">
      <colorScale>
        <cfvo type="min"/>
        <cfvo type="max"/>
        <color rgb="FFFCFCFF"/>
        <color rgb="FF63BE7B"/>
      </colorScale>
    </cfRule>
    <cfRule type="colorScale" priority="114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66">
    <cfRule type="colorScale" priority="11485">
      <colorScale>
        <cfvo type="min"/>
        <cfvo type="max"/>
        <color rgb="FFFCFCFF"/>
        <color rgb="FF63BE7B"/>
      </colorScale>
    </cfRule>
    <cfRule type="colorScale" priority="114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66">
    <cfRule type="colorScale" priority="11487">
      <colorScale>
        <cfvo type="min"/>
        <cfvo type="max"/>
        <color rgb="FFFCFCFF"/>
        <color rgb="FF63BE7B"/>
      </colorScale>
    </cfRule>
    <cfRule type="colorScale" priority="114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66">
    <cfRule type="cellIs" dxfId="7046" priority="11489" operator="greaterThan">
      <formula>1</formula>
    </cfRule>
    <cfRule type="colorScale" priority="11490">
      <colorScale>
        <cfvo type="min"/>
        <cfvo type="max"/>
        <color rgb="FFFCFCFF"/>
        <color rgb="FF63BE7B"/>
      </colorScale>
    </cfRule>
    <cfRule type="colorScale" priority="114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66">
    <cfRule type="colorScale" priority="11492">
      <colorScale>
        <cfvo type="min"/>
        <cfvo type="max"/>
        <color rgb="FFFCFCFF"/>
        <color rgb="FF63BE7B"/>
      </colorScale>
    </cfRule>
    <cfRule type="colorScale" priority="114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66">
    <cfRule type="colorScale" priority="11494">
      <colorScale>
        <cfvo type="min"/>
        <cfvo type="max"/>
        <color rgb="FFFCFCFF"/>
        <color rgb="FF63BE7B"/>
      </colorScale>
    </cfRule>
    <cfRule type="colorScale" priority="114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66">
    <cfRule type="cellIs" dxfId="7045" priority="11496" operator="greaterThan">
      <formula>1</formula>
    </cfRule>
    <cfRule type="colorScale" priority="11497">
      <colorScale>
        <cfvo type="min"/>
        <cfvo type="max"/>
        <color rgb="FFFCFCFF"/>
        <color rgb="FF63BE7B"/>
      </colorScale>
    </cfRule>
    <cfRule type="colorScale" priority="114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66">
    <cfRule type="colorScale" priority="11499">
      <colorScale>
        <cfvo type="min"/>
        <cfvo type="max"/>
        <color rgb="FFFCFCFF"/>
        <color rgb="FF63BE7B"/>
      </colorScale>
    </cfRule>
    <cfRule type="colorScale" priority="115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66">
    <cfRule type="colorScale" priority="11501">
      <colorScale>
        <cfvo type="min"/>
        <cfvo type="max"/>
        <color rgb="FFFCFCFF"/>
        <color rgb="FF63BE7B"/>
      </colorScale>
    </cfRule>
    <cfRule type="colorScale" priority="115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66">
    <cfRule type="cellIs" dxfId="7044" priority="11503" operator="greaterThan">
      <formula>1</formula>
    </cfRule>
    <cfRule type="colorScale" priority="11504">
      <colorScale>
        <cfvo type="min"/>
        <cfvo type="max"/>
        <color rgb="FFFCFCFF"/>
        <color rgb="FF63BE7B"/>
      </colorScale>
    </cfRule>
    <cfRule type="colorScale" priority="115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66">
    <cfRule type="colorScale" priority="11506">
      <colorScale>
        <cfvo type="min"/>
        <cfvo type="max"/>
        <color rgb="FFFCFCFF"/>
        <color rgb="FF63BE7B"/>
      </colorScale>
    </cfRule>
    <cfRule type="colorScale" priority="115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66">
    <cfRule type="colorScale" priority="11508">
      <colorScale>
        <cfvo type="min"/>
        <cfvo type="max"/>
        <color rgb="FFFCFCFF"/>
        <color rgb="FF63BE7B"/>
      </colorScale>
    </cfRule>
    <cfRule type="colorScale" priority="115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66">
    <cfRule type="cellIs" dxfId="7043" priority="11510" operator="greaterThan">
      <formula>1</formula>
    </cfRule>
    <cfRule type="colorScale" priority="11511">
      <colorScale>
        <cfvo type="min"/>
        <cfvo type="max"/>
        <color rgb="FFFCFCFF"/>
        <color rgb="FF63BE7B"/>
      </colorScale>
    </cfRule>
    <cfRule type="colorScale" priority="115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66">
    <cfRule type="colorScale" priority="11513">
      <colorScale>
        <cfvo type="min"/>
        <cfvo type="max"/>
        <color rgb="FFFCFCFF"/>
        <color rgb="FF63BE7B"/>
      </colorScale>
    </cfRule>
    <cfRule type="colorScale" priority="115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66">
    <cfRule type="colorScale" priority="11515">
      <colorScale>
        <cfvo type="min"/>
        <cfvo type="max"/>
        <color rgb="FFFCFCFF"/>
        <color rgb="FF63BE7B"/>
      </colorScale>
    </cfRule>
    <cfRule type="colorScale" priority="115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66">
    <cfRule type="cellIs" dxfId="7042" priority="11517" operator="greaterThan">
      <formula>1</formula>
    </cfRule>
    <cfRule type="colorScale" priority="11518">
      <colorScale>
        <cfvo type="min"/>
        <cfvo type="max"/>
        <color rgb="FFFCFCFF"/>
        <color rgb="FF63BE7B"/>
      </colorScale>
    </cfRule>
    <cfRule type="colorScale" priority="115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G66:KZ66">
    <cfRule type="cellIs" dxfId="7041" priority="11235" operator="greaterThan">
      <formula>0.31</formula>
    </cfRule>
    <cfRule type="cellIs" dxfId="7040" priority="11236" operator="greaterThan">
      <formula>0.31</formula>
    </cfRule>
    <cfRule type="cellIs" dxfId="7039" priority="11237" operator="greaterThan">
      <formula>0.31</formula>
    </cfRule>
    <cfRule type="cellIs" dxfId="7038" priority="11238" operator="greaterThan">
      <formula>0.3</formula>
    </cfRule>
    <cfRule type="cellIs" dxfId="7037" priority="11239" operator="greaterThan">
      <formula>1</formula>
    </cfRule>
    <cfRule type="cellIs" dxfId="7036" priority="11240" operator="equal">
      <formula>0</formula>
    </cfRule>
  </conditionalFormatting>
  <conditionalFormatting sqref="B67">
    <cfRule type="cellIs" dxfId="7035" priority="10145" operator="equal">
      <formula>" "</formula>
    </cfRule>
    <cfRule type="containsText" dxfId="7034" priority="10146" operator="containsText" text=" ">
      <formula>NOT(ISERROR(SEARCH(" ",B67)))</formula>
    </cfRule>
    <cfRule type="containsText" dxfId="7033" priority="10147" operator="containsText" text=" ">
      <formula>NOT(ISERROR(SEARCH(" ",B67)))</formula>
    </cfRule>
  </conditionalFormatting>
  <conditionalFormatting sqref="H67">
    <cfRule type="containsText" dxfId="7032" priority="10465" operator="containsText" text=" ">
      <formula>NOT(ISERROR(SEARCH(" ",H67)))</formula>
    </cfRule>
    <cfRule type="containsText" dxfId="7031" priority="10466" operator="containsText" text=" ">
      <formula>NOT(ISERROR(SEARCH(" ",H67)))</formula>
    </cfRule>
  </conditionalFormatting>
  <conditionalFormatting sqref="V67">
    <cfRule type="colorScale" priority="10187">
      <colorScale>
        <cfvo type="min"/>
        <cfvo type="max"/>
        <color rgb="FFFCFCFF"/>
        <color rgb="FF63BE7B"/>
      </colorScale>
    </cfRule>
    <cfRule type="colorScale" priority="101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67">
    <cfRule type="cellIs" dxfId="7030" priority="9024" operator="greaterThan">
      <formula>1</formula>
    </cfRule>
    <cfRule type="containsText" dxfId="7029" priority="9025" operator="containsText" text=" ">
      <formula>NOT(ISERROR(SEARCH(" ",AC67)))</formula>
    </cfRule>
    <cfRule type="containsText" dxfId="7028" priority="9026" operator="containsText" text=" ">
      <formula>NOT(ISERROR(SEARCH(" ",AC67)))</formula>
    </cfRule>
  </conditionalFormatting>
  <conditionalFormatting sqref="AD67">
    <cfRule type="cellIs" dxfId="7027" priority="272" operator="equal">
      <formula>0</formula>
    </cfRule>
    <cfRule type="cellIs" dxfId="7026" priority="273" operator="greaterThan">
      <formula>1</formula>
    </cfRule>
    <cfRule type="containsText" dxfId="7025" priority="274" operator="containsText" text=" ">
      <formula>NOT(ISERROR(SEARCH(" ",AD67)))</formula>
    </cfRule>
    <cfRule type="containsText" dxfId="7024" priority="275" operator="containsText" text=" ">
      <formula>NOT(ISERROR(SEARCH(" ",AD67)))</formula>
    </cfRule>
    <cfRule type="cellIs" dxfId="7023" priority="276" operator="equal">
      <formula>0</formula>
    </cfRule>
  </conditionalFormatting>
  <conditionalFormatting sqref="AE67">
    <cfRule type="cellIs" dxfId="7022" priority="6040" operator="equal">
      <formula>0</formula>
    </cfRule>
    <cfRule type="cellIs" dxfId="7021" priority="6041" operator="greaterThan">
      <formula>1</formula>
    </cfRule>
    <cfRule type="containsText" dxfId="7020" priority="6042" operator="containsText" text=" ">
      <formula>NOT(ISERROR(SEARCH(" ",AE67)))</formula>
    </cfRule>
    <cfRule type="containsText" dxfId="7019" priority="6043" operator="containsText" text=" ">
      <formula>NOT(ISERROR(SEARCH(" ",AE67)))</formula>
    </cfRule>
    <cfRule type="cellIs" dxfId="7018" priority="6044" operator="equal">
      <formula>0</formula>
    </cfRule>
  </conditionalFormatting>
  <conditionalFormatting sqref="AG67">
    <cfRule type="cellIs" dxfId="7017" priority="9101" operator="equal">
      <formula>0</formula>
    </cfRule>
    <cfRule type="cellIs" dxfId="7016" priority="9102" operator="greaterThan">
      <formula>1</formula>
    </cfRule>
    <cfRule type="containsText" dxfId="7015" priority="9103" operator="containsText" text=" ">
      <formula>NOT(ISERROR(SEARCH(" ",AG67)))</formula>
    </cfRule>
    <cfRule type="containsText" dxfId="7014" priority="9104" operator="containsText" text=" ">
      <formula>NOT(ISERROR(SEARCH(" ",AG67)))</formula>
    </cfRule>
    <cfRule type="cellIs" dxfId="7013" priority="9105" operator="equal">
      <formula>0</formula>
    </cfRule>
  </conditionalFormatting>
  <conditionalFormatting sqref="AH67">
    <cfRule type="cellIs" dxfId="7012" priority="9056" operator="equal">
      <formula>0</formula>
    </cfRule>
    <cfRule type="cellIs" dxfId="7011" priority="9057" operator="equal">
      <formula>0</formula>
    </cfRule>
    <cfRule type="cellIs" dxfId="7010" priority="9058" operator="greaterThan">
      <formula>1</formula>
    </cfRule>
    <cfRule type="containsText" dxfId="7009" priority="9059" operator="containsText" text=" ">
      <formula>NOT(ISERROR(SEARCH(" ",AH67)))</formula>
    </cfRule>
    <cfRule type="containsText" dxfId="7008" priority="9060" operator="containsText" text=" ">
      <formula>NOT(ISERROR(SEARCH(" ",AH67)))</formula>
    </cfRule>
  </conditionalFormatting>
  <conditionalFormatting sqref="AI67">
    <cfRule type="cellIs" dxfId="7007" priority="9051" operator="equal">
      <formula>0</formula>
    </cfRule>
    <cfRule type="cellIs" dxfId="7006" priority="9052" operator="equal">
      <formula>0</formula>
    </cfRule>
    <cfRule type="cellIs" dxfId="7005" priority="9053" operator="greaterThan">
      <formula>1</formula>
    </cfRule>
    <cfRule type="containsText" dxfId="7004" priority="9054" operator="containsText" text=" ">
      <formula>NOT(ISERROR(SEARCH(" ",AI67)))</formula>
    </cfRule>
    <cfRule type="containsText" dxfId="7003" priority="9055" operator="containsText" text=" ">
      <formula>NOT(ISERROR(SEARCH(" ",AI67)))</formula>
    </cfRule>
  </conditionalFormatting>
  <conditionalFormatting sqref="AJ67">
    <cfRule type="cellIs" dxfId="7002" priority="9046" operator="equal">
      <formula>0</formula>
    </cfRule>
    <cfRule type="cellIs" dxfId="7001" priority="9047" operator="equal">
      <formula>0</formula>
    </cfRule>
    <cfRule type="cellIs" dxfId="7000" priority="9048" operator="greaterThan">
      <formula>1</formula>
    </cfRule>
    <cfRule type="containsText" dxfId="6999" priority="9049" operator="containsText" text=" ">
      <formula>NOT(ISERROR(SEARCH(" ",AJ67)))</formula>
    </cfRule>
    <cfRule type="containsText" dxfId="6998" priority="9050" operator="containsText" text=" ">
      <formula>NOT(ISERROR(SEARCH(" ",AJ67)))</formula>
    </cfRule>
  </conditionalFormatting>
  <conditionalFormatting sqref="AS67">
    <cfRule type="cellIs" dxfId="6997" priority="8895" operator="equal">
      <formula>0</formula>
    </cfRule>
    <cfRule type="containsText" dxfId="6996" priority="8896" operator="containsText" text=" ">
      <formula>NOT(ISERROR(SEARCH(" ",AS67)))</formula>
    </cfRule>
    <cfRule type="containsText" dxfId="6995" priority="8897" operator="containsText" text=" ">
      <formula>NOT(ISERROR(SEARCH(" ",AS67)))</formula>
    </cfRule>
  </conditionalFormatting>
  <conditionalFormatting sqref="AU67">
    <cfRule type="cellIs" dxfId="6994" priority="9015" operator="greaterThan">
      <formula>1</formula>
    </cfRule>
    <cfRule type="containsText" dxfId="6993" priority="9016" operator="containsText" text=" ">
      <formula>NOT(ISERROR(SEARCH(" ",AU67)))</formula>
    </cfRule>
    <cfRule type="containsText" dxfId="6992" priority="9017" operator="containsText" text=" ">
      <formula>NOT(ISERROR(SEARCH(" ",AU67)))</formula>
    </cfRule>
  </conditionalFormatting>
  <conditionalFormatting sqref="AY67">
    <cfRule type="containsText" dxfId="6991" priority="601" operator="containsText" text=" ">
      <formula>NOT(ISERROR(SEARCH(" ",AY67)))</formula>
    </cfRule>
    <cfRule type="containsText" dxfId="6990" priority="602" operator="containsText" text=" ">
      <formula>NOT(ISERROR(SEARCH(" ",AY67)))</formula>
    </cfRule>
  </conditionalFormatting>
  <conditionalFormatting sqref="BC67:BD67">
    <cfRule type="containsText" dxfId="6989" priority="10169" operator="containsText" text=" ">
      <formula>NOT(ISERROR(SEARCH(" ",BC67)))</formula>
    </cfRule>
    <cfRule type="containsText" dxfId="6988" priority="10170" operator="containsText" text=" ">
      <formula>NOT(ISERROR(SEARCH(" ",BC67)))</formula>
    </cfRule>
  </conditionalFormatting>
  <conditionalFormatting sqref="BF67:BG67">
    <cfRule type="containsText" dxfId="6987" priority="10173" operator="containsText" text=" ">
      <formula>NOT(ISERROR(SEARCH(" ",BF67)))</formula>
    </cfRule>
    <cfRule type="containsText" dxfId="6986" priority="10174" operator="containsText" text=" ">
      <formula>NOT(ISERROR(SEARCH(" ",BF67)))</formula>
    </cfRule>
  </conditionalFormatting>
  <conditionalFormatting sqref="BH67">
    <cfRule type="containsText" dxfId="6985" priority="10175" operator="containsText" text=" ">
      <formula>NOT(ISERROR(SEARCH(" ",BH67)))</formula>
    </cfRule>
    <cfRule type="containsText" dxfId="6984" priority="10176" operator="containsText" text=" ">
      <formula>NOT(ISERROR(SEARCH(" ",BH67)))</formula>
    </cfRule>
  </conditionalFormatting>
  <conditionalFormatting sqref="BO67">
    <cfRule type="containsText" dxfId="6983" priority="10158" operator="containsText" text=" ">
      <formula>NOT(ISERROR(SEARCH(" ",BO67)))</formula>
    </cfRule>
    <cfRule type="containsText" dxfId="6982" priority="10159" operator="containsText" text=" ">
      <formula>NOT(ISERROR(SEARCH(" ",BO67)))</formula>
    </cfRule>
  </conditionalFormatting>
  <conditionalFormatting sqref="BP67">
    <cfRule type="containsText" dxfId="6981" priority="345" operator="containsText" text=" ">
      <formula>NOT(ISERROR(SEARCH(" ",BP67)))</formula>
    </cfRule>
    <cfRule type="containsText" dxfId="6980" priority="346" operator="containsText" text=" ">
      <formula>NOT(ISERROR(SEARCH(" ",BP67)))</formula>
    </cfRule>
  </conditionalFormatting>
  <conditionalFormatting sqref="BQ67">
    <cfRule type="containsText" dxfId="6979" priority="10167" operator="containsText" text=" ">
      <formula>NOT(ISERROR(SEARCH(" ",BQ67)))</formula>
    </cfRule>
    <cfRule type="containsText" dxfId="6978" priority="10168" operator="containsText" text=" ">
      <formula>NOT(ISERROR(SEARCH(" ",BQ67)))</formula>
    </cfRule>
  </conditionalFormatting>
  <conditionalFormatting sqref="BS67:BT67">
    <cfRule type="containsText" dxfId="6977" priority="10165" operator="containsText" text=" ">
      <formula>NOT(ISERROR(SEARCH(" ",BS67)))</formula>
    </cfRule>
    <cfRule type="containsText" dxfId="6976" priority="10166" operator="containsText" text=" ">
      <formula>NOT(ISERROR(SEARCH(" ",BS67)))</formula>
    </cfRule>
  </conditionalFormatting>
  <conditionalFormatting sqref="BW67">
    <cfRule type="containsText" dxfId="6975" priority="10469" operator="containsText" text=" ">
      <formula>NOT(ISERROR(SEARCH(" ",BW67)))</formula>
    </cfRule>
    <cfRule type="containsText" dxfId="6974" priority="10470" operator="containsText" text=" ">
      <formula>NOT(ISERROR(SEARCH(" ",BW67)))</formula>
    </cfRule>
  </conditionalFormatting>
  <conditionalFormatting sqref="CM67">
    <cfRule type="containsText" dxfId="6973" priority="197" operator="containsText" text=" ">
      <formula>NOT(ISERROR(SEARCH(" ",CM67)))</formula>
    </cfRule>
  </conditionalFormatting>
  <conditionalFormatting sqref="CO67">
    <cfRule type="containsText" dxfId="6972" priority="155" operator="containsText" text=" ">
      <formula>NOT(ISERROR(SEARCH(" ",CO67)))</formula>
    </cfRule>
    <cfRule type="containsText" dxfId="6971" priority="156" operator="containsText" text=" ">
      <formula>NOT(ISERROR(SEARCH(" ",CO67)))</formula>
    </cfRule>
  </conditionalFormatting>
  <conditionalFormatting sqref="DO67:DQ67">
    <cfRule type="cellIs" dxfId="6970" priority="417" operator="equal">
      <formula>1</formula>
    </cfRule>
  </conditionalFormatting>
  <conditionalFormatting sqref="DR67">
    <cfRule type="cellIs" dxfId="6969" priority="418" operator="equal">
      <formula>1</formula>
    </cfRule>
  </conditionalFormatting>
  <conditionalFormatting sqref="DV67">
    <cfRule type="containsText" dxfId="6968" priority="8951" operator="containsText" text=" ">
      <formula>NOT(ISERROR(SEARCH(" ",DV67)))</formula>
    </cfRule>
    <cfRule type="containsText" dxfId="6967" priority="8952" operator="containsText" text=" ">
      <formula>NOT(ISERROR(SEARCH(" ",DV67)))</formula>
    </cfRule>
    <cfRule type="containsText" dxfId="6966" priority="8953" operator="containsText" text=" ">
      <formula>NOT(ISERROR(SEARCH(" ",DV67)))</formula>
    </cfRule>
    <cfRule type="containsText" dxfId="6965" priority="8954" operator="containsText" text=" ">
      <formula>NOT(ISERROR(SEARCH(" ",DV67)))</formula>
    </cfRule>
  </conditionalFormatting>
  <conditionalFormatting sqref="DY67:EH67">
    <cfRule type="containsText" dxfId="6964" priority="10163" operator="containsText" text=" ">
      <formula>NOT(ISERROR(SEARCH(" ",DY67)))</formula>
    </cfRule>
    <cfRule type="containsText" dxfId="6963" priority="10164" operator="containsText" text=" ">
      <formula>NOT(ISERROR(SEARCH(" ",DY67)))</formula>
    </cfRule>
  </conditionalFormatting>
  <conditionalFormatting sqref="EJ67">
    <cfRule type="cellIs" dxfId="6962" priority="9119" operator="equal">
      <formula>0</formula>
    </cfRule>
    <cfRule type="containsText" dxfId="6961" priority="9120" operator="containsText" text=" ">
      <formula>NOT(ISERROR(SEARCH(" ",EJ67)))</formula>
    </cfRule>
    <cfRule type="containsText" dxfId="6960" priority="9121" operator="containsText" text=" ">
      <formula>NOT(ISERROR(SEARCH(" ",EJ67)))</formula>
    </cfRule>
  </conditionalFormatting>
  <conditionalFormatting sqref="FE67">
    <cfRule type="cellIs" dxfId="6959" priority="10189" operator="greaterThan">
      <formula>1</formula>
    </cfRule>
    <cfRule type="colorScale" priority="10190">
      <colorScale>
        <cfvo type="min"/>
        <cfvo type="max"/>
        <color rgb="FFFCFCFF"/>
        <color rgb="FF63BE7B"/>
      </colorScale>
    </cfRule>
    <cfRule type="colorScale" priority="101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67">
    <cfRule type="colorScale" priority="10160">
      <colorScale>
        <cfvo type="min"/>
        <cfvo type="max"/>
        <color rgb="FFFCFCFF"/>
        <color rgb="FF63BE7B"/>
      </colorScale>
    </cfRule>
    <cfRule type="colorScale" priority="101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67:FH67">
    <cfRule type="colorScale" priority="10192">
      <colorScale>
        <cfvo type="min"/>
        <cfvo type="max"/>
        <color rgb="FFFCFCFF"/>
        <color rgb="FF63BE7B"/>
      </colorScale>
    </cfRule>
    <cfRule type="colorScale" priority="101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67">
    <cfRule type="colorScale" priority="10194">
      <colorScale>
        <cfvo type="min"/>
        <cfvo type="max"/>
        <color rgb="FFFCFCFF"/>
        <color rgb="FF63BE7B"/>
      </colorScale>
    </cfRule>
    <cfRule type="colorScale" priority="101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67">
    <cfRule type="colorScale" priority="10461">
      <colorScale>
        <cfvo type="min"/>
        <cfvo type="max"/>
        <color rgb="FFFCFCFF"/>
        <color rgb="FF63BE7B"/>
      </colorScale>
    </cfRule>
    <cfRule type="colorScale" priority="104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67">
    <cfRule type="cellIs" dxfId="6958" priority="10196" operator="greaterThan">
      <formula>1</formula>
    </cfRule>
    <cfRule type="colorScale" priority="10197">
      <colorScale>
        <cfvo type="min"/>
        <cfvo type="max"/>
        <color rgb="FFFCFCFF"/>
        <color rgb="FF63BE7B"/>
      </colorScale>
    </cfRule>
    <cfRule type="colorScale" priority="101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67">
    <cfRule type="colorScale" priority="10199">
      <colorScale>
        <cfvo type="min"/>
        <cfvo type="max"/>
        <color rgb="FFFCFCFF"/>
        <color rgb="FF63BE7B"/>
      </colorScale>
    </cfRule>
    <cfRule type="colorScale" priority="102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67">
    <cfRule type="colorScale" priority="10457">
      <colorScale>
        <cfvo type="min"/>
        <cfvo type="max"/>
        <color rgb="FFFCFCFF"/>
        <color rgb="FF63BE7B"/>
      </colorScale>
    </cfRule>
    <cfRule type="colorScale" priority="104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67">
    <cfRule type="cellIs" dxfId="6957" priority="10201" operator="greaterThan">
      <formula>1</formula>
    </cfRule>
    <cfRule type="colorScale" priority="10202">
      <colorScale>
        <cfvo type="min"/>
        <cfvo type="max"/>
        <color rgb="FFFCFCFF"/>
        <color rgb="FF63BE7B"/>
      </colorScale>
    </cfRule>
    <cfRule type="colorScale" priority="102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67">
    <cfRule type="colorScale" priority="10204">
      <colorScale>
        <cfvo type="min"/>
        <cfvo type="max"/>
        <color rgb="FFFCFCFF"/>
        <color rgb="FF63BE7B"/>
      </colorScale>
    </cfRule>
    <cfRule type="colorScale" priority="102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67">
    <cfRule type="colorScale" priority="10206">
      <colorScale>
        <cfvo type="min"/>
        <cfvo type="max"/>
        <color rgb="FFFCFCFF"/>
        <color rgb="FF63BE7B"/>
      </colorScale>
    </cfRule>
    <cfRule type="colorScale" priority="102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67">
    <cfRule type="cellIs" dxfId="6956" priority="10208" operator="greaterThan">
      <formula>1</formula>
    </cfRule>
    <cfRule type="colorScale" priority="10209">
      <colorScale>
        <cfvo type="min"/>
        <cfvo type="max"/>
        <color rgb="FFFCFCFF"/>
        <color rgb="FF63BE7B"/>
      </colorScale>
    </cfRule>
    <cfRule type="colorScale" priority="102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67">
    <cfRule type="colorScale" priority="10211">
      <colorScale>
        <cfvo type="min"/>
        <cfvo type="max"/>
        <color rgb="FFFCFCFF"/>
        <color rgb="FF63BE7B"/>
      </colorScale>
    </cfRule>
    <cfRule type="colorScale" priority="102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67">
    <cfRule type="colorScale" priority="10213">
      <colorScale>
        <cfvo type="min"/>
        <cfvo type="max"/>
        <color rgb="FFFCFCFF"/>
        <color rgb="FF63BE7B"/>
      </colorScale>
    </cfRule>
    <cfRule type="colorScale" priority="102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67">
    <cfRule type="cellIs" dxfId="6955" priority="10215" operator="greaterThan">
      <formula>1</formula>
    </cfRule>
    <cfRule type="colorScale" priority="10216">
      <colorScale>
        <cfvo type="min"/>
        <cfvo type="max"/>
        <color rgb="FFFCFCFF"/>
        <color rgb="FF63BE7B"/>
      </colorScale>
    </cfRule>
    <cfRule type="colorScale" priority="102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67">
    <cfRule type="colorScale" priority="10218">
      <colorScale>
        <cfvo type="min"/>
        <cfvo type="max"/>
        <color rgb="FFFCFCFF"/>
        <color rgb="FF63BE7B"/>
      </colorScale>
    </cfRule>
    <cfRule type="colorScale" priority="102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67">
    <cfRule type="colorScale" priority="10220">
      <colorScale>
        <cfvo type="min"/>
        <cfvo type="max"/>
        <color rgb="FFFCFCFF"/>
        <color rgb="FF63BE7B"/>
      </colorScale>
    </cfRule>
    <cfRule type="colorScale" priority="102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67">
    <cfRule type="cellIs" dxfId="6954" priority="10222" operator="greaterThan">
      <formula>1</formula>
    </cfRule>
    <cfRule type="colorScale" priority="10223">
      <colorScale>
        <cfvo type="min"/>
        <cfvo type="max"/>
        <color rgb="FFFCFCFF"/>
        <color rgb="FF63BE7B"/>
      </colorScale>
    </cfRule>
    <cfRule type="colorScale" priority="102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67">
    <cfRule type="colorScale" priority="10225">
      <colorScale>
        <cfvo type="min"/>
        <cfvo type="max"/>
        <color rgb="FFFCFCFF"/>
        <color rgb="FF63BE7B"/>
      </colorScale>
    </cfRule>
    <cfRule type="colorScale" priority="102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67">
    <cfRule type="colorScale" priority="10227">
      <colorScale>
        <cfvo type="min"/>
        <cfvo type="max"/>
        <color rgb="FFFCFCFF"/>
        <color rgb="FF63BE7B"/>
      </colorScale>
    </cfRule>
    <cfRule type="colorScale" priority="102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67">
    <cfRule type="cellIs" dxfId="6953" priority="10229" operator="greaterThan">
      <formula>1</formula>
    </cfRule>
    <cfRule type="colorScale" priority="10230">
      <colorScale>
        <cfvo type="min"/>
        <cfvo type="max"/>
        <color rgb="FFFCFCFF"/>
        <color rgb="FF63BE7B"/>
      </colorScale>
    </cfRule>
    <cfRule type="colorScale" priority="102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67">
    <cfRule type="colorScale" priority="10232">
      <colorScale>
        <cfvo type="min"/>
        <cfvo type="max"/>
        <color rgb="FFFCFCFF"/>
        <color rgb="FF63BE7B"/>
      </colorScale>
    </cfRule>
    <cfRule type="colorScale" priority="102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67">
    <cfRule type="colorScale" priority="10234">
      <colorScale>
        <cfvo type="min"/>
        <cfvo type="max"/>
        <color rgb="FFFCFCFF"/>
        <color rgb="FF63BE7B"/>
      </colorScale>
    </cfRule>
    <cfRule type="colorScale" priority="102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67">
    <cfRule type="cellIs" dxfId="6952" priority="10236" operator="greaterThan">
      <formula>1</formula>
    </cfRule>
    <cfRule type="colorScale" priority="10237">
      <colorScale>
        <cfvo type="min"/>
        <cfvo type="max"/>
        <color rgb="FFFCFCFF"/>
        <color rgb="FF63BE7B"/>
      </colorScale>
    </cfRule>
    <cfRule type="colorScale" priority="102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67">
    <cfRule type="colorScale" priority="10239">
      <colorScale>
        <cfvo type="min"/>
        <cfvo type="max"/>
        <color rgb="FFFCFCFF"/>
        <color rgb="FF63BE7B"/>
      </colorScale>
    </cfRule>
    <cfRule type="colorScale" priority="102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67">
    <cfRule type="colorScale" priority="10241">
      <colorScale>
        <cfvo type="min"/>
        <cfvo type="max"/>
        <color rgb="FFFCFCFF"/>
        <color rgb="FF63BE7B"/>
      </colorScale>
    </cfRule>
    <cfRule type="colorScale" priority="102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67">
    <cfRule type="cellIs" dxfId="6951" priority="10243" operator="greaterThan">
      <formula>1</formula>
    </cfRule>
    <cfRule type="colorScale" priority="10244">
      <colorScale>
        <cfvo type="min"/>
        <cfvo type="max"/>
        <color rgb="FFFCFCFF"/>
        <color rgb="FF63BE7B"/>
      </colorScale>
    </cfRule>
    <cfRule type="colorScale" priority="102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67">
    <cfRule type="colorScale" priority="10246">
      <colorScale>
        <cfvo type="min"/>
        <cfvo type="max"/>
        <color rgb="FFFCFCFF"/>
        <color rgb="FF63BE7B"/>
      </colorScale>
    </cfRule>
    <cfRule type="colorScale" priority="102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67">
    <cfRule type="colorScale" priority="10248">
      <colorScale>
        <cfvo type="min"/>
        <cfvo type="max"/>
        <color rgb="FFFCFCFF"/>
        <color rgb="FF63BE7B"/>
      </colorScale>
    </cfRule>
    <cfRule type="colorScale" priority="102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67">
    <cfRule type="cellIs" dxfId="6950" priority="10250" operator="greaterThan">
      <formula>1</formula>
    </cfRule>
    <cfRule type="colorScale" priority="10251">
      <colorScale>
        <cfvo type="min"/>
        <cfvo type="max"/>
        <color rgb="FFFCFCFF"/>
        <color rgb="FF63BE7B"/>
      </colorScale>
    </cfRule>
    <cfRule type="colorScale" priority="102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67">
    <cfRule type="colorScale" priority="10253">
      <colorScale>
        <cfvo type="min"/>
        <cfvo type="max"/>
        <color rgb="FFFCFCFF"/>
        <color rgb="FF63BE7B"/>
      </colorScale>
    </cfRule>
    <cfRule type="colorScale" priority="102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67">
    <cfRule type="colorScale" priority="10255">
      <colorScale>
        <cfvo type="min"/>
        <cfvo type="max"/>
        <color rgb="FFFCFCFF"/>
        <color rgb="FF63BE7B"/>
      </colorScale>
    </cfRule>
    <cfRule type="colorScale" priority="102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67">
    <cfRule type="cellIs" dxfId="6949" priority="10257" operator="greaterThan">
      <formula>1</formula>
    </cfRule>
    <cfRule type="colorScale" priority="10258">
      <colorScale>
        <cfvo type="min"/>
        <cfvo type="max"/>
        <color rgb="FFFCFCFF"/>
        <color rgb="FF63BE7B"/>
      </colorScale>
    </cfRule>
    <cfRule type="colorScale" priority="102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67">
    <cfRule type="colorScale" priority="10260">
      <colorScale>
        <cfvo type="min"/>
        <cfvo type="max"/>
        <color rgb="FFFCFCFF"/>
        <color rgb="FF63BE7B"/>
      </colorScale>
    </cfRule>
    <cfRule type="colorScale" priority="102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67">
    <cfRule type="colorScale" priority="10262">
      <colorScale>
        <cfvo type="min"/>
        <cfvo type="max"/>
        <color rgb="FFFCFCFF"/>
        <color rgb="FF63BE7B"/>
      </colorScale>
    </cfRule>
    <cfRule type="colorScale" priority="102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67">
    <cfRule type="cellIs" dxfId="6948" priority="10264" operator="greaterThan">
      <formula>1</formula>
    </cfRule>
    <cfRule type="colorScale" priority="10265">
      <colorScale>
        <cfvo type="min"/>
        <cfvo type="max"/>
        <color rgb="FFFCFCFF"/>
        <color rgb="FF63BE7B"/>
      </colorScale>
    </cfRule>
    <cfRule type="colorScale" priority="102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67">
    <cfRule type="colorScale" priority="10267">
      <colorScale>
        <cfvo type="min"/>
        <cfvo type="max"/>
        <color rgb="FFFCFCFF"/>
        <color rgb="FF63BE7B"/>
      </colorScale>
    </cfRule>
    <cfRule type="colorScale" priority="102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67">
    <cfRule type="colorScale" priority="10269">
      <colorScale>
        <cfvo type="min"/>
        <cfvo type="max"/>
        <color rgb="FFFCFCFF"/>
        <color rgb="FF63BE7B"/>
      </colorScale>
    </cfRule>
    <cfRule type="colorScale" priority="102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67">
    <cfRule type="cellIs" dxfId="6947" priority="10271" operator="greaterThan">
      <formula>1</formula>
    </cfRule>
    <cfRule type="colorScale" priority="10272">
      <colorScale>
        <cfvo type="min"/>
        <cfvo type="max"/>
        <color rgb="FFFCFCFF"/>
        <color rgb="FF63BE7B"/>
      </colorScale>
    </cfRule>
    <cfRule type="colorScale" priority="102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67">
    <cfRule type="colorScale" priority="10274">
      <colorScale>
        <cfvo type="min"/>
        <cfvo type="max"/>
        <color rgb="FFFCFCFF"/>
        <color rgb="FF63BE7B"/>
      </colorScale>
    </cfRule>
    <cfRule type="colorScale" priority="102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67">
    <cfRule type="colorScale" priority="10276">
      <colorScale>
        <cfvo type="min"/>
        <cfvo type="max"/>
        <color rgb="FFFCFCFF"/>
        <color rgb="FF63BE7B"/>
      </colorScale>
    </cfRule>
    <cfRule type="colorScale" priority="102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67">
    <cfRule type="cellIs" dxfId="6946" priority="10278" operator="greaterThan">
      <formula>1</formula>
    </cfRule>
    <cfRule type="colorScale" priority="10279">
      <colorScale>
        <cfvo type="min"/>
        <cfvo type="max"/>
        <color rgb="FFFCFCFF"/>
        <color rgb="FF63BE7B"/>
      </colorScale>
    </cfRule>
    <cfRule type="colorScale" priority="102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67">
    <cfRule type="colorScale" priority="10281">
      <colorScale>
        <cfvo type="min"/>
        <cfvo type="max"/>
        <color rgb="FFFCFCFF"/>
        <color rgb="FF63BE7B"/>
      </colorScale>
    </cfRule>
    <cfRule type="colorScale" priority="102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67">
    <cfRule type="colorScale" priority="10283">
      <colorScale>
        <cfvo type="min"/>
        <cfvo type="max"/>
        <color rgb="FFFCFCFF"/>
        <color rgb="FF63BE7B"/>
      </colorScale>
    </cfRule>
    <cfRule type="colorScale" priority="102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67">
    <cfRule type="cellIs" dxfId="6945" priority="10285" operator="greaterThan">
      <formula>1</formula>
    </cfRule>
    <cfRule type="colorScale" priority="10286">
      <colorScale>
        <cfvo type="min"/>
        <cfvo type="max"/>
        <color rgb="FFFCFCFF"/>
        <color rgb="FF63BE7B"/>
      </colorScale>
    </cfRule>
    <cfRule type="colorScale" priority="102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67">
    <cfRule type="colorScale" priority="10288">
      <colorScale>
        <cfvo type="min"/>
        <cfvo type="max"/>
        <color rgb="FFFCFCFF"/>
        <color rgb="FF63BE7B"/>
      </colorScale>
    </cfRule>
    <cfRule type="colorScale" priority="102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67">
    <cfRule type="colorScale" priority="10290">
      <colorScale>
        <cfvo type="min"/>
        <cfvo type="max"/>
        <color rgb="FFFCFCFF"/>
        <color rgb="FF63BE7B"/>
      </colorScale>
    </cfRule>
    <cfRule type="colorScale" priority="102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67">
    <cfRule type="cellIs" dxfId="6944" priority="10292" operator="greaterThan">
      <formula>1</formula>
    </cfRule>
    <cfRule type="colorScale" priority="10293">
      <colorScale>
        <cfvo type="min"/>
        <cfvo type="max"/>
        <color rgb="FFFCFCFF"/>
        <color rgb="FF63BE7B"/>
      </colorScale>
    </cfRule>
    <cfRule type="colorScale" priority="102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67">
    <cfRule type="colorScale" priority="10295">
      <colorScale>
        <cfvo type="min"/>
        <cfvo type="max"/>
        <color rgb="FFFCFCFF"/>
        <color rgb="FF63BE7B"/>
      </colorScale>
    </cfRule>
    <cfRule type="colorScale" priority="102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67">
    <cfRule type="colorScale" priority="10297">
      <colorScale>
        <cfvo type="min"/>
        <cfvo type="max"/>
        <color rgb="FFFCFCFF"/>
        <color rgb="FF63BE7B"/>
      </colorScale>
    </cfRule>
    <cfRule type="colorScale" priority="102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67">
    <cfRule type="cellIs" dxfId="6943" priority="10299" operator="greaterThan">
      <formula>1</formula>
    </cfRule>
    <cfRule type="colorScale" priority="10300">
      <colorScale>
        <cfvo type="min"/>
        <cfvo type="max"/>
        <color rgb="FFFCFCFF"/>
        <color rgb="FF63BE7B"/>
      </colorScale>
    </cfRule>
    <cfRule type="colorScale" priority="103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67">
    <cfRule type="colorScale" priority="10302">
      <colorScale>
        <cfvo type="min"/>
        <cfvo type="max"/>
        <color rgb="FFFCFCFF"/>
        <color rgb="FF63BE7B"/>
      </colorScale>
    </cfRule>
    <cfRule type="colorScale" priority="103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67">
    <cfRule type="colorScale" priority="10304">
      <colorScale>
        <cfvo type="min"/>
        <cfvo type="max"/>
        <color rgb="FFFCFCFF"/>
        <color rgb="FF63BE7B"/>
      </colorScale>
    </cfRule>
    <cfRule type="colorScale" priority="103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67">
    <cfRule type="cellIs" dxfId="6942" priority="10306" operator="greaterThan">
      <formula>1</formula>
    </cfRule>
    <cfRule type="colorScale" priority="10307">
      <colorScale>
        <cfvo type="min"/>
        <cfvo type="max"/>
        <color rgb="FFFCFCFF"/>
        <color rgb="FF63BE7B"/>
      </colorScale>
    </cfRule>
    <cfRule type="colorScale" priority="103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67">
    <cfRule type="colorScale" priority="10309">
      <colorScale>
        <cfvo type="min"/>
        <cfvo type="max"/>
        <color rgb="FFFCFCFF"/>
        <color rgb="FF63BE7B"/>
      </colorScale>
    </cfRule>
    <cfRule type="colorScale" priority="103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67">
    <cfRule type="colorScale" priority="10311">
      <colorScale>
        <cfvo type="min"/>
        <cfvo type="max"/>
        <color rgb="FFFCFCFF"/>
        <color rgb="FF63BE7B"/>
      </colorScale>
    </cfRule>
    <cfRule type="colorScale" priority="103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67">
    <cfRule type="cellIs" dxfId="6941" priority="10313" operator="greaterThan">
      <formula>1</formula>
    </cfRule>
    <cfRule type="colorScale" priority="10314">
      <colorScale>
        <cfvo type="min"/>
        <cfvo type="max"/>
        <color rgb="FFFCFCFF"/>
        <color rgb="FF63BE7B"/>
      </colorScale>
    </cfRule>
    <cfRule type="colorScale" priority="103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67">
    <cfRule type="colorScale" priority="10316">
      <colorScale>
        <cfvo type="min"/>
        <cfvo type="max"/>
        <color rgb="FFFCFCFF"/>
        <color rgb="FF63BE7B"/>
      </colorScale>
    </cfRule>
    <cfRule type="colorScale" priority="103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67">
    <cfRule type="colorScale" priority="10318">
      <colorScale>
        <cfvo type="min"/>
        <cfvo type="max"/>
        <color rgb="FFFCFCFF"/>
        <color rgb="FF63BE7B"/>
      </colorScale>
    </cfRule>
    <cfRule type="colorScale" priority="103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67">
    <cfRule type="cellIs" dxfId="6940" priority="10320" operator="greaterThan">
      <formula>1</formula>
    </cfRule>
    <cfRule type="colorScale" priority="10321">
      <colorScale>
        <cfvo type="min"/>
        <cfvo type="max"/>
        <color rgb="FFFCFCFF"/>
        <color rgb="FF63BE7B"/>
      </colorScale>
    </cfRule>
    <cfRule type="colorScale" priority="103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67">
    <cfRule type="cellIs" dxfId="6939" priority="10323" operator="greaterThan">
      <formula>1</formula>
    </cfRule>
    <cfRule type="colorScale" priority="10324">
      <colorScale>
        <cfvo type="min"/>
        <cfvo type="max"/>
        <color rgb="FFFCFCFF"/>
        <color rgb="FF63BE7B"/>
      </colorScale>
    </cfRule>
    <cfRule type="colorScale" priority="103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67:HW67">
    <cfRule type="colorScale" priority="10326">
      <colorScale>
        <cfvo type="min"/>
        <cfvo type="max"/>
        <color rgb="FFFCFCFF"/>
        <color rgb="FF63BE7B"/>
      </colorScale>
    </cfRule>
    <cfRule type="colorScale" priority="103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67">
    <cfRule type="colorScale" priority="10328">
      <colorScale>
        <cfvo type="min"/>
        <cfvo type="max"/>
        <color rgb="FFFCFCFF"/>
        <color rgb="FF63BE7B"/>
      </colorScale>
    </cfRule>
    <cfRule type="colorScale" priority="103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67">
    <cfRule type="colorScale" priority="10463">
      <colorScale>
        <cfvo type="min"/>
        <cfvo type="max"/>
        <color rgb="FFFCFCFF"/>
        <color rgb="FF63BE7B"/>
      </colorScale>
    </cfRule>
    <cfRule type="colorScale" priority="104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67">
    <cfRule type="cellIs" dxfId="6938" priority="10330" operator="greaterThan">
      <formula>1</formula>
    </cfRule>
    <cfRule type="colorScale" priority="10331">
      <colorScale>
        <cfvo type="min"/>
        <cfvo type="max"/>
        <color rgb="FFFCFCFF"/>
        <color rgb="FF63BE7B"/>
      </colorScale>
    </cfRule>
    <cfRule type="colorScale" priority="103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67">
    <cfRule type="colorScale" priority="10333">
      <colorScale>
        <cfvo type="min"/>
        <cfvo type="max"/>
        <color rgb="FFFCFCFF"/>
        <color rgb="FF63BE7B"/>
      </colorScale>
    </cfRule>
    <cfRule type="colorScale" priority="103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67">
    <cfRule type="colorScale" priority="10459">
      <colorScale>
        <cfvo type="min"/>
        <cfvo type="max"/>
        <color rgb="FFFCFCFF"/>
        <color rgb="FF63BE7B"/>
      </colorScale>
    </cfRule>
    <cfRule type="colorScale" priority="104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67">
    <cfRule type="cellIs" dxfId="6937" priority="10335" operator="greaterThan">
      <formula>1</formula>
    </cfRule>
    <cfRule type="colorScale" priority="10336">
      <colorScale>
        <cfvo type="min"/>
        <cfvo type="max"/>
        <color rgb="FFFCFCFF"/>
        <color rgb="FF63BE7B"/>
      </colorScale>
    </cfRule>
    <cfRule type="colorScale" priority="103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67">
    <cfRule type="colorScale" priority="10338">
      <colorScale>
        <cfvo type="min"/>
        <cfvo type="max"/>
        <color rgb="FFFCFCFF"/>
        <color rgb="FF63BE7B"/>
      </colorScale>
    </cfRule>
    <cfRule type="colorScale" priority="103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67">
    <cfRule type="colorScale" priority="10340">
      <colorScale>
        <cfvo type="min"/>
        <cfvo type="max"/>
        <color rgb="FFFCFCFF"/>
        <color rgb="FF63BE7B"/>
      </colorScale>
    </cfRule>
    <cfRule type="colorScale" priority="103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67">
    <cfRule type="cellIs" dxfId="6936" priority="10342" operator="greaterThan">
      <formula>1</formula>
    </cfRule>
    <cfRule type="colorScale" priority="10343">
      <colorScale>
        <cfvo type="min"/>
        <cfvo type="max"/>
        <color rgb="FFFCFCFF"/>
        <color rgb="FF63BE7B"/>
      </colorScale>
    </cfRule>
    <cfRule type="colorScale" priority="103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67">
    <cfRule type="colorScale" priority="10345">
      <colorScale>
        <cfvo type="min"/>
        <cfvo type="max"/>
        <color rgb="FFFCFCFF"/>
        <color rgb="FF63BE7B"/>
      </colorScale>
    </cfRule>
    <cfRule type="colorScale" priority="103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67">
    <cfRule type="colorScale" priority="10347">
      <colorScale>
        <cfvo type="min"/>
        <cfvo type="max"/>
        <color rgb="FFFCFCFF"/>
        <color rgb="FF63BE7B"/>
      </colorScale>
    </cfRule>
    <cfRule type="colorScale" priority="103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67">
    <cfRule type="cellIs" dxfId="6935" priority="10349" operator="greaterThan">
      <formula>1</formula>
    </cfRule>
    <cfRule type="colorScale" priority="10350">
      <colorScale>
        <cfvo type="min"/>
        <cfvo type="max"/>
        <color rgb="FFFCFCFF"/>
        <color rgb="FF63BE7B"/>
      </colorScale>
    </cfRule>
    <cfRule type="colorScale" priority="103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67">
    <cfRule type="colorScale" priority="10352">
      <colorScale>
        <cfvo type="min"/>
        <cfvo type="max"/>
        <color rgb="FFFCFCFF"/>
        <color rgb="FF63BE7B"/>
      </colorScale>
    </cfRule>
    <cfRule type="colorScale" priority="103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67">
    <cfRule type="colorScale" priority="10354">
      <colorScale>
        <cfvo type="min"/>
        <cfvo type="max"/>
        <color rgb="FFFCFCFF"/>
        <color rgb="FF63BE7B"/>
      </colorScale>
    </cfRule>
    <cfRule type="colorScale" priority="103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67">
    <cfRule type="cellIs" dxfId="6934" priority="10356" operator="greaterThan">
      <formula>1</formula>
    </cfRule>
    <cfRule type="colorScale" priority="10357">
      <colorScale>
        <cfvo type="min"/>
        <cfvo type="max"/>
        <color rgb="FFFCFCFF"/>
        <color rgb="FF63BE7B"/>
      </colorScale>
    </cfRule>
    <cfRule type="colorScale" priority="103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67">
    <cfRule type="colorScale" priority="10359">
      <colorScale>
        <cfvo type="min"/>
        <cfvo type="max"/>
        <color rgb="FFFCFCFF"/>
        <color rgb="FF63BE7B"/>
      </colorScale>
    </cfRule>
    <cfRule type="colorScale" priority="103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67">
    <cfRule type="colorScale" priority="10361">
      <colorScale>
        <cfvo type="min"/>
        <cfvo type="max"/>
        <color rgb="FFFCFCFF"/>
        <color rgb="FF63BE7B"/>
      </colorScale>
    </cfRule>
    <cfRule type="colorScale" priority="103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67">
    <cfRule type="cellIs" dxfId="6933" priority="10363" operator="greaterThan">
      <formula>1</formula>
    </cfRule>
    <cfRule type="colorScale" priority="10364">
      <colorScale>
        <cfvo type="min"/>
        <cfvo type="max"/>
        <color rgb="FFFCFCFF"/>
        <color rgb="FF63BE7B"/>
      </colorScale>
    </cfRule>
    <cfRule type="colorScale" priority="103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67">
    <cfRule type="colorScale" priority="10366">
      <colorScale>
        <cfvo type="min"/>
        <cfvo type="max"/>
        <color rgb="FFFCFCFF"/>
        <color rgb="FF63BE7B"/>
      </colorScale>
    </cfRule>
    <cfRule type="colorScale" priority="103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67">
    <cfRule type="colorScale" priority="10368">
      <colorScale>
        <cfvo type="min"/>
        <cfvo type="max"/>
        <color rgb="FFFCFCFF"/>
        <color rgb="FF63BE7B"/>
      </colorScale>
    </cfRule>
    <cfRule type="colorScale" priority="103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67">
    <cfRule type="cellIs" dxfId="6932" priority="10370" operator="greaterThan">
      <formula>1</formula>
    </cfRule>
    <cfRule type="colorScale" priority="10371">
      <colorScale>
        <cfvo type="min"/>
        <cfvo type="max"/>
        <color rgb="FFFCFCFF"/>
        <color rgb="FF63BE7B"/>
      </colorScale>
    </cfRule>
    <cfRule type="colorScale" priority="103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67">
    <cfRule type="colorScale" priority="10373">
      <colorScale>
        <cfvo type="min"/>
        <cfvo type="max"/>
        <color rgb="FFFCFCFF"/>
        <color rgb="FF63BE7B"/>
      </colorScale>
    </cfRule>
    <cfRule type="colorScale" priority="103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67">
    <cfRule type="colorScale" priority="10375">
      <colorScale>
        <cfvo type="min"/>
        <cfvo type="max"/>
        <color rgb="FFFCFCFF"/>
        <color rgb="FF63BE7B"/>
      </colorScale>
    </cfRule>
    <cfRule type="colorScale" priority="103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67">
    <cfRule type="cellIs" dxfId="6931" priority="10377" operator="greaterThan">
      <formula>1</formula>
    </cfRule>
    <cfRule type="colorScale" priority="10378">
      <colorScale>
        <cfvo type="min"/>
        <cfvo type="max"/>
        <color rgb="FFFCFCFF"/>
        <color rgb="FF63BE7B"/>
      </colorScale>
    </cfRule>
    <cfRule type="colorScale" priority="103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67">
    <cfRule type="colorScale" priority="10380">
      <colorScale>
        <cfvo type="min"/>
        <cfvo type="max"/>
        <color rgb="FFFCFCFF"/>
        <color rgb="FF63BE7B"/>
      </colorScale>
    </cfRule>
    <cfRule type="colorScale" priority="103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67">
    <cfRule type="colorScale" priority="10382">
      <colorScale>
        <cfvo type="min"/>
        <cfvo type="max"/>
        <color rgb="FFFCFCFF"/>
        <color rgb="FF63BE7B"/>
      </colorScale>
    </cfRule>
    <cfRule type="colorScale" priority="103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67">
    <cfRule type="cellIs" dxfId="6930" priority="10384" operator="greaterThan">
      <formula>1</formula>
    </cfRule>
    <cfRule type="colorScale" priority="10385">
      <colorScale>
        <cfvo type="min"/>
        <cfvo type="max"/>
        <color rgb="FFFCFCFF"/>
        <color rgb="FF63BE7B"/>
      </colorScale>
    </cfRule>
    <cfRule type="colorScale" priority="103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67">
    <cfRule type="colorScale" priority="10387">
      <colorScale>
        <cfvo type="min"/>
        <cfvo type="max"/>
        <color rgb="FFFCFCFF"/>
        <color rgb="FF63BE7B"/>
      </colorScale>
    </cfRule>
    <cfRule type="colorScale" priority="103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67">
    <cfRule type="colorScale" priority="10389">
      <colorScale>
        <cfvo type="min"/>
        <cfvo type="max"/>
        <color rgb="FFFCFCFF"/>
        <color rgb="FF63BE7B"/>
      </colorScale>
    </cfRule>
    <cfRule type="colorScale" priority="103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67">
    <cfRule type="cellIs" dxfId="6929" priority="10391" operator="greaterThan">
      <formula>1</formula>
    </cfRule>
    <cfRule type="colorScale" priority="10392">
      <colorScale>
        <cfvo type="min"/>
        <cfvo type="max"/>
        <color rgb="FFFCFCFF"/>
        <color rgb="FF63BE7B"/>
      </colorScale>
    </cfRule>
    <cfRule type="colorScale" priority="103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67">
    <cfRule type="colorScale" priority="10394">
      <colorScale>
        <cfvo type="min"/>
        <cfvo type="max"/>
        <color rgb="FFFCFCFF"/>
        <color rgb="FF63BE7B"/>
      </colorScale>
    </cfRule>
    <cfRule type="colorScale" priority="103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67">
    <cfRule type="colorScale" priority="10396">
      <colorScale>
        <cfvo type="min"/>
        <cfvo type="max"/>
        <color rgb="FFFCFCFF"/>
        <color rgb="FF63BE7B"/>
      </colorScale>
    </cfRule>
    <cfRule type="colorScale" priority="103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67">
    <cfRule type="cellIs" dxfId="6928" priority="10398" operator="greaterThan">
      <formula>1</formula>
    </cfRule>
    <cfRule type="colorScale" priority="10399">
      <colorScale>
        <cfvo type="min"/>
        <cfvo type="max"/>
        <color rgb="FFFCFCFF"/>
        <color rgb="FF63BE7B"/>
      </colorScale>
    </cfRule>
    <cfRule type="colorScale" priority="104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67">
    <cfRule type="colorScale" priority="10401">
      <colorScale>
        <cfvo type="min"/>
        <cfvo type="max"/>
        <color rgb="FFFCFCFF"/>
        <color rgb="FF63BE7B"/>
      </colorScale>
    </cfRule>
    <cfRule type="colorScale" priority="104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67">
    <cfRule type="colorScale" priority="10403">
      <colorScale>
        <cfvo type="min"/>
        <cfvo type="max"/>
        <color rgb="FFFCFCFF"/>
        <color rgb="FF63BE7B"/>
      </colorScale>
    </cfRule>
    <cfRule type="colorScale" priority="104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67">
    <cfRule type="cellIs" dxfId="6927" priority="10405" operator="greaterThan">
      <formula>1</formula>
    </cfRule>
    <cfRule type="colorScale" priority="10406">
      <colorScale>
        <cfvo type="min"/>
        <cfvo type="max"/>
        <color rgb="FFFCFCFF"/>
        <color rgb="FF63BE7B"/>
      </colorScale>
    </cfRule>
    <cfRule type="colorScale" priority="104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67">
    <cfRule type="colorScale" priority="10408">
      <colorScale>
        <cfvo type="min"/>
        <cfvo type="max"/>
        <color rgb="FFFCFCFF"/>
        <color rgb="FF63BE7B"/>
      </colorScale>
    </cfRule>
    <cfRule type="colorScale" priority="104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67">
    <cfRule type="colorScale" priority="10410">
      <colorScale>
        <cfvo type="min"/>
        <cfvo type="max"/>
        <color rgb="FFFCFCFF"/>
        <color rgb="FF63BE7B"/>
      </colorScale>
    </cfRule>
    <cfRule type="colorScale" priority="104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67">
    <cfRule type="cellIs" dxfId="6926" priority="10412" operator="greaterThan">
      <formula>1</formula>
    </cfRule>
    <cfRule type="colorScale" priority="10413">
      <colorScale>
        <cfvo type="min"/>
        <cfvo type="max"/>
        <color rgb="FFFCFCFF"/>
        <color rgb="FF63BE7B"/>
      </colorScale>
    </cfRule>
    <cfRule type="colorScale" priority="104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67">
    <cfRule type="colorScale" priority="10415">
      <colorScale>
        <cfvo type="min"/>
        <cfvo type="max"/>
        <color rgb="FFFCFCFF"/>
        <color rgb="FF63BE7B"/>
      </colorScale>
    </cfRule>
    <cfRule type="colorScale" priority="104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67">
    <cfRule type="colorScale" priority="10417">
      <colorScale>
        <cfvo type="min"/>
        <cfvo type="max"/>
        <color rgb="FFFCFCFF"/>
        <color rgb="FF63BE7B"/>
      </colorScale>
    </cfRule>
    <cfRule type="colorScale" priority="104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67">
    <cfRule type="cellIs" dxfId="6925" priority="10419" operator="greaterThan">
      <formula>1</formula>
    </cfRule>
    <cfRule type="colorScale" priority="10420">
      <colorScale>
        <cfvo type="min"/>
        <cfvo type="max"/>
        <color rgb="FFFCFCFF"/>
        <color rgb="FF63BE7B"/>
      </colorScale>
    </cfRule>
    <cfRule type="colorScale" priority="104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67">
    <cfRule type="colorScale" priority="10422">
      <colorScale>
        <cfvo type="min"/>
        <cfvo type="max"/>
        <color rgb="FFFCFCFF"/>
        <color rgb="FF63BE7B"/>
      </colorScale>
    </cfRule>
    <cfRule type="colorScale" priority="104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67">
    <cfRule type="colorScale" priority="10424">
      <colorScale>
        <cfvo type="min"/>
        <cfvo type="max"/>
        <color rgb="FFFCFCFF"/>
        <color rgb="FF63BE7B"/>
      </colorScale>
    </cfRule>
    <cfRule type="colorScale" priority="104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67">
    <cfRule type="cellIs" dxfId="6924" priority="10426" operator="greaterThan">
      <formula>1</formula>
    </cfRule>
    <cfRule type="colorScale" priority="10427">
      <colorScale>
        <cfvo type="min"/>
        <cfvo type="max"/>
        <color rgb="FFFCFCFF"/>
        <color rgb="FF63BE7B"/>
      </colorScale>
    </cfRule>
    <cfRule type="colorScale" priority="104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67">
    <cfRule type="colorScale" priority="10429">
      <colorScale>
        <cfvo type="min"/>
        <cfvo type="max"/>
        <color rgb="FFFCFCFF"/>
        <color rgb="FF63BE7B"/>
      </colorScale>
    </cfRule>
    <cfRule type="colorScale" priority="104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67">
    <cfRule type="colorScale" priority="10431">
      <colorScale>
        <cfvo type="min"/>
        <cfvo type="max"/>
        <color rgb="FFFCFCFF"/>
        <color rgb="FF63BE7B"/>
      </colorScale>
    </cfRule>
    <cfRule type="colorScale" priority="104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67">
    <cfRule type="cellIs" dxfId="6923" priority="10433" operator="greaterThan">
      <formula>1</formula>
    </cfRule>
    <cfRule type="colorScale" priority="10434">
      <colorScale>
        <cfvo type="min"/>
        <cfvo type="max"/>
        <color rgb="FFFCFCFF"/>
        <color rgb="FF63BE7B"/>
      </colorScale>
    </cfRule>
    <cfRule type="colorScale" priority="104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67">
    <cfRule type="colorScale" priority="10436">
      <colorScale>
        <cfvo type="min"/>
        <cfvo type="max"/>
        <color rgb="FFFCFCFF"/>
        <color rgb="FF63BE7B"/>
      </colorScale>
    </cfRule>
    <cfRule type="colorScale" priority="104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67">
    <cfRule type="colorScale" priority="10438">
      <colorScale>
        <cfvo type="min"/>
        <cfvo type="max"/>
        <color rgb="FFFCFCFF"/>
        <color rgb="FF63BE7B"/>
      </colorScale>
    </cfRule>
    <cfRule type="colorScale" priority="104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67">
    <cfRule type="cellIs" dxfId="6922" priority="10440" operator="greaterThan">
      <formula>1</formula>
    </cfRule>
    <cfRule type="colorScale" priority="10441">
      <colorScale>
        <cfvo type="min"/>
        <cfvo type="max"/>
        <color rgb="FFFCFCFF"/>
        <color rgb="FF63BE7B"/>
      </colorScale>
    </cfRule>
    <cfRule type="colorScale" priority="104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67">
    <cfRule type="colorScale" priority="10443">
      <colorScale>
        <cfvo type="min"/>
        <cfvo type="max"/>
        <color rgb="FFFCFCFF"/>
        <color rgb="FF63BE7B"/>
      </colorScale>
    </cfRule>
    <cfRule type="colorScale" priority="104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67">
    <cfRule type="colorScale" priority="10445">
      <colorScale>
        <cfvo type="min"/>
        <cfvo type="max"/>
        <color rgb="FFFCFCFF"/>
        <color rgb="FF63BE7B"/>
      </colorScale>
    </cfRule>
    <cfRule type="colorScale" priority="104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67">
    <cfRule type="cellIs" dxfId="6921" priority="10447" operator="greaterThan">
      <formula>1</formula>
    </cfRule>
    <cfRule type="colorScale" priority="10448">
      <colorScale>
        <cfvo type="min"/>
        <cfvo type="max"/>
        <color rgb="FFFCFCFF"/>
        <color rgb="FF63BE7B"/>
      </colorScale>
    </cfRule>
    <cfRule type="colorScale" priority="104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67">
    <cfRule type="colorScale" priority="10450">
      <colorScale>
        <cfvo type="min"/>
        <cfvo type="max"/>
        <color rgb="FFFCFCFF"/>
        <color rgb="FF63BE7B"/>
      </colorScale>
    </cfRule>
    <cfRule type="colorScale" priority="104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67">
    <cfRule type="colorScale" priority="10452">
      <colorScale>
        <cfvo type="min"/>
        <cfvo type="max"/>
        <color rgb="FFFCFCFF"/>
        <color rgb="FF63BE7B"/>
      </colorScale>
    </cfRule>
    <cfRule type="colorScale" priority="104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67">
    <cfRule type="cellIs" dxfId="6920" priority="10454" operator="greaterThan">
      <formula>1</formula>
    </cfRule>
    <cfRule type="colorScale" priority="10455">
      <colorScale>
        <cfvo type="min"/>
        <cfvo type="max"/>
        <color rgb="FFFCFCFF"/>
        <color rgb="FF63BE7B"/>
      </colorScale>
    </cfRule>
    <cfRule type="colorScale" priority="104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D67:LD67">
    <cfRule type="containsText" dxfId="6919" priority="10181" operator="containsText" text=" ">
      <formula>NOT(ISERROR(SEARCH(" ",KD67)))</formula>
    </cfRule>
    <cfRule type="containsText" dxfId="6918" priority="10182" operator="containsText" text=" ">
      <formula>NOT(ISERROR(SEARCH(" ",KD67)))</formula>
    </cfRule>
  </conditionalFormatting>
  <conditionalFormatting sqref="KG67:KZ67">
    <cfRule type="cellIs" dxfId="6917" priority="10150" operator="greaterThan">
      <formula>0.31</formula>
    </cfRule>
    <cfRule type="cellIs" dxfId="6916" priority="10151" operator="greaterThan">
      <formula>0.31</formula>
    </cfRule>
    <cfRule type="cellIs" dxfId="6915" priority="10152" operator="greaterThan">
      <formula>0.31</formula>
    </cfRule>
    <cfRule type="cellIs" dxfId="6914" priority="10153" operator="greaterThan">
      <formula>0.3</formula>
    </cfRule>
    <cfRule type="cellIs" dxfId="6913" priority="10154" operator="greaterThan">
      <formula>1</formula>
    </cfRule>
    <cfRule type="cellIs" dxfId="6912" priority="10155" operator="equal">
      <formula>0</formula>
    </cfRule>
  </conditionalFormatting>
  <conditionalFormatting sqref="MV67:MW67">
    <cfRule type="containsText" dxfId="6911" priority="4805" operator="containsText" text=" ">
      <formula>NOT(ISERROR(SEARCH(" ",MV67)))</formula>
    </cfRule>
    <cfRule type="containsText" dxfId="6910" priority="4806" operator="containsText" text=" ">
      <formula>NOT(ISERROR(SEARCH(" ",MV67)))</formula>
    </cfRule>
  </conditionalFormatting>
  <conditionalFormatting sqref="MX67:XFD67">
    <cfRule type="containsText" dxfId="6909" priority="10467" operator="containsText" text=" ">
      <formula>NOT(ISERROR(SEARCH(" ",MX67)))</formula>
    </cfRule>
    <cfRule type="containsText" dxfId="6908" priority="10468" operator="containsText" text=" ">
      <formula>NOT(ISERROR(SEARCH(" ",MX67)))</formula>
    </cfRule>
  </conditionalFormatting>
  <conditionalFormatting sqref="B68">
    <cfRule type="cellIs" dxfId="6907" priority="10546" operator="equal">
      <formula>" "</formula>
    </cfRule>
  </conditionalFormatting>
  <conditionalFormatting sqref="C68">
    <cfRule type="containsText" dxfId="6906" priority="10560" operator="containsText" text=" ">
      <formula>NOT(ISERROR(SEARCH(" ",C68)))</formula>
    </cfRule>
    <cfRule type="containsText" dxfId="6905" priority="10561" operator="containsText" text=" ">
      <formula>NOT(ISERROR(SEARCH(" ",C68)))</formula>
    </cfRule>
  </conditionalFormatting>
  <conditionalFormatting sqref="V68">
    <cfRule type="colorScale" priority="10562">
      <colorScale>
        <cfvo type="min"/>
        <cfvo type="max"/>
        <color rgb="FFFCFCFF"/>
        <color rgb="FF63BE7B"/>
      </colorScale>
    </cfRule>
    <cfRule type="colorScale" priority="105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G68">
    <cfRule type="cellIs" dxfId="6904" priority="10508" operator="equal">
      <formula>0</formula>
    </cfRule>
    <cfRule type="cellIs" dxfId="6903" priority="10509" operator="greaterThan">
      <formula>1</formula>
    </cfRule>
    <cfRule type="containsText" dxfId="6902" priority="10510" operator="containsText" text=" ">
      <formula>NOT(ISERROR(SEARCH(" ",AG68)))</formula>
    </cfRule>
    <cfRule type="containsText" dxfId="6901" priority="10511" operator="containsText" text=" ">
      <formula>NOT(ISERROR(SEARCH(" ",AG68)))</formula>
    </cfRule>
    <cfRule type="cellIs" dxfId="6900" priority="10512" operator="equal">
      <formula>0</formula>
    </cfRule>
  </conditionalFormatting>
  <conditionalFormatting sqref="AH68">
    <cfRule type="cellIs" dxfId="6899" priority="10527" operator="equal">
      <formula>0</formula>
    </cfRule>
    <cfRule type="cellIs" dxfId="6898" priority="10528" operator="equal">
      <formula>0</formula>
    </cfRule>
    <cfRule type="cellIs" dxfId="6897" priority="10529" operator="greaterThan">
      <formula>1</formula>
    </cfRule>
    <cfRule type="containsText" dxfId="6896" priority="10530" operator="containsText" text=" ">
      <formula>NOT(ISERROR(SEARCH(" ",AH68)))</formula>
    </cfRule>
    <cfRule type="containsText" dxfId="6895" priority="10531" operator="containsText" text=" ">
      <formula>NOT(ISERROR(SEARCH(" ",AH68)))</formula>
    </cfRule>
  </conditionalFormatting>
  <conditionalFormatting sqref="AI68">
    <cfRule type="cellIs" dxfId="6894" priority="10522" operator="equal">
      <formula>0</formula>
    </cfRule>
    <cfRule type="cellIs" dxfId="6893" priority="10523" operator="equal">
      <formula>0</formula>
    </cfRule>
    <cfRule type="cellIs" dxfId="6892" priority="10524" operator="greaterThan">
      <formula>1</formula>
    </cfRule>
    <cfRule type="containsText" dxfId="6891" priority="10525" operator="containsText" text=" ">
      <formula>NOT(ISERROR(SEARCH(" ",AI68)))</formula>
    </cfRule>
    <cfRule type="containsText" dxfId="6890" priority="10526" operator="containsText" text=" ">
      <formula>NOT(ISERROR(SEARCH(" ",AI68)))</formula>
    </cfRule>
  </conditionalFormatting>
  <conditionalFormatting sqref="AJ68">
    <cfRule type="cellIs" dxfId="6889" priority="10517" operator="equal">
      <formula>0</formula>
    </cfRule>
    <cfRule type="cellIs" dxfId="6888" priority="10518" operator="equal">
      <formula>0</formula>
    </cfRule>
    <cfRule type="cellIs" dxfId="6887" priority="10519" operator="greaterThan">
      <formula>1</formula>
    </cfRule>
    <cfRule type="containsText" dxfId="6886" priority="10520" operator="containsText" text=" ">
      <formula>NOT(ISERROR(SEARCH(" ",AJ68)))</formula>
    </cfRule>
    <cfRule type="containsText" dxfId="6885" priority="10521" operator="containsText" text=" ">
      <formula>NOT(ISERROR(SEARCH(" ",AJ68)))</formula>
    </cfRule>
  </conditionalFormatting>
  <conditionalFormatting sqref="AS68">
    <cfRule type="cellIs" dxfId="6884" priority="8916" operator="equal">
      <formula>0</formula>
    </cfRule>
    <cfRule type="containsText" dxfId="6883" priority="8917" operator="containsText" text=" ">
      <formula>NOT(ISERROR(SEARCH(" ",AS68)))</formula>
    </cfRule>
    <cfRule type="containsText" dxfId="6882" priority="8918" operator="containsText" text=" ">
      <formula>NOT(ISERROR(SEARCH(" ",AS68)))</formula>
    </cfRule>
  </conditionalFormatting>
  <conditionalFormatting sqref="AT68">
    <cfRule type="containsText" dxfId="6881" priority="10552" operator="containsText" text=" ">
      <formula>NOT(ISERROR(SEARCH(" ",AT68)))</formula>
    </cfRule>
    <cfRule type="containsText" dxfId="6880" priority="10553" operator="containsText" text=" ">
      <formula>NOT(ISERROR(SEARCH(" ",AT68)))</formula>
    </cfRule>
  </conditionalFormatting>
  <conditionalFormatting sqref="AU68">
    <cfRule type="cellIs" dxfId="6879" priority="10533" operator="greaterThan">
      <formula>1</formula>
    </cfRule>
    <cfRule type="containsText" dxfId="6878" priority="10534" operator="containsText" text=" ">
      <formula>NOT(ISERROR(SEARCH(" ",AU68)))</formula>
    </cfRule>
    <cfRule type="containsText" dxfId="6877" priority="10535" operator="containsText" text=" ">
      <formula>NOT(ISERROR(SEARCH(" ",AU68)))</formula>
    </cfRule>
  </conditionalFormatting>
  <conditionalFormatting sqref="AY68">
    <cfRule type="containsText" dxfId="6876" priority="10506" operator="containsText" text=" ">
      <formula>NOT(ISERROR(SEARCH(" ",AY68)))</formula>
    </cfRule>
    <cfRule type="containsText" dxfId="6875" priority="10507" operator="containsText" text=" ">
      <formula>NOT(ISERROR(SEARCH(" ",AY68)))</formula>
    </cfRule>
  </conditionalFormatting>
  <conditionalFormatting sqref="BM68">
    <cfRule type="containsText" dxfId="6874" priority="10513" operator="containsText" text=" ">
      <formula>NOT(ISERROR(SEARCH(" ",BM68)))</formula>
    </cfRule>
    <cfRule type="containsText" dxfId="6873" priority="10514" operator="containsText" text=" ">
      <formula>NOT(ISERROR(SEARCH(" ",BM68)))</formula>
    </cfRule>
  </conditionalFormatting>
  <conditionalFormatting sqref="BN68">
    <cfRule type="containsText" dxfId="6872" priority="10558" operator="containsText" text=" ">
      <formula>NOT(ISERROR(SEARCH(" ",BN68)))</formula>
    </cfRule>
    <cfRule type="containsText" dxfId="6871" priority="10559" operator="containsText" text=" ">
      <formula>NOT(ISERROR(SEARCH(" ",BN68)))</formula>
    </cfRule>
  </conditionalFormatting>
  <conditionalFormatting sqref="BO68">
    <cfRule type="containsText" dxfId="6870" priority="10502" operator="containsText" text=" ">
      <formula>NOT(ISERROR(SEARCH(" ",BO68)))</formula>
    </cfRule>
    <cfRule type="containsText" dxfId="6869" priority="10503" operator="containsText" text=" ">
      <formula>NOT(ISERROR(SEARCH(" ",BO68)))</formula>
    </cfRule>
  </conditionalFormatting>
  <conditionalFormatting sqref="BP68">
    <cfRule type="containsText" dxfId="6868" priority="10500" operator="containsText" text=" ">
      <formula>NOT(ISERROR(SEARCH(" ",BP68)))</formula>
    </cfRule>
    <cfRule type="containsText" dxfId="6867" priority="10501" operator="containsText" text=" ">
      <formula>NOT(ISERROR(SEARCH(" ",BP68)))</formula>
    </cfRule>
  </conditionalFormatting>
  <conditionalFormatting sqref="BR68">
    <cfRule type="containsText" dxfId="6866" priority="10548" operator="containsText" text=" ">
      <formula>NOT(ISERROR(SEARCH(" ",BR68)))</formula>
    </cfRule>
    <cfRule type="containsText" dxfId="6865" priority="10549" operator="containsText" text=" ">
      <formula>NOT(ISERROR(SEARCH(" ",BR68)))</formula>
    </cfRule>
  </conditionalFormatting>
  <conditionalFormatting sqref="BS68:BT68">
    <cfRule type="containsText" dxfId="6864" priority="10498" operator="containsText" text=" ">
      <formula>NOT(ISERROR(SEARCH(" ",BS68)))</formula>
    </cfRule>
    <cfRule type="containsText" dxfId="6863" priority="10499" operator="containsText" text=" ">
      <formula>NOT(ISERROR(SEARCH(" ",BS68)))</formula>
    </cfRule>
  </conditionalFormatting>
  <conditionalFormatting sqref="BW68">
    <cfRule type="containsText" dxfId="6862" priority="10556" operator="containsText" text=" ">
      <formula>NOT(ISERROR(SEARCH(" ",BW68)))</formula>
    </cfRule>
    <cfRule type="containsText" dxfId="6861" priority="10557" operator="containsText" text=" ">
      <formula>NOT(ISERROR(SEARCH(" ",BW68)))</formula>
    </cfRule>
  </conditionalFormatting>
  <conditionalFormatting sqref="CM68">
    <cfRule type="containsText" dxfId="6860" priority="224" operator="containsText" text=" ">
      <formula>NOT(ISERROR(SEARCH(" ",CM68)))</formula>
    </cfRule>
    <cfRule type="containsText" dxfId="6859" priority="225" operator="containsText" text=" ">
      <formula>NOT(ISERROR(SEARCH(" ",CM68)))</formula>
    </cfRule>
  </conditionalFormatting>
  <conditionalFormatting sqref="CO68">
    <cfRule type="containsText" dxfId="6858" priority="178" operator="containsText" text=" ">
      <formula>NOT(ISERROR(SEARCH(" ",CO68)))</formula>
    </cfRule>
    <cfRule type="containsText" dxfId="6857" priority="179" operator="containsText" text=" ">
      <formula>NOT(ISERROR(SEARCH(" ",CO68)))</formula>
    </cfRule>
  </conditionalFormatting>
  <conditionalFormatting sqref="CQ68">
    <cfRule type="cellIs" dxfId="6856" priority="6067" operator="equal">
      <formula>1</formula>
    </cfRule>
    <cfRule type="cellIs" dxfId="6855" priority="6068" operator="equal">
      <formula>1</formula>
    </cfRule>
  </conditionalFormatting>
  <conditionalFormatting sqref="DK68:DL68">
    <cfRule type="cellIs" dxfId="6854" priority="553" operator="equal">
      <formula>1</formula>
    </cfRule>
  </conditionalFormatting>
  <conditionalFormatting sqref="DM68">
    <cfRule type="cellIs" dxfId="6853" priority="552" operator="equal">
      <formula>1</formula>
    </cfRule>
  </conditionalFormatting>
  <conditionalFormatting sqref="DO68:DQ68">
    <cfRule type="cellIs" dxfId="6852" priority="422" operator="equal">
      <formula>1</formula>
    </cfRule>
  </conditionalFormatting>
  <conditionalFormatting sqref="DV68">
    <cfRule type="containsText" dxfId="6851" priority="8955" operator="containsText" text=" ">
      <formula>NOT(ISERROR(SEARCH(" ",DV68)))</formula>
    </cfRule>
    <cfRule type="containsText" dxfId="6850" priority="8956" operator="containsText" text=" ">
      <formula>NOT(ISERROR(SEARCH(" ",DV68)))</formula>
    </cfRule>
    <cfRule type="containsText" dxfId="6849" priority="8957" operator="containsText" text=" ">
      <formula>NOT(ISERROR(SEARCH(" ",DV68)))</formula>
    </cfRule>
    <cfRule type="containsText" dxfId="6848" priority="8958" operator="containsText" text=" ">
      <formula>NOT(ISERROR(SEARCH(" ",DV68)))</formula>
    </cfRule>
  </conditionalFormatting>
  <conditionalFormatting sqref="DY68:EH68">
    <cfRule type="containsText" dxfId="6847" priority="10550" operator="containsText" text=" ">
      <formula>NOT(ISERROR(SEARCH(" ",DY68)))</formula>
    </cfRule>
    <cfRule type="containsText" dxfId="6846" priority="10551" operator="containsText" text=" ">
      <formula>NOT(ISERROR(SEARCH(" ",DY68)))</formula>
    </cfRule>
  </conditionalFormatting>
  <conditionalFormatting sqref="EJ68">
    <cfRule type="cellIs" dxfId="6845" priority="9122" operator="equal">
      <formula>0</formula>
    </cfRule>
    <cfRule type="containsText" dxfId="6844" priority="9123" operator="containsText" text=" ">
      <formula>NOT(ISERROR(SEARCH(" ",EJ68)))</formula>
    </cfRule>
    <cfRule type="containsText" dxfId="6843" priority="9124" operator="containsText" text=" ">
      <formula>NOT(ISERROR(SEARCH(" ",EJ68)))</formula>
    </cfRule>
  </conditionalFormatting>
  <conditionalFormatting sqref="FE68">
    <cfRule type="cellIs" dxfId="6842" priority="10564" operator="greaterThan">
      <formula>1</formula>
    </cfRule>
    <cfRule type="colorScale" priority="10565">
      <colorScale>
        <cfvo type="min"/>
        <cfvo type="max"/>
        <color rgb="FFFCFCFF"/>
        <color rgb="FF63BE7B"/>
      </colorScale>
    </cfRule>
    <cfRule type="colorScale" priority="105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68">
    <cfRule type="colorScale" priority="10544">
      <colorScale>
        <cfvo type="min"/>
        <cfvo type="max"/>
        <color rgb="FFFCFCFF"/>
        <color rgb="FF63BE7B"/>
      </colorScale>
    </cfRule>
    <cfRule type="colorScale" priority="105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68:FH68">
    <cfRule type="colorScale" priority="10567">
      <colorScale>
        <cfvo type="min"/>
        <cfvo type="max"/>
        <color rgb="FFFCFCFF"/>
        <color rgb="FF63BE7B"/>
      </colorScale>
    </cfRule>
    <cfRule type="colorScale" priority="105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68">
    <cfRule type="colorScale" priority="10569">
      <colorScale>
        <cfvo type="min"/>
        <cfvo type="max"/>
        <color rgb="FFFCFCFF"/>
        <color rgb="FF63BE7B"/>
      </colorScale>
    </cfRule>
    <cfRule type="colorScale" priority="105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68">
    <cfRule type="colorScale" priority="10836">
      <colorScale>
        <cfvo type="min"/>
        <cfvo type="max"/>
        <color rgb="FFFCFCFF"/>
        <color rgb="FF63BE7B"/>
      </colorScale>
    </cfRule>
    <cfRule type="colorScale" priority="108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68">
    <cfRule type="cellIs" dxfId="6841" priority="10571" operator="greaterThan">
      <formula>1</formula>
    </cfRule>
    <cfRule type="colorScale" priority="10572">
      <colorScale>
        <cfvo type="min"/>
        <cfvo type="max"/>
        <color rgb="FFFCFCFF"/>
        <color rgb="FF63BE7B"/>
      </colorScale>
    </cfRule>
    <cfRule type="colorScale" priority="105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68">
    <cfRule type="colorScale" priority="10574">
      <colorScale>
        <cfvo type="min"/>
        <cfvo type="max"/>
        <color rgb="FFFCFCFF"/>
        <color rgb="FF63BE7B"/>
      </colorScale>
    </cfRule>
    <cfRule type="colorScale" priority="105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68">
    <cfRule type="colorScale" priority="10832">
      <colorScale>
        <cfvo type="min"/>
        <cfvo type="max"/>
        <color rgb="FFFCFCFF"/>
        <color rgb="FF63BE7B"/>
      </colorScale>
    </cfRule>
    <cfRule type="colorScale" priority="108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68">
    <cfRule type="cellIs" dxfId="6840" priority="10576" operator="greaterThan">
      <formula>1</formula>
    </cfRule>
    <cfRule type="colorScale" priority="10577">
      <colorScale>
        <cfvo type="min"/>
        <cfvo type="max"/>
        <color rgb="FFFCFCFF"/>
        <color rgb="FF63BE7B"/>
      </colorScale>
    </cfRule>
    <cfRule type="colorScale" priority="105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68">
    <cfRule type="colorScale" priority="10579">
      <colorScale>
        <cfvo type="min"/>
        <cfvo type="max"/>
        <color rgb="FFFCFCFF"/>
        <color rgb="FF63BE7B"/>
      </colorScale>
    </cfRule>
    <cfRule type="colorScale" priority="105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68">
    <cfRule type="colorScale" priority="10581">
      <colorScale>
        <cfvo type="min"/>
        <cfvo type="max"/>
        <color rgb="FFFCFCFF"/>
        <color rgb="FF63BE7B"/>
      </colorScale>
    </cfRule>
    <cfRule type="colorScale" priority="105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68">
    <cfRule type="cellIs" dxfId="6839" priority="10583" operator="greaterThan">
      <formula>1</formula>
    </cfRule>
    <cfRule type="colorScale" priority="10584">
      <colorScale>
        <cfvo type="min"/>
        <cfvo type="max"/>
        <color rgb="FFFCFCFF"/>
        <color rgb="FF63BE7B"/>
      </colorScale>
    </cfRule>
    <cfRule type="colorScale" priority="105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68">
    <cfRule type="colorScale" priority="10586">
      <colorScale>
        <cfvo type="min"/>
        <cfvo type="max"/>
        <color rgb="FFFCFCFF"/>
        <color rgb="FF63BE7B"/>
      </colorScale>
    </cfRule>
    <cfRule type="colorScale" priority="105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68">
    <cfRule type="colorScale" priority="10588">
      <colorScale>
        <cfvo type="min"/>
        <cfvo type="max"/>
        <color rgb="FFFCFCFF"/>
        <color rgb="FF63BE7B"/>
      </colorScale>
    </cfRule>
    <cfRule type="colorScale" priority="105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68">
    <cfRule type="cellIs" dxfId="6838" priority="10590" operator="greaterThan">
      <formula>1</formula>
    </cfRule>
    <cfRule type="colorScale" priority="10591">
      <colorScale>
        <cfvo type="min"/>
        <cfvo type="max"/>
        <color rgb="FFFCFCFF"/>
        <color rgb="FF63BE7B"/>
      </colorScale>
    </cfRule>
    <cfRule type="colorScale" priority="105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68">
    <cfRule type="colorScale" priority="10593">
      <colorScale>
        <cfvo type="min"/>
        <cfvo type="max"/>
        <color rgb="FFFCFCFF"/>
        <color rgb="FF63BE7B"/>
      </colorScale>
    </cfRule>
    <cfRule type="colorScale" priority="105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68">
    <cfRule type="colorScale" priority="10595">
      <colorScale>
        <cfvo type="min"/>
        <cfvo type="max"/>
        <color rgb="FFFCFCFF"/>
        <color rgb="FF63BE7B"/>
      </colorScale>
    </cfRule>
    <cfRule type="colorScale" priority="105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68">
    <cfRule type="cellIs" dxfId="6837" priority="10597" operator="greaterThan">
      <formula>1</formula>
    </cfRule>
    <cfRule type="colorScale" priority="10598">
      <colorScale>
        <cfvo type="min"/>
        <cfvo type="max"/>
        <color rgb="FFFCFCFF"/>
        <color rgb="FF63BE7B"/>
      </colorScale>
    </cfRule>
    <cfRule type="colorScale" priority="105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68">
    <cfRule type="colorScale" priority="10600">
      <colorScale>
        <cfvo type="min"/>
        <cfvo type="max"/>
        <color rgb="FFFCFCFF"/>
        <color rgb="FF63BE7B"/>
      </colorScale>
    </cfRule>
    <cfRule type="colorScale" priority="106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68">
    <cfRule type="colorScale" priority="10602">
      <colorScale>
        <cfvo type="min"/>
        <cfvo type="max"/>
        <color rgb="FFFCFCFF"/>
        <color rgb="FF63BE7B"/>
      </colorScale>
    </cfRule>
    <cfRule type="colorScale" priority="106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68">
    <cfRule type="cellIs" dxfId="6836" priority="10604" operator="greaterThan">
      <formula>1</formula>
    </cfRule>
    <cfRule type="colorScale" priority="10605">
      <colorScale>
        <cfvo type="min"/>
        <cfvo type="max"/>
        <color rgb="FFFCFCFF"/>
        <color rgb="FF63BE7B"/>
      </colorScale>
    </cfRule>
    <cfRule type="colorScale" priority="106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68">
    <cfRule type="colorScale" priority="10607">
      <colorScale>
        <cfvo type="min"/>
        <cfvo type="max"/>
        <color rgb="FFFCFCFF"/>
        <color rgb="FF63BE7B"/>
      </colorScale>
    </cfRule>
    <cfRule type="colorScale" priority="106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68">
    <cfRule type="colorScale" priority="10609">
      <colorScale>
        <cfvo type="min"/>
        <cfvo type="max"/>
        <color rgb="FFFCFCFF"/>
        <color rgb="FF63BE7B"/>
      </colorScale>
    </cfRule>
    <cfRule type="colorScale" priority="106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68">
    <cfRule type="cellIs" dxfId="6835" priority="10611" operator="greaterThan">
      <formula>1</formula>
    </cfRule>
    <cfRule type="colorScale" priority="10612">
      <colorScale>
        <cfvo type="min"/>
        <cfvo type="max"/>
        <color rgb="FFFCFCFF"/>
        <color rgb="FF63BE7B"/>
      </colorScale>
    </cfRule>
    <cfRule type="colorScale" priority="106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68">
    <cfRule type="colorScale" priority="10614">
      <colorScale>
        <cfvo type="min"/>
        <cfvo type="max"/>
        <color rgb="FFFCFCFF"/>
        <color rgb="FF63BE7B"/>
      </colorScale>
    </cfRule>
    <cfRule type="colorScale" priority="106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68">
    <cfRule type="colorScale" priority="10616">
      <colorScale>
        <cfvo type="min"/>
        <cfvo type="max"/>
        <color rgb="FFFCFCFF"/>
        <color rgb="FF63BE7B"/>
      </colorScale>
    </cfRule>
    <cfRule type="colorScale" priority="106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68">
    <cfRule type="cellIs" dxfId="6834" priority="10618" operator="greaterThan">
      <formula>1</formula>
    </cfRule>
    <cfRule type="colorScale" priority="10619">
      <colorScale>
        <cfvo type="min"/>
        <cfvo type="max"/>
        <color rgb="FFFCFCFF"/>
        <color rgb="FF63BE7B"/>
      </colorScale>
    </cfRule>
    <cfRule type="colorScale" priority="106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68">
    <cfRule type="colorScale" priority="10621">
      <colorScale>
        <cfvo type="min"/>
        <cfvo type="max"/>
        <color rgb="FFFCFCFF"/>
        <color rgb="FF63BE7B"/>
      </colorScale>
    </cfRule>
    <cfRule type="colorScale" priority="106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68">
    <cfRule type="colorScale" priority="10623">
      <colorScale>
        <cfvo type="min"/>
        <cfvo type="max"/>
        <color rgb="FFFCFCFF"/>
        <color rgb="FF63BE7B"/>
      </colorScale>
    </cfRule>
    <cfRule type="colorScale" priority="106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68">
    <cfRule type="cellIs" dxfId="6833" priority="10625" operator="greaterThan">
      <formula>1</formula>
    </cfRule>
    <cfRule type="colorScale" priority="10626">
      <colorScale>
        <cfvo type="min"/>
        <cfvo type="max"/>
        <color rgb="FFFCFCFF"/>
        <color rgb="FF63BE7B"/>
      </colorScale>
    </cfRule>
    <cfRule type="colorScale" priority="106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68">
    <cfRule type="colorScale" priority="10628">
      <colorScale>
        <cfvo type="min"/>
        <cfvo type="max"/>
        <color rgb="FFFCFCFF"/>
        <color rgb="FF63BE7B"/>
      </colorScale>
    </cfRule>
    <cfRule type="colorScale" priority="106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68">
    <cfRule type="colorScale" priority="10630">
      <colorScale>
        <cfvo type="min"/>
        <cfvo type="max"/>
        <color rgb="FFFCFCFF"/>
        <color rgb="FF63BE7B"/>
      </colorScale>
    </cfRule>
    <cfRule type="colorScale" priority="106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68">
    <cfRule type="cellIs" dxfId="6832" priority="10632" operator="greaterThan">
      <formula>1</formula>
    </cfRule>
    <cfRule type="colorScale" priority="10633">
      <colorScale>
        <cfvo type="min"/>
        <cfvo type="max"/>
        <color rgb="FFFCFCFF"/>
        <color rgb="FF63BE7B"/>
      </colorScale>
    </cfRule>
    <cfRule type="colorScale" priority="106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68">
    <cfRule type="colorScale" priority="10635">
      <colorScale>
        <cfvo type="min"/>
        <cfvo type="max"/>
        <color rgb="FFFCFCFF"/>
        <color rgb="FF63BE7B"/>
      </colorScale>
    </cfRule>
    <cfRule type="colorScale" priority="106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68">
    <cfRule type="colorScale" priority="10637">
      <colorScale>
        <cfvo type="min"/>
        <cfvo type="max"/>
        <color rgb="FFFCFCFF"/>
        <color rgb="FF63BE7B"/>
      </colorScale>
    </cfRule>
    <cfRule type="colorScale" priority="106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68">
    <cfRule type="cellIs" dxfId="6831" priority="10639" operator="greaterThan">
      <formula>1</formula>
    </cfRule>
    <cfRule type="colorScale" priority="10640">
      <colorScale>
        <cfvo type="min"/>
        <cfvo type="max"/>
        <color rgb="FFFCFCFF"/>
        <color rgb="FF63BE7B"/>
      </colorScale>
    </cfRule>
    <cfRule type="colorScale" priority="106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68">
    <cfRule type="colorScale" priority="10642">
      <colorScale>
        <cfvo type="min"/>
        <cfvo type="max"/>
        <color rgb="FFFCFCFF"/>
        <color rgb="FF63BE7B"/>
      </colorScale>
    </cfRule>
    <cfRule type="colorScale" priority="106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68">
    <cfRule type="colorScale" priority="10644">
      <colorScale>
        <cfvo type="min"/>
        <cfvo type="max"/>
        <color rgb="FFFCFCFF"/>
        <color rgb="FF63BE7B"/>
      </colorScale>
    </cfRule>
    <cfRule type="colorScale" priority="106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68">
    <cfRule type="cellIs" dxfId="6830" priority="10646" operator="greaterThan">
      <formula>1</formula>
    </cfRule>
    <cfRule type="colorScale" priority="10647">
      <colorScale>
        <cfvo type="min"/>
        <cfvo type="max"/>
        <color rgb="FFFCFCFF"/>
        <color rgb="FF63BE7B"/>
      </colorScale>
    </cfRule>
    <cfRule type="colorScale" priority="106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68">
    <cfRule type="colorScale" priority="10649">
      <colorScale>
        <cfvo type="min"/>
        <cfvo type="max"/>
        <color rgb="FFFCFCFF"/>
        <color rgb="FF63BE7B"/>
      </colorScale>
    </cfRule>
    <cfRule type="colorScale" priority="106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68">
    <cfRule type="colorScale" priority="10651">
      <colorScale>
        <cfvo type="min"/>
        <cfvo type="max"/>
        <color rgb="FFFCFCFF"/>
        <color rgb="FF63BE7B"/>
      </colorScale>
    </cfRule>
    <cfRule type="colorScale" priority="106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68">
    <cfRule type="cellIs" dxfId="6829" priority="10653" operator="greaterThan">
      <formula>1</formula>
    </cfRule>
    <cfRule type="colorScale" priority="10654">
      <colorScale>
        <cfvo type="min"/>
        <cfvo type="max"/>
        <color rgb="FFFCFCFF"/>
        <color rgb="FF63BE7B"/>
      </colorScale>
    </cfRule>
    <cfRule type="colorScale" priority="106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68">
    <cfRule type="colorScale" priority="10656">
      <colorScale>
        <cfvo type="min"/>
        <cfvo type="max"/>
        <color rgb="FFFCFCFF"/>
        <color rgb="FF63BE7B"/>
      </colorScale>
    </cfRule>
    <cfRule type="colorScale" priority="106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68">
    <cfRule type="colorScale" priority="10658">
      <colorScale>
        <cfvo type="min"/>
        <cfvo type="max"/>
        <color rgb="FFFCFCFF"/>
        <color rgb="FF63BE7B"/>
      </colorScale>
    </cfRule>
    <cfRule type="colorScale" priority="106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68">
    <cfRule type="cellIs" dxfId="6828" priority="10660" operator="greaterThan">
      <formula>1</formula>
    </cfRule>
    <cfRule type="colorScale" priority="10661">
      <colorScale>
        <cfvo type="min"/>
        <cfvo type="max"/>
        <color rgb="FFFCFCFF"/>
        <color rgb="FF63BE7B"/>
      </colorScale>
    </cfRule>
    <cfRule type="colorScale" priority="106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68">
    <cfRule type="colorScale" priority="10663">
      <colorScale>
        <cfvo type="min"/>
        <cfvo type="max"/>
        <color rgb="FFFCFCFF"/>
        <color rgb="FF63BE7B"/>
      </colorScale>
    </cfRule>
    <cfRule type="colorScale" priority="106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68">
    <cfRule type="colorScale" priority="10665">
      <colorScale>
        <cfvo type="min"/>
        <cfvo type="max"/>
        <color rgb="FFFCFCFF"/>
        <color rgb="FF63BE7B"/>
      </colorScale>
    </cfRule>
    <cfRule type="colorScale" priority="106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68">
    <cfRule type="cellIs" dxfId="6827" priority="10667" operator="greaterThan">
      <formula>1</formula>
    </cfRule>
    <cfRule type="colorScale" priority="10668">
      <colorScale>
        <cfvo type="min"/>
        <cfvo type="max"/>
        <color rgb="FFFCFCFF"/>
        <color rgb="FF63BE7B"/>
      </colorScale>
    </cfRule>
    <cfRule type="colorScale" priority="106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68">
    <cfRule type="colorScale" priority="10670">
      <colorScale>
        <cfvo type="min"/>
        <cfvo type="max"/>
        <color rgb="FFFCFCFF"/>
        <color rgb="FF63BE7B"/>
      </colorScale>
    </cfRule>
    <cfRule type="colorScale" priority="106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68">
    <cfRule type="colorScale" priority="10672">
      <colorScale>
        <cfvo type="min"/>
        <cfvo type="max"/>
        <color rgb="FFFCFCFF"/>
        <color rgb="FF63BE7B"/>
      </colorScale>
    </cfRule>
    <cfRule type="colorScale" priority="106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68">
    <cfRule type="cellIs" dxfId="6826" priority="10674" operator="greaterThan">
      <formula>1</formula>
    </cfRule>
    <cfRule type="colorScale" priority="10675">
      <colorScale>
        <cfvo type="min"/>
        <cfvo type="max"/>
        <color rgb="FFFCFCFF"/>
        <color rgb="FF63BE7B"/>
      </colorScale>
    </cfRule>
    <cfRule type="colorScale" priority="106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68">
    <cfRule type="colorScale" priority="10677">
      <colorScale>
        <cfvo type="min"/>
        <cfvo type="max"/>
        <color rgb="FFFCFCFF"/>
        <color rgb="FF63BE7B"/>
      </colorScale>
    </cfRule>
    <cfRule type="colorScale" priority="106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68">
    <cfRule type="colorScale" priority="10679">
      <colorScale>
        <cfvo type="min"/>
        <cfvo type="max"/>
        <color rgb="FFFCFCFF"/>
        <color rgb="FF63BE7B"/>
      </colorScale>
    </cfRule>
    <cfRule type="colorScale" priority="106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68">
    <cfRule type="cellIs" dxfId="6825" priority="10681" operator="greaterThan">
      <formula>1</formula>
    </cfRule>
    <cfRule type="colorScale" priority="10682">
      <colorScale>
        <cfvo type="min"/>
        <cfvo type="max"/>
        <color rgb="FFFCFCFF"/>
        <color rgb="FF63BE7B"/>
      </colorScale>
    </cfRule>
    <cfRule type="colorScale" priority="106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68">
    <cfRule type="colorScale" priority="10684">
      <colorScale>
        <cfvo type="min"/>
        <cfvo type="max"/>
        <color rgb="FFFCFCFF"/>
        <color rgb="FF63BE7B"/>
      </colorScale>
    </cfRule>
    <cfRule type="colorScale" priority="106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68">
    <cfRule type="colorScale" priority="10686">
      <colorScale>
        <cfvo type="min"/>
        <cfvo type="max"/>
        <color rgb="FFFCFCFF"/>
        <color rgb="FF63BE7B"/>
      </colorScale>
    </cfRule>
    <cfRule type="colorScale" priority="106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68">
    <cfRule type="cellIs" dxfId="6824" priority="10688" operator="greaterThan">
      <formula>1</formula>
    </cfRule>
    <cfRule type="colorScale" priority="10689">
      <colorScale>
        <cfvo type="min"/>
        <cfvo type="max"/>
        <color rgb="FFFCFCFF"/>
        <color rgb="FF63BE7B"/>
      </colorScale>
    </cfRule>
    <cfRule type="colorScale" priority="106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68">
    <cfRule type="colorScale" priority="10691">
      <colorScale>
        <cfvo type="min"/>
        <cfvo type="max"/>
        <color rgb="FFFCFCFF"/>
        <color rgb="FF63BE7B"/>
      </colorScale>
    </cfRule>
    <cfRule type="colorScale" priority="106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68">
    <cfRule type="colorScale" priority="10693">
      <colorScale>
        <cfvo type="min"/>
        <cfvo type="max"/>
        <color rgb="FFFCFCFF"/>
        <color rgb="FF63BE7B"/>
      </colorScale>
    </cfRule>
    <cfRule type="colorScale" priority="106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68">
    <cfRule type="cellIs" dxfId="6823" priority="10695" operator="greaterThan">
      <formula>1</formula>
    </cfRule>
    <cfRule type="colorScale" priority="10696">
      <colorScale>
        <cfvo type="min"/>
        <cfvo type="max"/>
        <color rgb="FFFCFCFF"/>
        <color rgb="FF63BE7B"/>
      </colorScale>
    </cfRule>
    <cfRule type="colorScale" priority="106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68">
    <cfRule type="cellIs" dxfId="6822" priority="10698" operator="greaterThan">
      <formula>1</formula>
    </cfRule>
    <cfRule type="colorScale" priority="10699">
      <colorScale>
        <cfvo type="min"/>
        <cfvo type="max"/>
        <color rgb="FFFCFCFF"/>
        <color rgb="FF63BE7B"/>
      </colorScale>
    </cfRule>
    <cfRule type="colorScale" priority="107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68:HW68">
    <cfRule type="colorScale" priority="10701">
      <colorScale>
        <cfvo type="min"/>
        <cfvo type="max"/>
        <color rgb="FFFCFCFF"/>
        <color rgb="FF63BE7B"/>
      </colorScale>
    </cfRule>
    <cfRule type="colorScale" priority="107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68">
    <cfRule type="colorScale" priority="10703">
      <colorScale>
        <cfvo type="min"/>
        <cfvo type="max"/>
        <color rgb="FFFCFCFF"/>
        <color rgb="FF63BE7B"/>
      </colorScale>
    </cfRule>
    <cfRule type="colorScale" priority="107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68">
    <cfRule type="colorScale" priority="10838">
      <colorScale>
        <cfvo type="min"/>
        <cfvo type="max"/>
        <color rgb="FFFCFCFF"/>
        <color rgb="FF63BE7B"/>
      </colorScale>
    </cfRule>
    <cfRule type="colorScale" priority="108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68">
    <cfRule type="cellIs" dxfId="6821" priority="10705" operator="greaterThan">
      <formula>1</formula>
    </cfRule>
    <cfRule type="colorScale" priority="10706">
      <colorScale>
        <cfvo type="min"/>
        <cfvo type="max"/>
        <color rgb="FFFCFCFF"/>
        <color rgb="FF63BE7B"/>
      </colorScale>
    </cfRule>
    <cfRule type="colorScale" priority="107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68">
    <cfRule type="colorScale" priority="10708">
      <colorScale>
        <cfvo type="min"/>
        <cfvo type="max"/>
        <color rgb="FFFCFCFF"/>
        <color rgb="FF63BE7B"/>
      </colorScale>
    </cfRule>
    <cfRule type="colorScale" priority="107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68">
    <cfRule type="colorScale" priority="10834">
      <colorScale>
        <cfvo type="min"/>
        <cfvo type="max"/>
        <color rgb="FFFCFCFF"/>
        <color rgb="FF63BE7B"/>
      </colorScale>
    </cfRule>
    <cfRule type="colorScale" priority="108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68">
    <cfRule type="cellIs" dxfId="6820" priority="10710" operator="greaterThan">
      <formula>1</formula>
    </cfRule>
    <cfRule type="colorScale" priority="10711">
      <colorScale>
        <cfvo type="min"/>
        <cfvo type="max"/>
        <color rgb="FFFCFCFF"/>
        <color rgb="FF63BE7B"/>
      </colorScale>
    </cfRule>
    <cfRule type="colorScale" priority="107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68">
    <cfRule type="colorScale" priority="10713">
      <colorScale>
        <cfvo type="min"/>
        <cfvo type="max"/>
        <color rgb="FFFCFCFF"/>
        <color rgb="FF63BE7B"/>
      </colorScale>
    </cfRule>
    <cfRule type="colorScale" priority="107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68">
    <cfRule type="colorScale" priority="10715">
      <colorScale>
        <cfvo type="min"/>
        <cfvo type="max"/>
        <color rgb="FFFCFCFF"/>
        <color rgb="FF63BE7B"/>
      </colorScale>
    </cfRule>
    <cfRule type="colorScale" priority="107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68">
    <cfRule type="cellIs" dxfId="6819" priority="10717" operator="greaterThan">
      <formula>1</formula>
    </cfRule>
    <cfRule type="colorScale" priority="10718">
      <colorScale>
        <cfvo type="min"/>
        <cfvo type="max"/>
        <color rgb="FFFCFCFF"/>
        <color rgb="FF63BE7B"/>
      </colorScale>
    </cfRule>
    <cfRule type="colorScale" priority="107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68">
    <cfRule type="colorScale" priority="10720">
      <colorScale>
        <cfvo type="min"/>
        <cfvo type="max"/>
        <color rgb="FFFCFCFF"/>
        <color rgb="FF63BE7B"/>
      </colorScale>
    </cfRule>
    <cfRule type="colorScale" priority="107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68">
    <cfRule type="colorScale" priority="10722">
      <colorScale>
        <cfvo type="min"/>
        <cfvo type="max"/>
        <color rgb="FFFCFCFF"/>
        <color rgb="FF63BE7B"/>
      </colorScale>
    </cfRule>
    <cfRule type="colorScale" priority="107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68">
    <cfRule type="cellIs" dxfId="6818" priority="10724" operator="greaterThan">
      <formula>1</formula>
    </cfRule>
    <cfRule type="colorScale" priority="10725">
      <colorScale>
        <cfvo type="min"/>
        <cfvo type="max"/>
        <color rgb="FFFCFCFF"/>
        <color rgb="FF63BE7B"/>
      </colorScale>
    </cfRule>
    <cfRule type="colorScale" priority="107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68">
    <cfRule type="colorScale" priority="10727">
      <colorScale>
        <cfvo type="min"/>
        <cfvo type="max"/>
        <color rgb="FFFCFCFF"/>
        <color rgb="FF63BE7B"/>
      </colorScale>
    </cfRule>
    <cfRule type="colorScale" priority="107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68">
    <cfRule type="colorScale" priority="10729">
      <colorScale>
        <cfvo type="min"/>
        <cfvo type="max"/>
        <color rgb="FFFCFCFF"/>
        <color rgb="FF63BE7B"/>
      </colorScale>
    </cfRule>
    <cfRule type="colorScale" priority="107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68">
    <cfRule type="cellIs" dxfId="6817" priority="10731" operator="greaterThan">
      <formula>1</formula>
    </cfRule>
    <cfRule type="colorScale" priority="10732">
      <colorScale>
        <cfvo type="min"/>
        <cfvo type="max"/>
        <color rgb="FFFCFCFF"/>
        <color rgb="FF63BE7B"/>
      </colorScale>
    </cfRule>
    <cfRule type="colorScale" priority="107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68">
    <cfRule type="colorScale" priority="10734">
      <colorScale>
        <cfvo type="min"/>
        <cfvo type="max"/>
        <color rgb="FFFCFCFF"/>
        <color rgb="FF63BE7B"/>
      </colorScale>
    </cfRule>
    <cfRule type="colorScale" priority="107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68">
    <cfRule type="colorScale" priority="10736">
      <colorScale>
        <cfvo type="min"/>
        <cfvo type="max"/>
        <color rgb="FFFCFCFF"/>
        <color rgb="FF63BE7B"/>
      </colorScale>
    </cfRule>
    <cfRule type="colorScale" priority="107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68">
    <cfRule type="cellIs" dxfId="6816" priority="10738" operator="greaterThan">
      <formula>1</formula>
    </cfRule>
    <cfRule type="colorScale" priority="10739">
      <colorScale>
        <cfvo type="min"/>
        <cfvo type="max"/>
        <color rgb="FFFCFCFF"/>
        <color rgb="FF63BE7B"/>
      </colorScale>
    </cfRule>
    <cfRule type="colorScale" priority="107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68">
    <cfRule type="colorScale" priority="10741">
      <colorScale>
        <cfvo type="min"/>
        <cfvo type="max"/>
        <color rgb="FFFCFCFF"/>
        <color rgb="FF63BE7B"/>
      </colorScale>
    </cfRule>
    <cfRule type="colorScale" priority="107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68">
    <cfRule type="colorScale" priority="10743">
      <colorScale>
        <cfvo type="min"/>
        <cfvo type="max"/>
        <color rgb="FFFCFCFF"/>
        <color rgb="FF63BE7B"/>
      </colorScale>
    </cfRule>
    <cfRule type="colorScale" priority="107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68">
    <cfRule type="cellIs" dxfId="6815" priority="10745" operator="greaterThan">
      <formula>1</formula>
    </cfRule>
    <cfRule type="colorScale" priority="10746">
      <colorScale>
        <cfvo type="min"/>
        <cfvo type="max"/>
        <color rgb="FFFCFCFF"/>
        <color rgb="FF63BE7B"/>
      </colorScale>
    </cfRule>
    <cfRule type="colorScale" priority="107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68">
    <cfRule type="colorScale" priority="10748">
      <colorScale>
        <cfvo type="min"/>
        <cfvo type="max"/>
        <color rgb="FFFCFCFF"/>
        <color rgb="FF63BE7B"/>
      </colorScale>
    </cfRule>
    <cfRule type="colorScale" priority="107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68">
    <cfRule type="colorScale" priority="10750">
      <colorScale>
        <cfvo type="min"/>
        <cfvo type="max"/>
        <color rgb="FFFCFCFF"/>
        <color rgb="FF63BE7B"/>
      </colorScale>
    </cfRule>
    <cfRule type="colorScale" priority="107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68">
    <cfRule type="cellIs" dxfId="6814" priority="10752" operator="greaterThan">
      <formula>1</formula>
    </cfRule>
    <cfRule type="colorScale" priority="10753">
      <colorScale>
        <cfvo type="min"/>
        <cfvo type="max"/>
        <color rgb="FFFCFCFF"/>
        <color rgb="FF63BE7B"/>
      </colorScale>
    </cfRule>
    <cfRule type="colorScale" priority="107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68">
    <cfRule type="colorScale" priority="10755">
      <colorScale>
        <cfvo type="min"/>
        <cfvo type="max"/>
        <color rgb="FFFCFCFF"/>
        <color rgb="FF63BE7B"/>
      </colorScale>
    </cfRule>
    <cfRule type="colorScale" priority="107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68">
    <cfRule type="colorScale" priority="10757">
      <colorScale>
        <cfvo type="min"/>
        <cfvo type="max"/>
        <color rgb="FFFCFCFF"/>
        <color rgb="FF63BE7B"/>
      </colorScale>
    </cfRule>
    <cfRule type="colorScale" priority="107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68">
    <cfRule type="cellIs" dxfId="6813" priority="10759" operator="greaterThan">
      <formula>1</formula>
    </cfRule>
    <cfRule type="colorScale" priority="10760">
      <colorScale>
        <cfvo type="min"/>
        <cfvo type="max"/>
        <color rgb="FFFCFCFF"/>
        <color rgb="FF63BE7B"/>
      </colorScale>
    </cfRule>
    <cfRule type="colorScale" priority="107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68">
    <cfRule type="colorScale" priority="10762">
      <colorScale>
        <cfvo type="min"/>
        <cfvo type="max"/>
        <color rgb="FFFCFCFF"/>
        <color rgb="FF63BE7B"/>
      </colorScale>
    </cfRule>
    <cfRule type="colorScale" priority="107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68">
    <cfRule type="colorScale" priority="10764">
      <colorScale>
        <cfvo type="min"/>
        <cfvo type="max"/>
        <color rgb="FFFCFCFF"/>
        <color rgb="FF63BE7B"/>
      </colorScale>
    </cfRule>
    <cfRule type="colorScale" priority="107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68">
    <cfRule type="cellIs" dxfId="6812" priority="10766" operator="greaterThan">
      <formula>1</formula>
    </cfRule>
    <cfRule type="colorScale" priority="10767">
      <colorScale>
        <cfvo type="min"/>
        <cfvo type="max"/>
        <color rgb="FFFCFCFF"/>
        <color rgb="FF63BE7B"/>
      </colorScale>
    </cfRule>
    <cfRule type="colorScale" priority="107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68">
    <cfRule type="colorScale" priority="10769">
      <colorScale>
        <cfvo type="min"/>
        <cfvo type="max"/>
        <color rgb="FFFCFCFF"/>
        <color rgb="FF63BE7B"/>
      </colorScale>
    </cfRule>
    <cfRule type="colorScale" priority="107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68">
    <cfRule type="colorScale" priority="10771">
      <colorScale>
        <cfvo type="min"/>
        <cfvo type="max"/>
        <color rgb="FFFCFCFF"/>
        <color rgb="FF63BE7B"/>
      </colorScale>
    </cfRule>
    <cfRule type="colorScale" priority="107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68">
    <cfRule type="cellIs" dxfId="6811" priority="10773" operator="greaterThan">
      <formula>1</formula>
    </cfRule>
    <cfRule type="colorScale" priority="10774">
      <colorScale>
        <cfvo type="min"/>
        <cfvo type="max"/>
        <color rgb="FFFCFCFF"/>
        <color rgb="FF63BE7B"/>
      </colorScale>
    </cfRule>
    <cfRule type="colorScale" priority="107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68">
    <cfRule type="colorScale" priority="10776">
      <colorScale>
        <cfvo type="min"/>
        <cfvo type="max"/>
        <color rgb="FFFCFCFF"/>
        <color rgb="FF63BE7B"/>
      </colorScale>
    </cfRule>
    <cfRule type="colorScale" priority="107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68">
    <cfRule type="colorScale" priority="10778">
      <colorScale>
        <cfvo type="min"/>
        <cfvo type="max"/>
        <color rgb="FFFCFCFF"/>
        <color rgb="FF63BE7B"/>
      </colorScale>
    </cfRule>
    <cfRule type="colorScale" priority="107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68">
    <cfRule type="cellIs" dxfId="6810" priority="10780" operator="greaterThan">
      <formula>1</formula>
    </cfRule>
    <cfRule type="colorScale" priority="10781">
      <colorScale>
        <cfvo type="min"/>
        <cfvo type="max"/>
        <color rgb="FFFCFCFF"/>
        <color rgb="FF63BE7B"/>
      </colorScale>
    </cfRule>
    <cfRule type="colorScale" priority="107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68">
    <cfRule type="colorScale" priority="10783">
      <colorScale>
        <cfvo type="min"/>
        <cfvo type="max"/>
        <color rgb="FFFCFCFF"/>
        <color rgb="FF63BE7B"/>
      </colorScale>
    </cfRule>
    <cfRule type="colorScale" priority="107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68">
    <cfRule type="colorScale" priority="10785">
      <colorScale>
        <cfvo type="min"/>
        <cfvo type="max"/>
        <color rgb="FFFCFCFF"/>
        <color rgb="FF63BE7B"/>
      </colorScale>
    </cfRule>
    <cfRule type="colorScale" priority="107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68">
    <cfRule type="cellIs" dxfId="6809" priority="10787" operator="greaterThan">
      <formula>1</formula>
    </cfRule>
    <cfRule type="colorScale" priority="10788">
      <colorScale>
        <cfvo type="min"/>
        <cfvo type="max"/>
        <color rgb="FFFCFCFF"/>
        <color rgb="FF63BE7B"/>
      </colorScale>
    </cfRule>
    <cfRule type="colorScale" priority="107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68">
    <cfRule type="colorScale" priority="10790">
      <colorScale>
        <cfvo type="min"/>
        <cfvo type="max"/>
        <color rgb="FFFCFCFF"/>
        <color rgb="FF63BE7B"/>
      </colorScale>
    </cfRule>
    <cfRule type="colorScale" priority="107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68">
    <cfRule type="colorScale" priority="10792">
      <colorScale>
        <cfvo type="min"/>
        <cfvo type="max"/>
        <color rgb="FFFCFCFF"/>
        <color rgb="FF63BE7B"/>
      </colorScale>
    </cfRule>
    <cfRule type="colorScale" priority="107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68">
    <cfRule type="cellIs" dxfId="6808" priority="10794" operator="greaterThan">
      <formula>1</formula>
    </cfRule>
    <cfRule type="colorScale" priority="10795">
      <colorScale>
        <cfvo type="min"/>
        <cfvo type="max"/>
        <color rgb="FFFCFCFF"/>
        <color rgb="FF63BE7B"/>
      </colorScale>
    </cfRule>
    <cfRule type="colorScale" priority="107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68">
    <cfRule type="colorScale" priority="10797">
      <colorScale>
        <cfvo type="min"/>
        <cfvo type="max"/>
        <color rgb="FFFCFCFF"/>
        <color rgb="FF63BE7B"/>
      </colorScale>
    </cfRule>
    <cfRule type="colorScale" priority="107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68">
    <cfRule type="colorScale" priority="10799">
      <colorScale>
        <cfvo type="min"/>
        <cfvo type="max"/>
        <color rgb="FFFCFCFF"/>
        <color rgb="FF63BE7B"/>
      </colorScale>
    </cfRule>
    <cfRule type="colorScale" priority="108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68">
    <cfRule type="cellIs" dxfId="6807" priority="10801" operator="greaterThan">
      <formula>1</formula>
    </cfRule>
    <cfRule type="colorScale" priority="10802">
      <colorScale>
        <cfvo type="min"/>
        <cfvo type="max"/>
        <color rgb="FFFCFCFF"/>
        <color rgb="FF63BE7B"/>
      </colorScale>
    </cfRule>
    <cfRule type="colorScale" priority="108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68">
    <cfRule type="colorScale" priority="10804">
      <colorScale>
        <cfvo type="min"/>
        <cfvo type="max"/>
        <color rgb="FFFCFCFF"/>
        <color rgb="FF63BE7B"/>
      </colorScale>
    </cfRule>
    <cfRule type="colorScale" priority="108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68">
    <cfRule type="colorScale" priority="10806">
      <colorScale>
        <cfvo type="min"/>
        <cfvo type="max"/>
        <color rgb="FFFCFCFF"/>
        <color rgb="FF63BE7B"/>
      </colorScale>
    </cfRule>
    <cfRule type="colorScale" priority="108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68">
    <cfRule type="cellIs" dxfId="6806" priority="10808" operator="greaterThan">
      <formula>1</formula>
    </cfRule>
    <cfRule type="colorScale" priority="10809">
      <colorScale>
        <cfvo type="min"/>
        <cfvo type="max"/>
        <color rgb="FFFCFCFF"/>
        <color rgb="FF63BE7B"/>
      </colorScale>
    </cfRule>
    <cfRule type="colorScale" priority="108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68">
    <cfRule type="colorScale" priority="10811">
      <colorScale>
        <cfvo type="min"/>
        <cfvo type="max"/>
        <color rgb="FFFCFCFF"/>
        <color rgb="FF63BE7B"/>
      </colorScale>
    </cfRule>
    <cfRule type="colorScale" priority="108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68">
    <cfRule type="colorScale" priority="10813">
      <colorScale>
        <cfvo type="min"/>
        <cfvo type="max"/>
        <color rgb="FFFCFCFF"/>
        <color rgb="FF63BE7B"/>
      </colorScale>
    </cfRule>
    <cfRule type="colorScale" priority="108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68">
    <cfRule type="cellIs" dxfId="6805" priority="10815" operator="greaterThan">
      <formula>1</formula>
    </cfRule>
    <cfRule type="colorScale" priority="10816">
      <colorScale>
        <cfvo type="min"/>
        <cfvo type="max"/>
        <color rgb="FFFCFCFF"/>
        <color rgb="FF63BE7B"/>
      </colorScale>
    </cfRule>
    <cfRule type="colorScale" priority="108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68">
    <cfRule type="colorScale" priority="10818">
      <colorScale>
        <cfvo type="min"/>
        <cfvo type="max"/>
        <color rgb="FFFCFCFF"/>
        <color rgb="FF63BE7B"/>
      </colorScale>
    </cfRule>
    <cfRule type="colorScale" priority="108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68">
    <cfRule type="colorScale" priority="10820">
      <colorScale>
        <cfvo type="min"/>
        <cfvo type="max"/>
        <color rgb="FFFCFCFF"/>
        <color rgb="FF63BE7B"/>
      </colorScale>
    </cfRule>
    <cfRule type="colorScale" priority="108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68">
    <cfRule type="cellIs" dxfId="6804" priority="10822" operator="greaterThan">
      <formula>1</formula>
    </cfRule>
    <cfRule type="colorScale" priority="10823">
      <colorScale>
        <cfvo type="min"/>
        <cfvo type="max"/>
        <color rgb="FFFCFCFF"/>
        <color rgb="FF63BE7B"/>
      </colorScale>
    </cfRule>
    <cfRule type="colorScale" priority="108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68">
    <cfRule type="colorScale" priority="10825">
      <colorScale>
        <cfvo type="min"/>
        <cfvo type="max"/>
        <color rgb="FFFCFCFF"/>
        <color rgb="FF63BE7B"/>
      </colorScale>
    </cfRule>
    <cfRule type="colorScale" priority="108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68">
    <cfRule type="colorScale" priority="10827">
      <colorScale>
        <cfvo type="min"/>
        <cfvo type="max"/>
        <color rgb="FFFCFCFF"/>
        <color rgb="FF63BE7B"/>
      </colorScale>
    </cfRule>
    <cfRule type="colorScale" priority="108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68">
    <cfRule type="cellIs" dxfId="6803" priority="10829" operator="greaterThan">
      <formula>1</formula>
    </cfRule>
    <cfRule type="colorScale" priority="10830">
      <colorScale>
        <cfvo type="min"/>
        <cfvo type="max"/>
        <color rgb="FFFCFCFF"/>
        <color rgb="FF63BE7B"/>
      </colorScale>
    </cfRule>
    <cfRule type="colorScale" priority="108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G68:KZ68">
    <cfRule type="cellIs" dxfId="6802" priority="10536" operator="greaterThan">
      <formula>0.31</formula>
    </cfRule>
    <cfRule type="cellIs" dxfId="6801" priority="10537" operator="greaterThan">
      <formula>0.31</formula>
    </cfRule>
    <cfRule type="cellIs" dxfId="6800" priority="10538" operator="greaterThan">
      <formula>0.31</formula>
    </cfRule>
    <cfRule type="cellIs" dxfId="6799" priority="10539" operator="greaterThan">
      <formula>0.3</formula>
    </cfRule>
    <cfRule type="cellIs" dxfId="6798" priority="10540" operator="greaterThan">
      <formula>1</formula>
    </cfRule>
    <cfRule type="cellIs" dxfId="6797" priority="10541" operator="equal">
      <formula>0</formula>
    </cfRule>
  </conditionalFormatting>
  <conditionalFormatting sqref="MV68:MW68">
    <cfRule type="containsText" dxfId="6796" priority="4807" operator="containsText" text=" ">
      <formula>NOT(ISERROR(SEARCH(" ",MV68)))</formula>
    </cfRule>
    <cfRule type="containsText" dxfId="6795" priority="4808" operator="containsText" text=" ">
      <formula>NOT(ISERROR(SEARCH(" ",MV68)))</formula>
    </cfRule>
  </conditionalFormatting>
  <conditionalFormatting sqref="MX68:XFD68">
    <cfRule type="containsText" dxfId="6794" priority="10554" operator="containsText" text=" ">
      <formula>NOT(ISERROR(SEARCH(" ",MX68)))</formula>
    </cfRule>
    <cfRule type="containsText" dxfId="6793" priority="10555" operator="containsText" text=" ">
      <formula>NOT(ISERROR(SEARCH(" ",MX68)))</formula>
    </cfRule>
  </conditionalFormatting>
  <conditionalFormatting sqref="V69">
    <cfRule type="colorScale" priority="8576">
      <colorScale>
        <cfvo type="min"/>
        <cfvo type="max"/>
        <color rgb="FFFCFCFF"/>
        <color rgb="FF63BE7B"/>
      </colorScale>
    </cfRule>
    <cfRule type="colorScale" priority="85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G69">
    <cfRule type="cellIs" dxfId="6792" priority="8569" operator="equal">
      <formula>0</formula>
    </cfRule>
    <cfRule type="cellIs" dxfId="6791" priority="8570" operator="greaterThan">
      <formula>1</formula>
    </cfRule>
    <cfRule type="containsText" dxfId="6790" priority="8571" operator="containsText" text=" ">
      <formula>NOT(ISERROR(SEARCH(" ",AG69)))</formula>
    </cfRule>
    <cfRule type="containsText" dxfId="6789" priority="8572" operator="containsText" text=" ">
      <formula>NOT(ISERROR(SEARCH(" ",AG69)))</formula>
    </cfRule>
  </conditionalFormatting>
  <conditionalFormatting sqref="AH69:AJ69">
    <cfRule type="cellIs" dxfId="6788" priority="8563" operator="equal">
      <formula>0</formula>
    </cfRule>
    <cfRule type="cellIs" dxfId="6787" priority="8564" operator="equal">
      <formula>0</formula>
    </cfRule>
    <cfRule type="cellIs" dxfId="6786" priority="8565" operator="greaterThan">
      <formula>1</formula>
    </cfRule>
    <cfRule type="containsText" dxfId="6785" priority="8566" operator="containsText" text=" ">
      <formula>NOT(ISERROR(SEARCH(" ",AH69)))</formula>
    </cfRule>
    <cfRule type="containsText" dxfId="6784" priority="8567" operator="containsText" text=" ">
      <formula>NOT(ISERROR(SEARCH(" ",AH69)))</formula>
    </cfRule>
  </conditionalFormatting>
  <conditionalFormatting sqref="AS69">
    <cfRule type="cellIs" dxfId="6783" priority="8552" operator="equal">
      <formula>0</formula>
    </cfRule>
    <cfRule type="containsText" dxfId="6782" priority="8553" operator="containsText" text=" ">
      <formula>NOT(ISERROR(SEARCH(" ",AS69)))</formula>
    </cfRule>
    <cfRule type="containsText" dxfId="6781" priority="8554" operator="containsText" text=" ">
      <formula>NOT(ISERROR(SEARCH(" ",AS69)))</formula>
    </cfRule>
  </conditionalFormatting>
  <conditionalFormatting sqref="AT69">
    <cfRule type="cellIs" dxfId="6780" priority="8596" operator="equal">
      <formula>0</formula>
    </cfRule>
    <cfRule type="containsText" dxfId="6779" priority="8599" operator="containsText" text=" ">
      <formula>NOT(ISERROR(SEARCH(" ",AT69)))</formula>
    </cfRule>
    <cfRule type="containsText" dxfId="6778" priority="8600" operator="containsText" text=" ">
      <formula>NOT(ISERROR(SEARCH(" ",AT69)))</formula>
    </cfRule>
  </conditionalFormatting>
  <conditionalFormatting sqref="AU69">
    <cfRule type="cellIs" dxfId="6777" priority="8581" operator="greaterThan">
      <formula>1</formula>
    </cfRule>
    <cfRule type="containsText" dxfId="6776" priority="8582" operator="containsText" text=" ">
      <formula>NOT(ISERROR(SEARCH(" ",AU69)))</formula>
    </cfRule>
    <cfRule type="containsText" dxfId="6775" priority="8583" operator="containsText" text=" ">
      <formula>NOT(ISERROR(SEARCH(" ",AU69)))</formula>
    </cfRule>
  </conditionalFormatting>
  <conditionalFormatting sqref="AV69">
    <cfRule type="containsText" dxfId="6774" priority="8559" operator="containsText" text=" ">
      <formula>NOT(ISERROR(SEARCH(" ",AV69)))</formula>
    </cfRule>
    <cfRule type="containsText" dxfId="6773" priority="8560" operator="containsText" text=" ">
      <formula>NOT(ISERROR(SEARCH(" ",AV69)))</formula>
    </cfRule>
  </conditionalFormatting>
  <conditionalFormatting sqref="AY69">
    <cfRule type="containsText" dxfId="6772" priority="603" operator="containsText" text=" ">
      <formula>NOT(ISERROR(SEARCH(" ",AY69)))</formula>
    </cfRule>
    <cfRule type="containsText" dxfId="6771" priority="604" operator="containsText" text=" ">
      <formula>NOT(ISERROR(SEARCH(" ",AY69)))</formula>
    </cfRule>
  </conditionalFormatting>
  <conditionalFormatting sqref="BG69">
    <cfRule type="containsText" dxfId="6770" priority="4831" operator="containsText" text=" ">
      <formula>NOT(ISERROR(SEARCH(" ",BG69)))</formula>
    </cfRule>
    <cfRule type="containsText" dxfId="6769" priority="4832" operator="containsText" text=" ">
      <formula>NOT(ISERROR(SEARCH(" ",BG69)))</formula>
    </cfRule>
  </conditionalFormatting>
  <conditionalFormatting sqref="BH69">
    <cfRule type="containsText" dxfId="6768" priority="8548" operator="containsText" text=" ">
      <formula>NOT(ISERROR(SEARCH(" ",BH69)))</formula>
    </cfRule>
    <cfRule type="containsText" dxfId="6767" priority="8549" operator="containsText" text=" ">
      <formula>NOT(ISERROR(SEARCH(" ",BH69)))</formula>
    </cfRule>
  </conditionalFormatting>
  <conditionalFormatting sqref="BJ69">
    <cfRule type="containsText" dxfId="6766" priority="8546" operator="containsText" text=" ">
      <formula>NOT(ISERROR(SEARCH(" ",BJ69)))</formula>
    </cfRule>
    <cfRule type="containsText" dxfId="6765" priority="8547" operator="containsText" text=" ">
      <formula>NOT(ISERROR(SEARCH(" ",BJ69)))</formula>
    </cfRule>
  </conditionalFormatting>
  <conditionalFormatting sqref="BL69:BN69">
    <cfRule type="containsText" dxfId="6764" priority="8550" operator="containsText" text=" ">
      <formula>NOT(ISERROR(SEARCH(" ",BL69)))</formula>
    </cfRule>
    <cfRule type="containsText" dxfId="6763" priority="8551" operator="containsText" text=" ">
      <formula>NOT(ISERROR(SEARCH(" ",BL69)))</formula>
    </cfRule>
  </conditionalFormatting>
  <conditionalFormatting sqref="BR69:BT69">
    <cfRule type="containsText" dxfId="6762" priority="8578" operator="containsText" text=" ">
      <formula>NOT(ISERROR(SEARCH(" ",BR69)))</formula>
    </cfRule>
    <cfRule type="containsText" dxfId="6761" priority="8579" operator="containsText" text=" ">
      <formula>NOT(ISERROR(SEARCH(" ",BR69)))</formula>
    </cfRule>
  </conditionalFormatting>
  <conditionalFormatting sqref="BW69">
    <cfRule type="containsText" dxfId="6760" priority="8603" operator="containsText" text=" ">
      <formula>NOT(ISERROR(SEARCH(" ",BW69)))</formula>
    </cfRule>
    <cfRule type="containsText" dxfId="6759" priority="8604" operator="containsText" text=" ">
      <formula>NOT(ISERROR(SEARCH(" ",BW69)))</formula>
    </cfRule>
  </conditionalFormatting>
  <conditionalFormatting sqref="CO69">
    <cfRule type="containsText" dxfId="6758" priority="175" operator="containsText" text=" ">
      <formula>NOT(ISERROR(SEARCH(" ",CO69)))</formula>
    </cfRule>
  </conditionalFormatting>
  <conditionalFormatting sqref="CQ69">
    <cfRule type="cellIs" dxfId="6757" priority="6065" operator="equal">
      <formula>1</formula>
    </cfRule>
    <cfRule type="cellIs" dxfId="6756" priority="6066" operator="equal">
      <formula>1</formula>
    </cfRule>
  </conditionalFormatting>
  <conditionalFormatting sqref="DE69">
    <cfRule type="cellIs" dxfId="6755" priority="532" operator="equal">
      <formula>1</formula>
    </cfRule>
  </conditionalFormatting>
  <conditionalFormatting sqref="DF69:DG69">
    <cfRule type="cellIs" dxfId="6754" priority="531" operator="equal">
      <formula>1</formula>
    </cfRule>
  </conditionalFormatting>
  <conditionalFormatting sqref="DK69:DM69">
    <cfRule type="cellIs" dxfId="6753" priority="392" operator="equal">
      <formula>1</formula>
    </cfRule>
  </conditionalFormatting>
  <conditionalFormatting sqref="DV69">
    <cfRule type="containsText" dxfId="6752" priority="8555" operator="containsText" text=" ">
      <formula>NOT(ISERROR(SEARCH(" ",DV69)))</formula>
    </cfRule>
    <cfRule type="containsText" dxfId="6751" priority="8556" operator="containsText" text=" ">
      <formula>NOT(ISERROR(SEARCH(" ",DV69)))</formula>
    </cfRule>
    <cfRule type="containsText" dxfId="6750" priority="8557" operator="containsText" text=" ">
      <formula>NOT(ISERROR(SEARCH(" ",DV69)))</formula>
    </cfRule>
    <cfRule type="containsText" dxfId="6749" priority="8558" operator="containsText" text=" ">
      <formula>NOT(ISERROR(SEARCH(" ",DV69)))</formula>
    </cfRule>
  </conditionalFormatting>
  <conditionalFormatting sqref="DY69:EH69">
    <cfRule type="containsText" dxfId="6748" priority="8597" operator="containsText" text=" ">
      <formula>NOT(ISERROR(SEARCH(" ",DY69)))</formula>
    </cfRule>
    <cfRule type="containsText" dxfId="6747" priority="8598" operator="containsText" text=" ">
      <formula>NOT(ISERROR(SEARCH(" ",DY69)))</formula>
    </cfRule>
  </conditionalFormatting>
  <conditionalFormatting sqref="EJ69">
    <cfRule type="cellIs" dxfId="6746" priority="8561" operator="equal">
      <formula>0</formula>
    </cfRule>
    <cfRule type="containsText" dxfId="6745" priority="8592" operator="containsText" text=" ">
      <formula>NOT(ISERROR(SEARCH(" ",EJ69)))</formula>
    </cfRule>
    <cfRule type="containsText" dxfId="6744" priority="8593" operator="containsText" text=" ">
      <formula>NOT(ISERROR(SEARCH(" ",EJ69)))</formula>
    </cfRule>
  </conditionalFormatting>
  <conditionalFormatting sqref="FE69">
    <cfRule type="cellIs" dxfId="6743" priority="8605" operator="greaterThan">
      <formula>1</formula>
    </cfRule>
    <cfRule type="colorScale" priority="8606">
      <colorScale>
        <cfvo type="min"/>
        <cfvo type="max"/>
        <color rgb="FFFCFCFF"/>
        <color rgb="FF63BE7B"/>
      </colorScale>
    </cfRule>
    <cfRule type="colorScale" priority="86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69">
    <cfRule type="colorScale" priority="8594">
      <colorScale>
        <cfvo type="min"/>
        <cfvo type="max"/>
        <color rgb="FFFCFCFF"/>
        <color rgb="FF63BE7B"/>
      </colorScale>
    </cfRule>
    <cfRule type="colorScale" priority="85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69:FH69">
    <cfRule type="colorScale" priority="8608">
      <colorScale>
        <cfvo type="min"/>
        <cfvo type="max"/>
        <color rgb="FFFCFCFF"/>
        <color rgb="FF63BE7B"/>
      </colorScale>
    </cfRule>
    <cfRule type="colorScale" priority="86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69">
    <cfRule type="colorScale" priority="8610">
      <colorScale>
        <cfvo type="min"/>
        <cfvo type="max"/>
        <color rgb="FFFCFCFF"/>
        <color rgb="FF63BE7B"/>
      </colorScale>
    </cfRule>
    <cfRule type="colorScale" priority="86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69">
    <cfRule type="colorScale" priority="8877">
      <colorScale>
        <cfvo type="min"/>
        <cfvo type="max"/>
        <color rgb="FFFCFCFF"/>
        <color rgb="FF63BE7B"/>
      </colorScale>
    </cfRule>
    <cfRule type="colorScale" priority="88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69">
    <cfRule type="cellIs" dxfId="6742" priority="8612" operator="greaterThan">
      <formula>1</formula>
    </cfRule>
    <cfRule type="colorScale" priority="8613">
      <colorScale>
        <cfvo type="min"/>
        <cfvo type="max"/>
        <color rgb="FFFCFCFF"/>
        <color rgb="FF63BE7B"/>
      </colorScale>
    </cfRule>
    <cfRule type="colorScale" priority="86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69">
    <cfRule type="colorScale" priority="8615">
      <colorScale>
        <cfvo type="min"/>
        <cfvo type="max"/>
        <color rgb="FFFCFCFF"/>
        <color rgb="FF63BE7B"/>
      </colorScale>
    </cfRule>
    <cfRule type="colorScale" priority="86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69">
    <cfRule type="colorScale" priority="8873">
      <colorScale>
        <cfvo type="min"/>
        <cfvo type="max"/>
        <color rgb="FFFCFCFF"/>
        <color rgb="FF63BE7B"/>
      </colorScale>
    </cfRule>
    <cfRule type="colorScale" priority="88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69">
    <cfRule type="cellIs" dxfId="6741" priority="8617" operator="greaterThan">
      <formula>1</formula>
    </cfRule>
    <cfRule type="colorScale" priority="8618">
      <colorScale>
        <cfvo type="min"/>
        <cfvo type="max"/>
        <color rgb="FFFCFCFF"/>
        <color rgb="FF63BE7B"/>
      </colorScale>
    </cfRule>
    <cfRule type="colorScale" priority="86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69">
    <cfRule type="colorScale" priority="8620">
      <colorScale>
        <cfvo type="min"/>
        <cfvo type="max"/>
        <color rgb="FFFCFCFF"/>
        <color rgb="FF63BE7B"/>
      </colorScale>
    </cfRule>
    <cfRule type="colorScale" priority="86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69">
    <cfRule type="colorScale" priority="8622">
      <colorScale>
        <cfvo type="min"/>
        <cfvo type="max"/>
        <color rgb="FFFCFCFF"/>
        <color rgb="FF63BE7B"/>
      </colorScale>
    </cfRule>
    <cfRule type="colorScale" priority="86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69">
    <cfRule type="cellIs" dxfId="6740" priority="8624" operator="greaterThan">
      <formula>1</formula>
    </cfRule>
    <cfRule type="colorScale" priority="8625">
      <colorScale>
        <cfvo type="min"/>
        <cfvo type="max"/>
        <color rgb="FFFCFCFF"/>
        <color rgb="FF63BE7B"/>
      </colorScale>
    </cfRule>
    <cfRule type="colorScale" priority="86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69">
    <cfRule type="colorScale" priority="8627">
      <colorScale>
        <cfvo type="min"/>
        <cfvo type="max"/>
        <color rgb="FFFCFCFF"/>
        <color rgb="FF63BE7B"/>
      </colorScale>
    </cfRule>
    <cfRule type="colorScale" priority="86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69">
    <cfRule type="colorScale" priority="8629">
      <colorScale>
        <cfvo type="min"/>
        <cfvo type="max"/>
        <color rgb="FFFCFCFF"/>
        <color rgb="FF63BE7B"/>
      </colorScale>
    </cfRule>
    <cfRule type="colorScale" priority="86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69">
    <cfRule type="cellIs" dxfId="6739" priority="8631" operator="greaterThan">
      <formula>1</formula>
    </cfRule>
    <cfRule type="colorScale" priority="8632">
      <colorScale>
        <cfvo type="min"/>
        <cfvo type="max"/>
        <color rgb="FFFCFCFF"/>
        <color rgb="FF63BE7B"/>
      </colorScale>
    </cfRule>
    <cfRule type="colorScale" priority="86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69">
    <cfRule type="colorScale" priority="8634">
      <colorScale>
        <cfvo type="min"/>
        <cfvo type="max"/>
        <color rgb="FFFCFCFF"/>
        <color rgb="FF63BE7B"/>
      </colorScale>
    </cfRule>
    <cfRule type="colorScale" priority="86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69">
    <cfRule type="colorScale" priority="8636">
      <colorScale>
        <cfvo type="min"/>
        <cfvo type="max"/>
        <color rgb="FFFCFCFF"/>
        <color rgb="FF63BE7B"/>
      </colorScale>
    </cfRule>
    <cfRule type="colorScale" priority="86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69">
    <cfRule type="cellIs" dxfId="6738" priority="8638" operator="greaterThan">
      <formula>1</formula>
    </cfRule>
    <cfRule type="colorScale" priority="8639">
      <colorScale>
        <cfvo type="min"/>
        <cfvo type="max"/>
        <color rgb="FFFCFCFF"/>
        <color rgb="FF63BE7B"/>
      </colorScale>
    </cfRule>
    <cfRule type="colorScale" priority="86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69">
    <cfRule type="colorScale" priority="8641">
      <colorScale>
        <cfvo type="min"/>
        <cfvo type="max"/>
        <color rgb="FFFCFCFF"/>
        <color rgb="FF63BE7B"/>
      </colorScale>
    </cfRule>
    <cfRule type="colorScale" priority="86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69">
    <cfRule type="colorScale" priority="8643">
      <colorScale>
        <cfvo type="min"/>
        <cfvo type="max"/>
        <color rgb="FFFCFCFF"/>
        <color rgb="FF63BE7B"/>
      </colorScale>
    </cfRule>
    <cfRule type="colorScale" priority="86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69">
    <cfRule type="cellIs" dxfId="6737" priority="8645" operator="greaterThan">
      <formula>1</formula>
    </cfRule>
    <cfRule type="colorScale" priority="8646">
      <colorScale>
        <cfvo type="min"/>
        <cfvo type="max"/>
        <color rgb="FFFCFCFF"/>
        <color rgb="FF63BE7B"/>
      </colorScale>
    </cfRule>
    <cfRule type="colorScale" priority="86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69">
    <cfRule type="colorScale" priority="8648">
      <colorScale>
        <cfvo type="min"/>
        <cfvo type="max"/>
        <color rgb="FFFCFCFF"/>
        <color rgb="FF63BE7B"/>
      </colorScale>
    </cfRule>
    <cfRule type="colorScale" priority="86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69">
    <cfRule type="colorScale" priority="8650">
      <colorScale>
        <cfvo type="min"/>
        <cfvo type="max"/>
        <color rgb="FFFCFCFF"/>
        <color rgb="FF63BE7B"/>
      </colorScale>
    </cfRule>
    <cfRule type="colorScale" priority="86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69">
    <cfRule type="cellIs" dxfId="6736" priority="8652" operator="greaterThan">
      <formula>1</formula>
    </cfRule>
    <cfRule type="colorScale" priority="8653">
      <colorScale>
        <cfvo type="min"/>
        <cfvo type="max"/>
        <color rgb="FFFCFCFF"/>
        <color rgb="FF63BE7B"/>
      </colorScale>
    </cfRule>
    <cfRule type="colorScale" priority="86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69">
    <cfRule type="colorScale" priority="8655">
      <colorScale>
        <cfvo type="min"/>
        <cfvo type="max"/>
        <color rgb="FFFCFCFF"/>
        <color rgb="FF63BE7B"/>
      </colorScale>
    </cfRule>
    <cfRule type="colorScale" priority="86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69">
    <cfRule type="colorScale" priority="8657">
      <colorScale>
        <cfvo type="min"/>
        <cfvo type="max"/>
        <color rgb="FFFCFCFF"/>
        <color rgb="FF63BE7B"/>
      </colorScale>
    </cfRule>
    <cfRule type="colorScale" priority="86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69">
    <cfRule type="cellIs" dxfId="6735" priority="8659" operator="greaterThan">
      <formula>1</formula>
    </cfRule>
    <cfRule type="colorScale" priority="8660">
      <colorScale>
        <cfvo type="min"/>
        <cfvo type="max"/>
        <color rgb="FFFCFCFF"/>
        <color rgb="FF63BE7B"/>
      </colorScale>
    </cfRule>
    <cfRule type="colorScale" priority="86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69">
    <cfRule type="colorScale" priority="8662">
      <colorScale>
        <cfvo type="min"/>
        <cfvo type="max"/>
        <color rgb="FFFCFCFF"/>
        <color rgb="FF63BE7B"/>
      </colorScale>
    </cfRule>
    <cfRule type="colorScale" priority="86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69">
    <cfRule type="colorScale" priority="8664">
      <colorScale>
        <cfvo type="min"/>
        <cfvo type="max"/>
        <color rgb="FFFCFCFF"/>
        <color rgb="FF63BE7B"/>
      </colorScale>
    </cfRule>
    <cfRule type="colorScale" priority="86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69">
    <cfRule type="cellIs" dxfId="6734" priority="8666" operator="greaterThan">
      <formula>1</formula>
    </cfRule>
    <cfRule type="colorScale" priority="8667">
      <colorScale>
        <cfvo type="min"/>
        <cfvo type="max"/>
        <color rgb="FFFCFCFF"/>
        <color rgb="FF63BE7B"/>
      </colorScale>
    </cfRule>
    <cfRule type="colorScale" priority="86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69">
    <cfRule type="colorScale" priority="8669">
      <colorScale>
        <cfvo type="min"/>
        <cfvo type="max"/>
        <color rgb="FFFCFCFF"/>
        <color rgb="FF63BE7B"/>
      </colorScale>
    </cfRule>
    <cfRule type="colorScale" priority="86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69">
    <cfRule type="colorScale" priority="8671">
      <colorScale>
        <cfvo type="min"/>
        <cfvo type="max"/>
        <color rgb="FFFCFCFF"/>
        <color rgb="FF63BE7B"/>
      </colorScale>
    </cfRule>
    <cfRule type="colorScale" priority="86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69">
    <cfRule type="cellIs" dxfId="6733" priority="8673" operator="greaterThan">
      <formula>1</formula>
    </cfRule>
    <cfRule type="colorScale" priority="8674">
      <colorScale>
        <cfvo type="min"/>
        <cfvo type="max"/>
        <color rgb="FFFCFCFF"/>
        <color rgb="FF63BE7B"/>
      </colorScale>
    </cfRule>
    <cfRule type="colorScale" priority="86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69">
    <cfRule type="colorScale" priority="8676">
      <colorScale>
        <cfvo type="min"/>
        <cfvo type="max"/>
        <color rgb="FFFCFCFF"/>
        <color rgb="FF63BE7B"/>
      </colorScale>
    </cfRule>
    <cfRule type="colorScale" priority="86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69">
    <cfRule type="colorScale" priority="8678">
      <colorScale>
        <cfvo type="min"/>
        <cfvo type="max"/>
        <color rgb="FFFCFCFF"/>
        <color rgb="FF63BE7B"/>
      </colorScale>
    </cfRule>
    <cfRule type="colorScale" priority="86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69">
    <cfRule type="cellIs" dxfId="6732" priority="8680" operator="greaterThan">
      <formula>1</formula>
    </cfRule>
    <cfRule type="colorScale" priority="8681">
      <colorScale>
        <cfvo type="min"/>
        <cfvo type="max"/>
        <color rgb="FFFCFCFF"/>
        <color rgb="FF63BE7B"/>
      </colorScale>
    </cfRule>
    <cfRule type="colorScale" priority="86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69">
    <cfRule type="colorScale" priority="8683">
      <colorScale>
        <cfvo type="min"/>
        <cfvo type="max"/>
        <color rgb="FFFCFCFF"/>
        <color rgb="FF63BE7B"/>
      </colorScale>
    </cfRule>
    <cfRule type="colorScale" priority="86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69">
    <cfRule type="colorScale" priority="8685">
      <colorScale>
        <cfvo type="min"/>
        <cfvo type="max"/>
        <color rgb="FFFCFCFF"/>
        <color rgb="FF63BE7B"/>
      </colorScale>
    </cfRule>
    <cfRule type="colorScale" priority="86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69">
    <cfRule type="cellIs" dxfId="6731" priority="8687" operator="greaterThan">
      <formula>1</formula>
    </cfRule>
    <cfRule type="colorScale" priority="8688">
      <colorScale>
        <cfvo type="min"/>
        <cfvo type="max"/>
        <color rgb="FFFCFCFF"/>
        <color rgb="FF63BE7B"/>
      </colorScale>
    </cfRule>
    <cfRule type="colorScale" priority="86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69">
    <cfRule type="colorScale" priority="8690">
      <colorScale>
        <cfvo type="min"/>
        <cfvo type="max"/>
        <color rgb="FFFCFCFF"/>
        <color rgb="FF63BE7B"/>
      </colorScale>
    </cfRule>
    <cfRule type="colorScale" priority="86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69">
    <cfRule type="colorScale" priority="8692">
      <colorScale>
        <cfvo type="min"/>
        <cfvo type="max"/>
        <color rgb="FFFCFCFF"/>
        <color rgb="FF63BE7B"/>
      </colorScale>
    </cfRule>
    <cfRule type="colorScale" priority="86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69">
    <cfRule type="cellIs" dxfId="6730" priority="8694" operator="greaterThan">
      <formula>1</formula>
    </cfRule>
    <cfRule type="colorScale" priority="8695">
      <colorScale>
        <cfvo type="min"/>
        <cfvo type="max"/>
        <color rgb="FFFCFCFF"/>
        <color rgb="FF63BE7B"/>
      </colorScale>
    </cfRule>
    <cfRule type="colorScale" priority="86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69">
    <cfRule type="colorScale" priority="8697">
      <colorScale>
        <cfvo type="min"/>
        <cfvo type="max"/>
        <color rgb="FFFCFCFF"/>
        <color rgb="FF63BE7B"/>
      </colorScale>
    </cfRule>
    <cfRule type="colorScale" priority="86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69">
    <cfRule type="colorScale" priority="8699">
      <colorScale>
        <cfvo type="min"/>
        <cfvo type="max"/>
        <color rgb="FFFCFCFF"/>
        <color rgb="FF63BE7B"/>
      </colorScale>
    </cfRule>
    <cfRule type="colorScale" priority="87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69">
    <cfRule type="cellIs" dxfId="6729" priority="8701" operator="greaterThan">
      <formula>1</formula>
    </cfRule>
    <cfRule type="colorScale" priority="8702">
      <colorScale>
        <cfvo type="min"/>
        <cfvo type="max"/>
        <color rgb="FFFCFCFF"/>
        <color rgb="FF63BE7B"/>
      </colorScale>
    </cfRule>
    <cfRule type="colorScale" priority="87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69">
    <cfRule type="colorScale" priority="8704">
      <colorScale>
        <cfvo type="min"/>
        <cfvo type="max"/>
        <color rgb="FFFCFCFF"/>
        <color rgb="FF63BE7B"/>
      </colorScale>
    </cfRule>
    <cfRule type="colorScale" priority="87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69">
    <cfRule type="colorScale" priority="8706">
      <colorScale>
        <cfvo type="min"/>
        <cfvo type="max"/>
        <color rgb="FFFCFCFF"/>
        <color rgb="FF63BE7B"/>
      </colorScale>
    </cfRule>
    <cfRule type="colorScale" priority="87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69">
    <cfRule type="cellIs" dxfId="6728" priority="8708" operator="greaterThan">
      <formula>1</formula>
    </cfRule>
    <cfRule type="colorScale" priority="8709">
      <colorScale>
        <cfvo type="min"/>
        <cfvo type="max"/>
        <color rgb="FFFCFCFF"/>
        <color rgb="FF63BE7B"/>
      </colorScale>
    </cfRule>
    <cfRule type="colorScale" priority="87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69">
    <cfRule type="colorScale" priority="8711">
      <colorScale>
        <cfvo type="min"/>
        <cfvo type="max"/>
        <color rgb="FFFCFCFF"/>
        <color rgb="FF63BE7B"/>
      </colorScale>
    </cfRule>
    <cfRule type="colorScale" priority="87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69">
    <cfRule type="colorScale" priority="8713">
      <colorScale>
        <cfvo type="min"/>
        <cfvo type="max"/>
        <color rgb="FFFCFCFF"/>
        <color rgb="FF63BE7B"/>
      </colorScale>
    </cfRule>
    <cfRule type="colorScale" priority="87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69">
    <cfRule type="cellIs" dxfId="6727" priority="8715" operator="greaterThan">
      <formula>1</formula>
    </cfRule>
    <cfRule type="colorScale" priority="8716">
      <colorScale>
        <cfvo type="min"/>
        <cfvo type="max"/>
        <color rgb="FFFCFCFF"/>
        <color rgb="FF63BE7B"/>
      </colorScale>
    </cfRule>
    <cfRule type="colorScale" priority="87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69">
    <cfRule type="colorScale" priority="8718">
      <colorScale>
        <cfvo type="min"/>
        <cfvo type="max"/>
        <color rgb="FFFCFCFF"/>
        <color rgb="FF63BE7B"/>
      </colorScale>
    </cfRule>
    <cfRule type="colorScale" priority="87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69">
    <cfRule type="colorScale" priority="8720">
      <colorScale>
        <cfvo type="min"/>
        <cfvo type="max"/>
        <color rgb="FFFCFCFF"/>
        <color rgb="FF63BE7B"/>
      </colorScale>
    </cfRule>
    <cfRule type="colorScale" priority="87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69">
    <cfRule type="cellIs" dxfId="6726" priority="8722" operator="greaterThan">
      <formula>1</formula>
    </cfRule>
    <cfRule type="colorScale" priority="8723">
      <colorScale>
        <cfvo type="min"/>
        <cfvo type="max"/>
        <color rgb="FFFCFCFF"/>
        <color rgb="FF63BE7B"/>
      </colorScale>
    </cfRule>
    <cfRule type="colorScale" priority="87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69">
    <cfRule type="colorScale" priority="8725">
      <colorScale>
        <cfvo type="min"/>
        <cfvo type="max"/>
        <color rgb="FFFCFCFF"/>
        <color rgb="FF63BE7B"/>
      </colorScale>
    </cfRule>
    <cfRule type="colorScale" priority="87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69">
    <cfRule type="colorScale" priority="8727">
      <colorScale>
        <cfvo type="min"/>
        <cfvo type="max"/>
        <color rgb="FFFCFCFF"/>
        <color rgb="FF63BE7B"/>
      </colorScale>
    </cfRule>
    <cfRule type="colorScale" priority="87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69">
    <cfRule type="cellIs" dxfId="6725" priority="8729" operator="greaterThan">
      <formula>1</formula>
    </cfRule>
    <cfRule type="colorScale" priority="8730">
      <colorScale>
        <cfvo type="min"/>
        <cfvo type="max"/>
        <color rgb="FFFCFCFF"/>
        <color rgb="FF63BE7B"/>
      </colorScale>
    </cfRule>
    <cfRule type="colorScale" priority="87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69">
    <cfRule type="colorScale" priority="8732">
      <colorScale>
        <cfvo type="min"/>
        <cfvo type="max"/>
        <color rgb="FFFCFCFF"/>
        <color rgb="FF63BE7B"/>
      </colorScale>
    </cfRule>
    <cfRule type="colorScale" priority="87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69">
    <cfRule type="colorScale" priority="8734">
      <colorScale>
        <cfvo type="min"/>
        <cfvo type="max"/>
        <color rgb="FFFCFCFF"/>
        <color rgb="FF63BE7B"/>
      </colorScale>
    </cfRule>
    <cfRule type="colorScale" priority="87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69">
    <cfRule type="cellIs" dxfId="6724" priority="8736" operator="greaterThan">
      <formula>1</formula>
    </cfRule>
    <cfRule type="colorScale" priority="8737">
      <colorScale>
        <cfvo type="min"/>
        <cfvo type="max"/>
        <color rgb="FFFCFCFF"/>
        <color rgb="FF63BE7B"/>
      </colorScale>
    </cfRule>
    <cfRule type="colorScale" priority="87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69">
    <cfRule type="cellIs" dxfId="6723" priority="8739" operator="greaterThan">
      <formula>1</formula>
    </cfRule>
    <cfRule type="colorScale" priority="8740">
      <colorScale>
        <cfvo type="min"/>
        <cfvo type="max"/>
        <color rgb="FFFCFCFF"/>
        <color rgb="FF63BE7B"/>
      </colorScale>
    </cfRule>
    <cfRule type="colorScale" priority="87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69:HW69">
    <cfRule type="colorScale" priority="8742">
      <colorScale>
        <cfvo type="min"/>
        <cfvo type="max"/>
        <color rgb="FFFCFCFF"/>
        <color rgb="FF63BE7B"/>
      </colorScale>
    </cfRule>
    <cfRule type="colorScale" priority="87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69">
    <cfRule type="colorScale" priority="8744">
      <colorScale>
        <cfvo type="min"/>
        <cfvo type="max"/>
        <color rgb="FFFCFCFF"/>
        <color rgb="FF63BE7B"/>
      </colorScale>
    </cfRule>
    <cfRule type="colorScale" priority="87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69">
    <cfRule type="colorScale" priority="8879">
      <colorScale>
        <cfvo type="min"/>
        <cfvo type="max"/>
        <color rgb="FFFCFCFF"/>
        <color rgb="FF63BE7B"/>
      </colorScale>
    </cfRule>
    <cfRule type="colorScale" priority="88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69">
    <cfRule type="cellIs" dxfId="6722" priority="8746" operator="greaterThan">
      <formula>1</formula>
    </cfRule>
    <cfRule type="colorScale" priority="8747">
      <colorScale>
        <cfvo type="min"/>
        <cfvo type="max"/>
        <color rgb="FFFCFCFF"/>
        <color rgb="FF63BE7B"/>
      </colorScale>
    </cfRule>
    <cfRule type="colorScale" priority="87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69">
    <cfRule type="colorScale" priority="8749">
      <colorScale>
        <cfvo type="min"/>
        <cfvo type="max"/>
        <color rgb="FFFCFCFF"/>
        <color rgb="FF63BE7B"/>
      </colorScale>
    </cfRule>
    <cfRule type="colorScale" priority="87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69">
    <cfRule type="colorScale" priority="8875">
      <colorScale>
        <cfvo type="min"/>
        <cfvo type="max"/>
        <color rgb="FFFCFCFF"/>
        <color rgb="FF63BE7B"/>
      </colorScale>
    </cfRule>
    <cfRule type="colorScale" priority="88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69">
    <cfRule type="cellIs" dxfId="6721" priority="8751" operator="greaterThan">
      <formula>1</formula>
    </cfRule>
    <cfRule type="colorScale" priority="8752">
      <colorScale>
        <cfvo type="min"/>
        <cfvo type="max"/>
        <color rgb="FFFCFCFF"/>
        <color rgb="FF63BE7B"/>
      </colorScale>
    </cfRule>
    <cfRule type="colorScale" priority="87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69">
    <cfRule type="colorScale" priority="8754">
      <colorScale>
        <cfvo type="min"/>
        <cfvo type="max"/>
        <color rgb="FFFCFCFF"/>
        <color rgb="FF63BE7B"/>
      </colorScale>
    </cfRule>
    <cfRule type="colorScale" priority="87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69">
    <cfRule type="colorScale" priority="8756">
      <colorScale>
        <cfvo type="min"/>
        <cfvo type="max"/>
        <color rgb="FFFCFCFF"/>
        <color rgb="FF63BE7B"/>
      </colorScale>
    </cfRule>
    <cfRule type="colorScale" priority="87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69">
    <cfRule type="cellIs" dxfId="6720" priority="8758" operator="greaterThan">
      <formula>1</formula>
    </cfRule>
    <cfRule type="colorScale" priority="8759">
      <colorScale>
        <cfvo type="min"/>
        <cfvo type="max"/>
        <color rgb="FFFCFCFF"/>
        <color rgb="FF63BE7B"/>
      </colorScale>
    </cfRule>
    <cfRule type="colorScale" priority="87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69">
    <cfRule type="colorScale" priority="8761">
      <colorScale>
        <cfvo type="min"/>
        <cfvo type="max"/>
        <color rgb="FFFCFCFF"/>
        <color rgb="FF63BE7B"/>
      </colorScale>
    </cfRule>
    <cfRule type="colorScale" priority="87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69">
    <cfRule type="colorScale" priority="8763">
      <colorScale>
        <cfvo type="min"/>
        <cfvo type="max"/>
        <color rgb="FFFCFCFF"/>
        <color rgb="FF63BE7B"/>
      </colorScale>
    </cfRule>
    <cfRule type="colorScale" priority="87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69">
    <cfRule type="cellIs" dxfId="6719" priority="8765" operator="greaterThan">
      <formula>1</formula>
    </cfRule>
    <cfRule type="colorScale" priority="8766">
      <colorScale>
        <cfvo type="min"/>
        <cfvo type="max"/>
        <color rgb="FFFCFCFF"/>
        <color rgb="FF63BE7B"/>
      </colorScale>
    </cfRule>
    <cfRule type="colorScale" priority="87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69">
    <cfRule type="colorScale" priority="8768">
      <colorScale>
        <cfvo type="min"/>
        <cfvo type="max"/>
        <color rgb="FFFCFCFF"/>
        <color rgb="FF63BE7B"/>
      </colorScale>
    </cfRule>
    <cfRule type="colorScale" priority="87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69">
    <cfRule type="colorScale" priority="8770">
      <colorScale>
        <cfvo type="min"/>
        <cfvo type="max"/>
        <color rgb="FFFCFCFF"/>
        <color rgb="FF63BE7B"/>
      </colorScale>
    </cfRule>
    <cfRule type="colorScale" priority="87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69">
    <cfRule type="cellIs" dxfId="6718" priority="8772" operator="greaterThan">
      <formula>1</formula>
    </cfRule>
    <cfRule type="colorScale" priority="8773">
      <colorScale>
        <cfvo type="min"/>
        <cfvo type="max"/>
        <color rgb="FFFCFCFF"/>
        <color rgb="FF63BE7B"/>
      </colorScale>
    </cfRule>
    <cfRule type="colorScale" priority="87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69">
    <cfRule type="colorScale" priority="8775">
      <colorScale>
        <cfvo type="min"/>
        <cfvo type="max"/>
        <color rgb="FFFCFCFF"/>
        <color rgb="FF63BE7B"/>
      </colorScale>
    </cfRule>
    <cfRule type="colorScale" priority="87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69">
    <cfRule type="colorScale" priority="8777">
      <colorScale>
        <cfvo type="min"/>
        <cfvo type="max"/>
        <color rgb="FFFCFCFF"/>
        <color rgb="FF63BE7B"/>
      </colorScale>
    </cfRule>
    <cfRule type="colorScale" priority="87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69">
    <cfRule type="cellIs" dxfId="6717" priority="8779" operator="greaterThan">
      <formula>1</formula>
    </cfRule>
    <cfRule type="colorScale" priority="8780">
      <colorScale>
        <cfvo type="min"/>
        <cfvo type="max"/>
        <color rgb="FFFCFCFF"/>
        <color rgb="FF63BE7B"/>
      </colorScale>
    </cfRule>
    <cfRule type="colorScale" priority="87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69">
    <cfRule type="colorScale" priority="8782">
      <colorScale>
        <cfvo type="min"/>
        <cfvo type="max"/>
        <color rgb="FFFCFCFF"/>
        <color rgb="FF63BE7B"/>
      </colorScale>
    </cfRule>
    <cfRule type="colorScale" priority="87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69">
    <cfRule type="colorScale" priority="8784">
      <colorScale>
        <cfvo type="min"/>
        <cfvo type="max"/>
        <color rgb="FFFCFCFF"/>
        <color rgb="FF63BE7B"/>
      </colorScale>
    </cfRule>
    <cfRule type="colorScale" priority="87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69">
    <cfRule type="cellIs" dxfId="6716" priority="8786" operator="greaterThan">
      <formula>1</formula>
    </cfRule>
    <cfRule type="colorScale" priority="8787">
      <colorScale>
        <cfvo type="min"/>
        <cfvo type="max"/>
        <color rgb="FFFCFCFF"/>
        <color rgb="FF63BE7B"/>
      </colorScale>
    </cfRule>
    <cfRule type="colorScale" priority="87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69">
    <cfRule type="colorScale" priority="8789">
      <colorScale>
        <cfvo type="min"/>
        <cfvo type="max"/>
        <color rgb="FFFCFCFF"/>
        <color rgb="FF63BE7B"/>
      </colorScale>
    </cfRule>
    <cfRule type="colorScale" priority="87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69">
    <cfRule type="colorScale" priority="8791">
      <colorScale>
        <cfvo type="min"/>
        <cfvo type="max"/>
        <color rgb="FFFCFCFF"/>
        <color rgb="FF63BE7B"/>
      </colorScale>
    </cfRule>
    <cfRule type="colorScale" priority="87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69">
    <cfRule type="cellIs" dxfId="6715" priority="8793" operator="greaterThan">
      <formula>1</formula>
    </cfRule>
    <cfRule type="colorScale" priority="8794">
      <colorScale>
        <cfvo type="min"/>
        <cfvo type="max"/>
        <color rgb="FFFCFCFF"/>
        <color rgb="FF63BE7B"/>
      </colorScale>
    </cfRule>
    <cfRule type="colorScale" priority="87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69">
    <cfRule type="colorScale" priority="8796">
      <colorScale>
        <cfvo type="min"/>
        <cfvo type="max"/>
        <color rgb="FFFCFCFF"/>
        <color rgb="FF63BE7B"/>
      </colorScale>
    </cfRule>
    <cfRule type="colorScale" priority="87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69">
    <cfRule type="colorScale" priority="8798">
      <colorScale>
        <cfvo type="min"/>
        <cfvo type="max"/>
        <color rgb="FFFCFCFF"/>
        <color rgb="FF63BE7B"/>
      </colorScale>
    </cfRule>
    <cfRule type="colorScale" priority="87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69">
    <cfRule type="cellIs" dxfId="6714" priority="8800" operator="greaterThan">
      <formula>1</formula>
    </cfRule>
    <cfRule type="colorScale" priority="8801">
      <colorScale>
        <cfvo type="min"/>
        <cfvo type="max"/>
        <color rgb="FFFCFCFF"/>
        <color rgb="FF63BE7B"/>
      </colorScale>
    </cfRule>
    <cfRule type="colorScale" priority="88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69">
    <cfRule type="colorScale" priority="8803">
      <colorScale>
        <cfvo type="min"/>
        <cfvo type="max"/>
        <color rgb="FFFCFCFF"/>
        <color rgb="FF63BE7B"/>
      </colorScale>
    </cfRule>
    <cfRule type="colorScale" priority="88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69">
    <cfRule type="colorScale" priority="8805">
      <colorScale>
        <cfvo type="min"/>
        <cfvo type="max"/>
        <color rgb="FFFCFCFF"/>
        <color rgb="FF63BE7B"/>
      </colorScale>
    </cfRule>
    <cfRule type="colorScale" priority="88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69">
    <cfRule type="cellIs" dxfId="6713" priority="8807" operator="greaterThan">
      <formula>1</formula>
    </cfRule>
    <cfRule type="colorScale" priority="8808">
      <colorScale>
        <cfvo type="min"/>
        <cfvo type="max"/>
        <color rgb="FFFCFCFF"/>
        <color rgb="FF63BE7B"/>
      </colorScale>
    </cfRule>
    <cfRule type="colorScale" priority="88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69">
    <cfRule type="colorScale" priority="8810">
      <colorScale>
        <cfvo type="min"/>
        <cfvo type="max"/>
        <color rgb="FFFCFCFF"/>
        <color rgb="FF63BE7B"/>
      </colorScale>
    </cfRule>
    <cfRule type="colorScale" priority="88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69">
    <cfRule type="colorScale" priority="8812">
      <colorScale>
        <cfvo type="min"/>
        <cfvo type="max"/>
        <color rgb="FFFCFCFF"/>
        <color rgb="FF63BE7B"/>
      </colorScale>
    </cfRule>
    <cfRule type="colorScale" priority="88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69">
    <cfRule type="cellIs" dxfId="6712" priority="8814" operator="greaterThan">
      <formula>1</formula>
    </cfRule>
    <cfRule type="colorScale" priority="8815">
      <colorScale>
        <cfvo type="min"/>
        <cfvo type="max"/>
        <color rgb="FFFCFCFF"/>
        <color rgb="FF63BE7B"/>
      </colorScale>
    </cfRule>
    <cfRule type="colorScale" priority="88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69">
    <cfRule type="colorScale" priority="8817">
      <colorScale>
        <cfvo type="min"/>
        <cfvo type="max"/>
        <color rgb="FFFCFCFF"/>
        <color rgb="FF63BE7B"/>
      </colorScale>
    </cfRule>
    <cfRule type="colorScale" priority="88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69">
    <cfRule type="colorScale" priority="8819">
      <colorScale>
        <cfvo type="min"/>
        <cfvo type="max"/>
        <color rgb="FFFCFCFF"/>
        <color rgb="FF63BE7B"/>
      </colorScale>
    </cfRule>
    <cfRule type="colorScale" priority="88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69">
    <cfRule type="cellIs" dxfId="6711" priority="8821" operator="greaterThan">
      <formula>1</formula>
    </cfRule>
    <cfRule type="colorScale" priority="8822">
      <colorScale>
        <cfvo type="min"/>
        <cfvo type="max"/>
        <color rgb="FFFCFCFF"/>
        <color rgb="FF63BE7B"/>
      </colorScale>
    </cfRule>
    <cfRule type="colorScale" priority="88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69">
    <cfRule type="colorScale" priority="8824">
      <colorScale>
        <cfvo type="min"/>
        <cfvo type="max"/>
        <color rgb="FFFCFCFF"/>
        <color rgb="FF63BE7B"/>
      </colorScale>
    </cfRule>
    <cfRule type="colorScale" priority="88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69">
    <cfRule type="colorScale" priority="8826">
      <colorScale>
        <cfvo type="min"/>
        <cfvo type="max"/>
        <color rgb="FFFCFCFF"/>
        <color rgb="FF63BE7B"/>
      </colorScale>
    </cfRule>
    <cfRule type="colorScale" priority="88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69">
    <cfRule type="cellIs" dxfId="6710" priority="8828" operator="greaterThan">
      <formula>1</formula>
    </cfRule>
    <cfRule type="colorScale" priority="8829">
      <colorScale>
        <cfvo type="min"/>
        <cfvo type="max"/>
        <color rgb="FFFCFCFF"/>
        <color rgb="FF63BE7B"/>
      </colorScale>
    </cfRule>
    <cfRule type="colorScale" priority="88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69">
    <cfRule type="colorScale" priority="8831">
      <colorScale>
        <cfvo type="min"/>
        <cfvo type="max"/>
        <color rgb="FFFCFCFF"/>
        <color rgb="FF63BE7B"/>
      </colorScale>
    </cfRule>
    <cfRule type="colorScale" priority="88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69">
    <cfRule type="colorScale" priority="8833">
      <colorScale>
        <cfvo type="min"/>
        <cfvo type="max"/>
        <color rgb="FFFCFCFF"/>
        <color rgb="FF63BE7B"/>
      </colorScale>
    </cfRule>
    <cfRule type="colorScale" priority="88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69">
    <cfRule type="cellIs" dxfId="6709" priority="8835" operator="greaterThan">
      <formula>1</formula>
    </cfRule>
    <cfRule type="colorScale" priority="8836">
      <colorScale>
        <cfvo type="min"/>
        <cfvo type="max"/>
        <color rgb="FFFCFCFF"/>
        <color rgb="FF63BE7B"/>
      </colorScale>
    </cfRule>
    <cfRule type="colorScale" priority="88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69">
    <cfRule type="colorScale" priority="8838">
      <colorScale>
        <cfvo type="min"/>
        <cfvo type="max"/>
        <color rgb="FFFCFCFF"/>
        <color rgb="FF63BE7B"/>
      </colorScale>
    </cfRule>
    <cfRule type="colorScale" priority="88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69">
    <cfRule type="colorScale" priority="8840">
      <colorScale>
        <cfvo type="min"/>
        <cfvo type="max"/>
        <color rgb="FFFCFCFF"/>
        <color rgb="FF63BE7B"/>
      </colorScale>
    </cfRule>
    <cfRule type="colorScale" priority="88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69">
    <cfRule type="cellIs" dxfId="6708" priority="8842" operator="greaterThan">
      <formula>1</formula>
    </cfRule>
    <cfRule type="colorScale" priority="8843">
      <colorScale>
        <cfvo type="min"/>
        <cfvo type="max"/>
        <color rgb="FFFCFCFF"/>
        <color rgb="FF63BE7B"/>
      </colorScale>
    </cfRule>
    <cfRule type="colorScale" priority="88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69">
    <cfRule type="colorScale" priority="8845">
      <colorScale>
        <cfvo type="min"/>
        <cfvo type="max"/>
        <color rgb="FFFCFCFF"/>
        <color rgb="FF63BE7B"/>
      </colorScale>
    </cfRule>
    <cfRule type="colorScale" priority="88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69">
    <cfRule type="colorScale" priority="8847">
      <colorScale>
        <cfvo type="min"/>
        <cfvo type="max"/>
        <color rgb="FFFCFCFF"/>
        <color rgb="FF63BE7B"/>
      </colorScale>
    </cfRule>
    <cfRule type="colorScale" priority="88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69">
    <cfRule type="cellIs" dxfId="6707" priority="8849" operator="greaterThan">
      <formula>1</formula>
    </cfRule>
    <cfRule type="colorScale" priority="8850">
      <colorScale>
        <cfvo type="min"/>
        <cfvo type="max"/>
        <color rgb="FFFCFCFF"/>
        <color rgb="FF63BE7B"/>
      </colorScale>
    </cfRule>
    <cfRule type="colorScale" priority="88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69">
    <cfRule type="colorScale" priority="8852">
      <colorScale>
        <cfvo type="min"/>
        <cfvo type="max"/>
        <color rgb="FFFCFCFF"/>
        <color rgb="FF63BE7B"/>
      </colorScale>
    </cfRule>
    <cfRule type="colorScale" priority="88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69">
    <cfRule type="colorScale" priority="8854">
      <colorScale>
        <cfvo type="min"/>
        <cfvo type="max"/>
        <color rgb="FFFCFCFF"/>
        <color rgb="FF63BE7B"/>
      </colorScale>
    </cfRule>
    <cfRule type="colorScale" priority="88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69">
    <cfRule type="cellIs" dxfId="6706" priority="8856" operator="greaterThan">
      <formula>1</formula>
    </cfRule>
    <cfRule type="colorScale" priority="8857">
      <colorScale>
        <cfvo type="min"/>
        <cfvo type="max"/>
        <color rgb="FFFCFCFF"/>
        <color rgb="FF63BE7B"/>
      </colorScale>
    </cfRule>
    <cfRule type="colorScale" priority="88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69">
    <cfRule type="colorScale" priority="8859">
      <colorScale>
        <cfvo type="min"/>
        <cfvo type="max"/>
        <color rgb="FFFCFCFF"/>
        <color rgb="FF63BE7B"/>
      </colorScale>
    </cfRule>
    <cfRule type="colorScale" priority="88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69">
    <cfRule type="colorScale" priority="8861">
      <colorScale>
        <cfvo type="min"/>
        <cfvo type="max"/>
        <color rgb="FFFCFCFF"/>
        <color rgb="FF63BE7B"/>
      </colorScale>
    </cfRule>
    <cfRule type="colorScale" priority="88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69">
    <cfRule type="cellIs" dxfId="6705" priority="8863" operator="greaterThan">
      <formula>1</formula>
    </cfRule>
    <cfRule type="colorScale" priority="8864">
      <colorScale>
        <cfvo type="min"/>
        <cfvo type="max"/>
        <color rgb="FFFCFCFF"/>
        <color rgb="FF63BE7B"/>
      </colorScale>
    </cfRule>
    <cfRule type="colorScale" priority="88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69">
    <cfRule type="colorScale" priority="8866">
      <colorScale>
        <cfvo type="min"/>
        <cfvo type="max"/>
        <color rgb="FFFCFCFF"/>
        <color rgb="FF63BE7B"/>
      </colorScale>
    </cfRule>
    <cfRule type="colorScale" priority="88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69">
    <cfRule type="colorScale" priority="8868">
      <colorScale>
        <cfvo type="min"/>
        <cfvo type="max"/>
        <color rgb="FFFCFCFF"/>
        <color rgb="FF63BE7B"/>
      </colorScale>
    </cfRule>
    <cfRule type="colorScale" priority="88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69">
    <cfRule type="cellIs" dxfId="6704" priority="8870" operator="greaterThan">
      <formula>1</formula>
    </cfRule>
    <cfRule type="colorScale" priority="8871">
      <colorScale>
        <cfvo type="min"/>
        <cfvo type="max"/>
        <color rgb="FFFCFCFF"/>
        <color rgb="FF63BE7B"/>
      </colorScale>
    </cfRule>
    <cfRule type="colorScale" priority="88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G69:KZ69">
    <cfRule type="cellIs" dxfId="6703" priority="8584" operator="greaterThan">
      <formula>0.31</formula>
    </cfRule>
    <cfRule type="cellIs" dxfId="6702" priority="8585" operator="greaterThan">
      <formula>0.31</formula>
    </cfRule>
    <cfRule type="cellIs" dxfId="6701" priority="8586" operator="greaterThan">
      <formula>0.31</formula>
    </cfRule>
    <cfRule type="cellIs" dxfId="6700" priority="8587" operator="greaterThan">
      <formula>0.3</formula>
    </cfRule>
    <cfRule type="cellIs" dxfId="6699" priority="8588" operator="greaterThan">
      <formula>1</formula>
    </cfRule>
    <cfRule type="cellIs" dxfId="6698" priority="8589" operator="equal">
      <formula>0</formula>
    </cfRule>
  </conditionalFormatting>
  <conditionalFormatting sqref="MV69:MW69">
    <cfRule type="containsText" dxfId="6697" priority="4797" operator="containsText" text=" ">
      <formula>NOT(ISERROR(SEARCH(" ",MV69)))</formula>
    </cfRule>
    <cfRule type="containsText" dxfId="6696" priority="4798" operator="containsText" text=" ">
      <formula>NOT(ISERROR(SEARCH(" ",MV69)))</formula>
    </cfRule>
  </conditionalFormatting>
  <conditionalFormatting sqref="MX69:XFD69">
    <cfRule type="containsText" dxfId="6695" priority="8601" operator="containsText" text=" ">
      <formula>NOT(ISERROR(SEARCH(" ",MX69)))</formula>
    </cfRule>
    <cfRule type="containsText" dxfId="6694" priority="8602" operator="containsText" text=" ">
      <formula>NOT(ISERROR(SEARCH(" ",MX69)))</formula>
    </cfRule>
  </conditionalFormatting>
  <conditionalFormatting sqref="G70">
    <cfRule type="containsText" dxfId="6693" priority="5990" operator="containsText" text=" ">
      <formula>NOT(ISERROR(SEARCH(" ",G70)))</formula>
    </cfRule>
    <cfRule type="containsText" dxfId="6692" priority="5991" operator="containsText" text=" ">
      <formula>NOT(ISERROR(SEARCH(" ",G70)))</formula>
    </cfRule>
  </conditionalFormatting>
  <conditionalFormatting sqref="V70">
    <cfRule type="colorScale" priority="7237">
      <colorScale>
        <cfvo type="min"/>
        <cfvo type="max"/>
        <color rgb="FFFCFCFF"/>
        <color rgb="FF63BE7B"/>
      </colorScale>
    </cfRule>
    <cfRule type="colorScale" priority="72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G70">
    <cfRule type="cellIs" dxfId="6691" priority="7230" operator="equal">
      <formula>0</formula>
    </cfRule>
    <cfRule type="cellIs" dxfId="6690" priority="7231" operator="greaterThan">
      <formula>1</formula>
    </cfRule>
    <cfRule type="containsText" dxfId="6689" priority="7232" operator="containsText" text=" ">
      <formula>NOT(ISERROR(SEARCH(" ",AG70)))</formula>
    </cfRule>
    <cfRule type="containsText" dxfId="6688" priority="7233" operator="containsText" text=" ">
      <formula>NOT(ISERROR(SEARCH(" ",AG70)))</formula>
    </cfRule>
  </conditionalFormatting>
  <conditionalFormatting sqref="AH70:AJ70">
    <cfRule type="cellIs" dxfId="6687" priority="7225" operator="equal">
      <formula>0</formula>
    </cfRule>
    <cfRule type="cellIs" dxfId="6686" priority="7226" operator="equal">
      <formula>0</formula>
    </cfRule>
    <cfRule type="cellIs" dxfId="6685" priority="7227" operator="greaterThan">
      <formula>1</formula>
    </cfRule>
    <cfRule type="containsText" dxfId="6684" priority="7228" operator="containsText" text=" ">
      <formula>NOT(ISERROR(SEARCH(" ",AH70)))</formula>
    </cfRule>
    <cfRule type="containsText" dxfId="6683" priority="7229" operator="containsText" text=" ">
      <formula>NOT(ISERROR(SEARCH(" ",AH70)))</formula>
    </cfRule>
  </conditionalFormatting>
  <conditionalFormatting sqref="AS70">
    <cfRule type="cellIs" dxfId="6682" priority="7214" operator="equal">
      <formula>0</formula>
    </cfRule>
    <cfRule type="containsText" dxfId="6681" priority="7215" operator="containsText" text=" ">
      <formula>NOT(ISERROR(SEARCH(" ",AS70)))</formula>
    </cfRule>
    <cfRule type="containsText" dxfId="6680" priority="7216" operator="containsText" text=" ">
      <formula>NOT(ISERROR(SEARCH(" ",AS70)))</formula>
    </cfRule>
  </conditionalFormatting>
  <conditionalFormatting sqref="AT70">
    <cfRule type="cellIs" dxfId="6679" priority="7257" operator="equal">
      <formula>0</formula>
    </cfRule>
    <cfRule type="containsText" dxfId="6678" priority="7260" operator="containsText" text=" ">
      <formula>NOT(ISERROR(SEARCH(" ",AT70)))</formula>
    </cfRule>
    <cfRule type="containsText" dxfId="6677" priority="7261" operator="containsText" text=" ">
      <formula>NOT(ISERROR(SEARCH(" ",AT70)))</formula>
    </cfRule>
  </conditionalFormatting>
  <conditionalFormatting sqref="AU70">
    <cfRule type="cellIs" dxfId="6676" priority="7242" operator="greaterThan">
      <formula>1</formula>
    </cfRule>
    <cfRule type="containsText" dxfId="6675" priority="7243" operator="containsText" text=" ">
      <formula>NOT(ISERROR(SEARCH(" ",AU70)))</formula>
    </cfRule>
    <cfRule type="containsText" dxfId="6674" priority="7244" operator="containsText" text=" ">
      <formula>NOT(ISERROR(SEARCH(" ",AU70)))</formula>
    </cfRule>
  </conditionalFormatting>
  <conditionalFormatting sqref="AV70">
    <cfRule type="containsText" dxfId="6673" priority="7221" operator="containsText" text=" ">
      <formula>NOT(ISERROR(SEARCH(" ",AV70)))</formula>
    </cfRule>
    <cfRule type="containsText" dxfId="6672" priority="7222" operator="containsText" text=" ">
      <formula>NOT(ISERROR(SEARCH(" ",AV70)))</formula>
    </cfRule>
  </conditionalFormatting>
  <conditionalFormatting sqref="AY70">
    <cfRule type="containsText" dxfId="6671" priority="605" operator="containsText" text=" ">
      <formula>NOT(ISERROR(SEARCH(" ",AY70)))</formula>
    </cfRule>
    <cfRule type="containsText" dxfId="6670" priority="606" operator="containsText" text=" ">
      <formula>NOT(ISERROR(SEARCH(" ",AY70)))</formula>
    </cfRule>
  </conditionalFormatting>
  <conditionalFormatting sqref="BG70">
    <cfRule type="containsText" dxfId="6669" priority="4829" operator="containsText" text=" ">
      <formula>NOT(ISERROR(SEARCH(" ",BG70)))</formula>
    </cfRule>
    <cfRule type="containsText" dxfId="6668" priority="4830" operator="containsText" text=" ">
      <formula>NOT(ISERROR(SEARCH(" ",BG70)))</formula>
    </cfRule>
  </conditionalFormatting>
  <conditionalFormatting sqref="BH70">
    <cfRule type="containsText" dxfId="6667" priority="7210" operator="containsText" text=" ">
      <formula>NOT(ISERROR(SEARCH(" ",BH70)))</formula>
    </cfRule>
    <cfRule type="containsText" dxfId="6666" priority="7211" operator="containsText" text=" ">
      <formula>NOT(ISERROR(SEARCH(" ",BH70)))</formula>
    </cfRule>
  </conditionalFormatting>
  <conditionalFormatting sqref="BJ70">
    <cfRule type="containsText" dxfId="6665" priority="7208" operator="containsText" text=" ">
      <formula>NOT(ISERROR(SEARCH(" ",BJ70)))</formula>
    </cfRule>
    <cfRule type="containsText" dxfId="6664" priority="7209" operator="containsText" text=" ">
      <formula>NOT(ISERROR(SEARCH(" ",BJ70)))</formula>
    </cfRule>
  </conditionalFormatting>
  <conditionalFormatting sqref="BL70:BN70">
    <cfRule type="containsText" dxfId="6663" priority="7212" operator="containsText" text=" ">
      <formula>NOT(ISERROR(SEARCH(" ",BL70)))</formula>
    </cfRule>
    <cfRule type="containsText" dxfId="6662" priority="7213" operator="containsText" text=" ">
      <formula>NOT(ISERROR(SEARCH(" ",BL70)))</formula>
    </cfRule>
  </conditionalFormatting>
  <conditionalFormatting sqref="BR70:BT70">
    <cfRule type="containsText" dxfId="6661" priority="7239" operator="containsText" text=" ">
      <formula>NOT(ISERROR(SEARCH(" ",BR70)))</formula>
    </cfRule>
    <cfRule type="containsText" dxfId="6660" priority="7240" operator="containsText" text=" ">
      <formula>NOT(ISERROR(SEARCH(" ",BR70)))</formula>
    </cfRule>
  </conditionalFormatting>
  <conditionalFormatting sqref="BW70">
    <cfRule type="containsText" dxfId="6659" priority="7264" operator="containsText" text=" ">
      <formula>NOT(ISERROR(SEARCH(" ",BW70)))</formula>
    </cfRule>
    <cfRule type="containsText" dxfId="6658" priority="7265" operator="containsText" text=" ">
      <formula>NOT(ISERROR(SEARCH(" ",BW70)))</formula>
    </cfRule>
  </conditionalFormatting>
  <conditionalFormatting sqref="CM70">
    <cfRule type="containsText" dxfId="6657" priority="219" operator="containsText" text=" ">
      <formula>NOT(ISERROR(SEARCH(" ",CM70)))</formula>
    </cfRule>
  </conditionalFormatting>
  <conditionalFormatting sqref="CO70">
    <cfRule type="containsText" dxfId="6656" priority="150" operator="containsText" text=" ">
      <formula>NOT(ISERROR(SEARCH(" ",CO70)))</formula>
    </cfRule>
  </conditionalFormatting>
  <conditionalFormatting sqref="CQ70">
    <cfRule type="cellIs" dxfId="6655" priority="6063" operator="equal">
      <formula>1</formula>
    </cfRule>
    <cfRule type="cellIs" dxfId="6654" priority="6064" operator="equal">
      <formula>1</formula>
    </cfRule>
  </conditionalFormatting>
  <conditionalFormatting sqref="DE70:DG70">
    <cfRule type="cellIs" dxfId="6653" priority="557" operator="equal">
      <formula>1</formula>
    </cfRule>
  </conditionalFormatting>
  <conditionalFormatting sqref="DV70">
    <cfRule type="containsText" dxfId="6652" priority="7217" operator="containsText" text=" ">
      <formula>NOT(ISERROR(SEARCH(" ",DV70)))</formula>
    </cfRule>
    <cfRule type="containsText" dxfId="6651" priority="7218" operator="containsText" text=" ">
      <formula>NOT(ISERROR(SEARCH(" ",DV70)))</formula>
    </cfRule>
    <cfRule type="containsText" dxfId="6650" priority="7219" operator="containsText" text=" ">
      <formula>NOT(ISERROR(SEARCH(" ",DV70)))</formula>
    </cfRule>
    <cfRule type="containsText" dxfId="6649" priority="7220" operator="containsText" text=" ">
      <formula>NOT(ISERROR(SEARCH(" ",DV70)))</formula>
    </cfRule>
  </conditionalFormatting>
  <conditionalFormatting sqref="DY70:EH70">
    <cfRule type="containsText" dxfId="6648" priority="7258" operator="containsText" text=" ">
      <formula>NOT(ISERROR(SEARCH(" ",DY70)))</formula>
    </cfRule>
    <cfRule type="containsText" dxfId="6647" priority="7259" operator="containsText" text=" ">
      <formula>NOT(ISERROR(SEARCH(" ",DY70)))</formula>
    </cfRule>
  </conditionalFormatting>
  <conditionalFormatting sqref="EJ70">
    <cfRule type="cellIs" dxfId="6646" priority="7223" operator="equal">
      <formula>0</formula>
    </cfRule>
    <cfRule type="containsText" dxfId="6645" priority="7253" operator="containsText" text=" ">
      <formula>NOT(ISERROR(SEARCH(" ",EJ70)))</formula>
    </cfRule>
    <cfRule type="containsText" dxfId="6644" priority="7254" operator="containsText" text=" ">
      <formula>NOT(ISERROR(SEARCH(" ",EJ70)))</formula>
    </cfRule>
  </conditionalFormatting>
  <conditionalFormatting sqref="FE70">
    <cfRule type="cellIs" dxfId="6643" priority="7266" operator="greaterThan">
      <formula>1</formula>
    </cfRule>
    <cfRule type="colorScale" priority="7267">
      <colorScale>
        <cfvo type="min"/>
        <cfvo type="max"/>
        <color rgb="FFFCFCFF"/>
        <color rgb="FF63BE7B"/>
      </colorScale>
    </cfRule>
    <cfRule type="colorScale" priority="72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70">
    <cfRule type="colorScale" priority="7255">
      <colorScale>
        <cfvo type="min"/>
        <cfvo type="max"/>
        <color rgb="FFFCFCFF"/>
        <color rgb="FF63BE7B"/>
      </colorScale>
    </cfRule>
    <cfRule type="colorScale" priority="72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70:FH70">
    <cfRule type="colorScale" priority="7269">
      <colorScale>
        <cfvo type="min"/>
        <cfvo type="max"/>
        <color rgb="FFFCFCFF"/>
        <color rgb="FF63BE7B"/>
      </colorScale>
    </cfRule>
    <cfRule type="colorScale" priority="72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70">
    <cfRule type="colorScale" priority="7271">
      <colorScale>
        <cfvo type="min"/>
        <cfvo type="max"/>
        <color rgb="FFFCFCFF"/>
        <color rgb="FF63BE7B"/>
      </colorScale>
    </cfRule>
    <cfRule type="colorScale" priority="72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70">
    <cfRule type="colorScale" priority="7538">
      <colorScale>
        <cfvo type="min"/>
        <cfvo type="max"/>
        <color rgb="FFFCFCFF"/>
        <color rgb="FF63BE7B"/>
      </colorScale>
    </cfRule>
    <cfRule type="colorScale" priority="75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70">
    <cfRule type="cellIs" dxfId="6642" priority="7273" operator="greaterThan">
      <formula>1</formula>
    </cfRule>
    <cfRule type="colorScale" priority="7274">
      <colorScale>
        <cfvo type="min"/>
        <cfvo type="max"/>
        <color rgb="FFFCFCFF"/>
        <color rgb="FF63BE7B"/>
      </colorScale>
    </cfRule>
    <cfRule type="colorScale" priority="72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70">
    <cfRule type="colorScale" priority="7276">
      <colorScale>
        <cfvo type="min"/>
        <cfvo type="max"/>
        <color rgb="FFFCFCFF"/>
        <color rgb="FF63BE7B"/>
      </colorScale>
    </cfRule>
    <cfRule type="colorScale" priority="72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70">
    <cfRule type="colorScale" priority="7534">
      <colorScale>
        <cfvo type="min"/>
        <cfvo type="max"/>
        <color rgb="FFFCFCFF"/>
        <color rgb="FF63BE7B"/>
      </colorScale>
    </cfRule>
    <cfRule type="colorScale" priority="75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70">
    <cfRule type="cellIs" dxfId="6641" priority="7278" operator="greaterThan">
      <formula>1</formula>
    </cfRule>
    <cfRule type="colorScale" priority="7279">
      <colorScale>
        <cfvo type="min"/>
        <cfvo type="max"/>
        <color rgb="FFFCFCFF"/>
        <color rgb="FF63BE7B"/>
      </colorScale>
    </cfRule>
    <cfRule type="colorScale" priority="72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70">
    <cfRule type="colorScale" priority="7281">
      <colorScale>
        <cfvo type="min"/>
        <cfvo type="max"/>
        <color rgb="FFFCFCFF"/>
        <color rgb="FF63BE7B"/>
      </colorScale>
    </cfRule>
    <cfRule type="colorScale" priority="72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70">
    <cfRule type="colorScale" priority="7283">
      <colorScale>
        <cfvo type="min"/>
        <cfvo type="max"/>
        <color rgb="FFFCFCFF"/>
        <color rgb="FF63BE7B"/>
      </colorScale>
    </cfRule>
    <cfRule type="colorScale" priority="72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70">
    <cfRule type="cellIs" dxfId="6640" priority="7285" operator="greaterThan">
      <formula>1</formula>
    </cfRule>
    <cfRule type="colorScale" priority="7286">
      <colorScale>
        <cfvo type="min"/>
        <cfvo type="max"/>
        <color rgb="FFFCFCFF"/>
        <color rgb="FF63BE7B"/>
      </colorScale>
    </cfRule>
    <cfRule type="colorScale" priority="72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70">
    <cfRule type="colorScale" priority="7288">
      <colorScale>
        <cfvo type="min"/>
        <cfvo type="max"/>
        <color rgb="FFFCFCFF"/>
        <color rgb="FF63BE7B"/>
      </colorScale>
    </cfRule>
    <cfRule type="colorScale" priority="72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70">
    <cfRule type="colorScale" priority="7290">
      <colorScale>
        <cfvo type="min"/>
        <cfvo type="max"/>
        <color rgb="FFFCFCFF"/>
        <color rgb="FF63BE7B"/>
      </colorScale>
    </cfRule>
    <cfRule type="colorScale" priority="72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70">
    <cfRule type="cellIs" dxfId="6639" priority="7292" operator="greaterThan">
      <formula>1</formula>
    </cfRule>
    <cfRule type="colorScale" priority="7293">
      <colorScale>
        <cfvo type="min"/>
        <cfvo type="max"/>
        <color rgb="FFFCFCFF"/>
        <color rgb="FF63BE7B"/>
      </colorScale>
    </cfRule>
    <cfRule type="colorScale" priority="72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70">
    <cfRule type="colorScale" priority="7295">
      <colorScale>
        <cfvo type="min"/>
        <cfvo type="max"/>
        <color rgb="FFFCFCFF"/>
        <color rgb="FF63BE7B"/>
      </colorScale>
    </cfRule>
    <cfRule type="colorScale" priority="72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70">
    <cfRule type="colorScale" priority="7297">
      <colorScale>
        <cfvo type="min"/>
        <cfvo type="max"/>
        <color rgb="FFFCFCFF"/>
        <color rgb="FF63BE7B"/>
      </colorScale>
    </cfRule>
    <cfRule type="colorScale" priority="72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70">
    <cfRule type="cellIs" dxfId="6638" priority="7299" operator="greaterThan">
      <formula>1</formula>
    </cfRule>
    <cfRule type="colorScale" priority="7300">
      <colorScale>
        <cfvo type="min"/>
        <cfvo type="max"/>
        <color rgb="FFFCFCFF"/>
        <color rgb="FF63BE7B"/>
      </colorScale>
    </cfRule>
    <cfRule type="colorScale" priority="73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70">
    <cfRule type="colorScale" priority="7302">
      <colorScale>
        <cfvo type="min"/>
        <cfvo type="max"/>
        <color rgb="FFFCFCFF"/>
        <color rgb="FF63BE7B"/>
      </colorScale>
    </cfRule>
    <cfRule type="colorScale" priority="73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70">
    <cfRule type="colorScale" priority="7304">
      <colorScale>
        <cfvo type="min"/>
        <cfvo type="max"/>
        <color rgb="FFFCFCFF"/>
        <color rgb="FF63BE7B"/>
      </colorScale>
    </cfRule>
    <cfRule type="colorScale" priority="73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70">
    <cfRule type="cellIs" dxfId="6637" priority="7306" operator="greaterThan">
      <formula>1</formula>
    </cfRule>
    <cfRule type="colorScale" priority="7307">
      <colorScale>
        <cfvo type="min"/>
        <cfvo type="max"/>
        <color rgb="FFFCFCFF"/>
        <color rgb="FF63BE7B"/>
      </colorScale>
    </cfRule>
    <cfRule type="colorScale" priority="73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70">
    <cfRule type="colorScale" priority="7309">
      <colorScale>
        <cfvo type="min"/>
        <cfvo type="max"/>
        <color rgb="FFFCFCFF"/>
        <color rgb="FF63BE7B"/>
      </colorScale>
    </cfRule>
    <cfRule type="colorScale" priority="73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70">
    <cfRule type="colorScale" priority="7311">
      <colorScale>
        <cfvo type="min"/>
        <cfvo type="max"/>
        <color rgb="FFFCFCFF"/>
        <color rgb="FF63BE7B"/>
      </colorScale>
    </cfRule>
    <cfRule type="colorScale" priority="73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70">
    <cfRule type="cellIs" dxfId="6636" priority="7313" operator="greaterThan">
      <formula>1</formula>
    </cfRule>
    <cfRule type="colorScale" priority="7314">
      <colorScale>
        <cfvo type="min"/>
        <cfvo type="max"/>
        <color rgb="FFFCFCFF"/>
        <color rgb="FF63BE7B"/>
      </colorScale>
    </cfRule>
    <cfRule type="colorScale" priority="73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70">
    <cfRule type="colorScale" priority="7316">
      <colorScale>
        <cfvo type="min"/>
        <cfvo type="max"/>
        <color rgb="FFFCFCFF"/>
        <color rgb="FF63BE7B"/>
      </colorScale>
    </cfRule>
    <cfRule type="colorScale" priority="73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70">
    <cfRule type="colorScale" priority="7318">
      <colorScale>
        <cfvo type="min"/>
        <cfvo type="max"/>
        <color rgb="FFFCFCFF"/>
        <color rgb="FF63BE7B"/>
      </colorScale>
    </cfRule>
    <cfRule type="colorScale" priority="73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70">
    <cfRule type="cellIs" dxfId="6635" priority="7320" operator="greaterThan">
      <formula>1</formula>
    </cfRule>
    <cfRule type="colorScale" priority="7321">
      <colorScale>
        <cfvo type="min"/>
        <cfvo type="max"/>
        <color rgb="FFFCFCFF"/>
        <color rgb="FF63BE7B"/>
      </colorScale>
    </cfRule>
    <cfRule type="colorScale" priority="73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70">
    <cfRule type="colorScale" priority="7323">
      <colorScale>
        <cfvo type="min"/>
        <cfvo type="max"/>
        <color rgb="FFFCFCFF"/>
        <color rgb="FF63BE7B"/>
      </colorScale>
    </cfRule>
    <cfRule type="colorScale" priority="73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70">
    <cfRule type="colorScale" priority="7325">
      <colorScale>
        <cfvo type="min"/>
        <cfvo type="max"/>
        <color rgb="FFFCFCFF"/>
        <color rgb="FF63BE7B"/>
      </colorScale>
    </cfRule>
    <cfRule type="colorScale" priority="73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70">
    <cfRule type="cellIs" dxfId="6634" priority="7327" operator="greaterThan">
      <formula>1</formula>
    </cfRule>
    <cfRule type="colorScale" priority="7328">
      <colorScale>
        <cfvo type="min"/>
        <cfvo type="max"/>
        <color rgb="FFFCFCFF"/>
        <color rgb="FF63BE7B"/>
      </colorScale>
    </cfRule>
    <cfRule type="colorScale" priority="73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70">
    <cfRule type="colorScale" priority="7330">
      <colorScale>
        <cfvo type="min"/>
        <cfvo type="max"/>
        <color rgb="FFFCFCFF"/>
        <color rgb="FF63BE7B"/>
      </colorScale>
    </cfRule>
    <cfRule type="colorScale" priority="73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70">
    <cfRule type="colorScale" priority="7332">
      <colorScale>
        <cfvo type="min"/>
        <cfvo type="max"/>
        <color rgb="FFFCFCFF"/>
        <color rgb="FF63BE7B"/>
      </colorScale>
    </cfRule>
    <cfRule type="colorScale" priority="73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70">
    <cfRule type="cellIs" dxfId="6633" priority="7334" operator="greaterThan">
      <formula>1</formula>
    </cfRule>
    <cfRule type="colorScale" priority="7335">
      <colorScale>
        <cfvo type="min"/>
        <cfvo type="max"/>
        <color rgb="FFFCFCFF"/>
        <color rgb="FF63BE7B"/>
      </colorScale>
    </cfRule>
    <cfRule type="colorScale" priority="73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70">
    <cfRule type="colorScale" priority="7337">
      <colorScale>
        <cfvo type="min"/>
        <cfvo type="max"/>
        <color rgb="FFFCFCFF"/>
        <color rgb="FF63BE7B"/>
      </colorScale>
    </cfRule>
    <cfRule type="colorScale" priority="73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70">
    <cfRule type="colorScale" priority="7339">
      <colorScale>
        <cfvo type="min"/>
        <cfvo type="max"/>
        <color rgb="FFFCFCFF"/>
        <color rgb="FF63BE7B"/>
      </colorScale>
    </cfRule>
    <cfRule type="colorScale" priority="73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70">
    <cfRule type="cellIs" dxfId="6632" priority="7341" operator="greaterThan">
      <formula>1</formula>
    </cfRule>
    <cfRule type="colorScale" priority="7342">
      <colorScale>
        <cfvo type="min"/>
        <cfvo type="max"/>
        <color rgb="FFFCFCFF"/>
        <color rgb="FF63BE7B"/>
      </colorScale>
    </cfRule>
    <cfRule type="colorScale" priority="73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70">
    <cfRule type="colorScale" priority="7344">
      <colorScale>
        <cfvo type="min"/>
        <cfvo type="max"/>
        <color rgb="FFFCFCFF"/>
        <color rgb="FF63BE7B"/>
      </colorScale>
    </cfRule>
    <cfRule type="colorScale" priority="73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70">
    <cfRule type="colorScale" priority="7346">
      <colorScale>
        <cfvo type="min"/>
        <cfvo type="max"/>
        <color rgb="FFFCFCFF"/>
        <color rgb="FF63BE7B"/>
      </colorScale>
    </cfRule>
    <cfRule type="colorScale" priority="73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70">
    <cfRule type="cellIs" dxfId="6631" priority="7348" operator="greaterThan">
      <formula>1</formula>
    </cfRule>
    <cfRule type="colorScale" priority="7349">
      <colorScale>
        <cfvo type="min"/>
        <cfvo type="max"/>
        <color rgb="FFFCFCFF"/>
        <color rgb="FF63BE7B"/>
      </colorScale>
    </cfRule>
    <cfRule type="colorScale" priority="73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70">
    <cfRule type="colorScale" priority="7351">
      <colorScale>
        <cfvo type="min"/>
        <cfvo type="max"/>
        <color rgb="FFFCFCFF"/>
        <color rgb="FF63BE7B"/>
      </colorScale>
    </cfRule>
    <cfRule type="colorScale" priority="73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70">
    <cfRule type="colorScale" priority="7353">
      <colorScale>
        <cfvo type="min"/>
        <cfvo type="max"/>
        <color rgb="FFFCFCFF"/>
        <color rgb="FF63BE7B"/>
      </colorScale>
    </cfRule>
    <cfRule type="colorScale" priority="73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70">
    <cfRule type="cellIs" dxfId="6630" priority="7355" operator="greaterThan">
      <formula>1</formula>
    </cfRule>
    <cfRule type="colorScale" priority="7356">
      <colorScale>
        <cfvo type="min"/>
        <cfvo type="max"/>
        <color rgb="FFFCFCFF"/>
        <color rgb="FF63BE7B"/>
      </colorScale>
    </cfRule>
    <cfRule type="colorScale" priority="73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70">
    <cfRule type="colorScale" priority="7358">
      <colorScale>
        <cfvo type="min"/>
        <cfvo type="max"/>
        <color rgb="FFFCFCFF"/>
        <color rgb="FF63BE7B"/>
      </colorScale>
    </cfRule>
    <cfRule type="colorScale" priority="73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70">
    <cfRule type="colorScale" priority="7360">
      <colorScale>
        <cfvo type="min"/>
        <cfvo type="max"/>
        <color rgb="FFFCFCFF"/>
        <color rgb="FF63BE7B"/>
      </colorScale>
    </cfRule>
    <cfRule type="colorScale" priority="73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70">
    <cfRule type="cellIs" dxfId="6629" priority="7362" operator="greaterThan">
      <formula>1</formula>
    </cfRule>
    <cfRule type="colorScale" priority="7363">
      <colorScale>
        <cfvo type="min"/>
        <cfvo type="max"/>
        <color rgb="FFFCFCFF"/>
        <color rgb="FF63BE7B"/>
      </colorScale>
    </cfRule>
    <cfRule type="colorScale" priority="73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70">
    <cfRule type="colorScale" priority="7365">
      <colorScale>
        <cfvo type="min"/>
        <cfvo type="max"/>
        <color rgb="FFFCFCFF"/>
        <color rgb="FF63BE7B"/>
      </colorScale>
    </cfRule>
    <cfRule type="colorScale" priority="73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70">
    <cfRule type="colorScale" priority="7367">
      <colorScale>
        <cfvo type="min"/>
        <cfvo type="max"/>
        <color rgb="FFFCFCFF"/>
        <color rgb="FF63BE7B"/>
      </colorScale>
    </cfRule>
    <cfRule type="colorScale" priority="73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70">
    <cfRule type="cellIs" dxfId="6628" priority="7369" operator="greaterThan">
      <formula>1</formula>
    </cfRule>
    <cfRule type="colorScale" priority="7370">
      <colorScale>
        <cfvo type="min"/>
        <cfvo type="max"/>
        <color rgb="FFFCFCFF"/>
        <color rgb="FF63BE7B"/>
      </colorScale>
    </cfRule>
    <cfRule type="colorScale" priority="73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70">
    <cfRule type="colorScale" priority="7372">
      <colorScale>
        <cfvo type="min"/>
        <cfvo type="max"/>
        <color rgb="FFFCFCFF"/>
        <color rgb="FF63BE7B"/>
      </colorScale>
    </cfRule>
    <cfRule type="colorScale" priority="73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70">
    <cfRule type="colorScale" priority="7374">
      <colorScale>
        <cfvo type="min"/>
        <cfvo type="max"/>
        <color rgb="FFFCFCFF"/>
        <color rgb="FF63BE7B"/>
      </colorScale>
    </cfRule>
    <cfRule type="colorScale" priority="73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70">
    <cfRule type="cellIs" dxfId="6627" priority="7376" operator="greaterThan">
      <formula>1</formula>
    </cfRule>
    <cfRule type="colorScale" priority="7377">
      <colorScale>
        <cfvo type="min"/>
        <cfvo type="max"/>
        <color rgb="FFFCFCFF"/>
        <color rgb="FF63BE7B"/>
      </colorScale>
    </cfRule>
    <cfRule type="colorScale" priority="73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70">
    <cfRule type="colorScale" priority="7379">
      <colorScale>
        <cfvo type="min"/>
        <cfvo type="max"/>
        <color rgb="FFFCFCFF"/>
        <color rgb="FF63BE7B"/>
      </colorScale>
    </cfRule>
    <cfRule type="colorScale" priority="73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70">
    <cfRule type="colorScale" priority="7381">
      <colorScale>
        <cfvo type="min"/>
        <cfvo type="max"/>
        <color rgb="FFFCFCFF"/>
        <color rgb="FF63BE7B"/>
      </colorScale>
    </cfRule>
    <cfRule type="colorScale" priority="73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70">
    <cfRule type="cellIs" dxfId="6626" priority="7383" operator="greaterThan">
      <formula>1</formula>
    </cfRule>
    <cfRule type="colorScale" priority="7384">
      <colorScale>
        <cfvo type="min"/>
        <cfvo type="max"/>
        <color rgb="FFFCFCFF"/>
        <color rgb="FF63BE7B"/>
      </colorScale>
    </cfRule>
    <cfRule type="colorScale" priority="73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70">
    <cfRule type="colorScale" priority="7386">
      <colorScale>
        <cfvo type="min"/>
        <cfvo type="max"/>
        <color rgb="FFFCFCFF"/>
        <color rgb="FF63BE7B"/>
      </colorScale>
    </cfRule>
    <cfRule type="colorScale" priority="73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70">
    <cfRule type="colorScale" priority="7388">
      <colorScale>
        <cfvo type="min"/>
        <cfvo type="max"/>
        <color rgb="FFFCFCFF"/>
        <color rgb="FF63BE7B"/>
      </colorScale>
    </cfRule>
    <cfRule type="colorScale" priority="73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70">
    <cfRule type="cellIs" dxfId="6625" priority="7390" operator="greaterThan">
      <formula>1</formula>
    </cfRule>
    <cfRule type="colorScale" priority="7391">
      <colorScale>
        <cfvo type="min"/>
        <cfvo type="max"/>
        <color rgb="FFFCFCFF"/>
        <color rgb="FF63BE7B"/>
      </colorScale>
    </cfRule>
    <cfRule type="colorScale" priority="73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70">
    <cfRule type="colorScale" priority="7393">
      <colorScale>
        <cfvo type="min"/>
        <cfvo type="max"/>
        <color rgb="FFFCFCFF"/>
        <color rgb="FF63BE7B"/>
      </colorScale>
    </cfRule>
    <cfRule type="colorScale" priority="73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70">
    <cfRule type="colorScale" priority="7395">
      <colorScale>
        <cfvo type="min"/>
        <cfvo type="max"/>
        <color rgb="FFFCFCFF"/>
        <color rgb="FF63BE7B"/>
      </colorScale>
    </cfRule>
    <cfRule type="colorScale" priority="73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70">
    <cfRule type="cellIs" dxfId="6624" priority="7397" operator="greaterThan">
      <formula>1</formula>
    </cfRule>
    <cfRule type="colorScale" priority="7398">
      <colorScale>
        <cfvo type="min"/>
        <cfvo type="max"/>
        <color rgb="FFFCFCFF"/>
        <color rgb="FF63BE7B"/>
      </colorScale>
    </cfRule>
    <cfRule type="colorScale" priority="73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70">
    <cfRule type="cellIs" dxfId="6623" priority="7400" operator="greaterThan">
      <formula>1</formula>
    </cfRule>
    <cfRule type="colorScale" priority="7401">
      <colorScale>
        <cfvo type="min"/>
        <cfvo type="max"/>
        <color rgb="FFFCFCFF"/>
        <color rgb="FF63BE7B"/>
      </colorScale>
    </cfRule>
    <cfRule type="colorScale" priority="74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70:HW70">
    <cfRule type="colorScale" priority="7403">
      <colorScale>
        <cfvo type="min"/>
        <cfvo type="max"/>
        <color rgb="FFFCFCFF"/>
        <color rgb="FF63BE7B"/>
      </colorScale>
    </cfRule>
    <cfRule type="colorScale" priority="74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70">
    <cfRule type="colorScale" priority="7405">
      <colorScale>
        <cfvo type="min"/>
        <cfvo type="max"/>
        <color rgb="FFFCFCFF"/>
        <color rgb="FF63BE7B"/>
      </colorScale>
    </cfRule>
    <cfRule type="colorScale" priority="74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70">
    <cfRule type="colorScale" priority="7540">
      <colorScale>
        <cfvo type="min"/>
        <cfvo type="max"/>
        <color rgb="FFFCFCFF"/>
        <color rgb="FF63BE7B"/>
      </colorScale>
    </cfRule>
    <cfRule type="colorScale" priority="75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70">
    <cfRule type="cellIs" dxfId="6622" priority="7407" operator="greaterThan">
      <formula>1</formula>
    </cfRule>
    <cfRule type="colorScale" priority="7408">
      <colorScale>
        <cfvo type="min"/>
        <cfvo type="max"/>
        <color rgb="FFFCFCFF"/>
        <color rgb="FF63BE7B"/>
      </colorScale>
    </cfRule>
    <cfRule type="colorScale" priority="74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70">
    <cfRule type="colorScale" priority="7410">
      <colorScale>
        <cfvo type="min"/>
        <cfvo type="max"/>
        <color rgb="FFFCFCFF"/>
        <color rgb="FF63BE7B"/>
      </colorScale>
    </cfRule>
    <cfRule type="colorScale" priority="74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70">
    <cfRule type="colorScale" priority="7536">
      <colorScale>
        <cfvo type="min"/>
        <cfvo type="max"/>
        <color rgb="FFFCFCFF"/>
        <color rgb="FF63BE7B"/>
      </colorScale>
    </cfRule>
    <cfRule type="colorScale" priority="75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70">
    <cfRule type="cellIs" dxfId="6621" priority="7412" operator="greaterThan">
      <formula>1</formula>
    </cfRule>
    <cfRule type="colorScale" priority="7413">
      <colorScale>
        <cfvo type="min"/>
        <cfvo type="max"/>
        <color rgb="FFFCFCFF"/>
        <color rgb="FF63BE7B"/>
      </colorScale>
    </cfRule>
    <cfRule type="colorScale" priority="74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70">
    <cfRule type="colorScale" priority="7415">
      <colorScale>
        <cfvo type="min"/>
        <cfvo type="max"/>
        <color rgb="FFFCFCFF"/>
        <color rgb="FF63BE7B"/>
      </colorScale>
    </cfRule>
    <cfRule type="colorScale" priority="74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70">
    <cfRule type="colorScale" priority="7417">
      <colorScale>
        <cfvo type="min"/>
        <cfvo type="max"/>
        <color rgb="FFFCFCFF"/>
        <color rgb="FF63BE7B"/>
      </colorScale>
    </cfRule>
    <cfRule type="colorScale" priority="74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70">
    <cfRule type="cellIs" dxfId="6620" priority="7419" operator="greaterThan">
      <formula>1</formula>
    </cfRule>
    <cfRule type="colorScale" priority="7420">
      <colorScale>
        <cfvo type="min"/>
        <cfvo type="max"/>
        <color rgb="FFFCFCFF"/>
        <color rgb="FF63BE7B"/>
      </colorScale>
    </cfRule>
    <cfRule type="colorScale" priority="74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70">
    <cfRule type="colorScale" priority="7422">
      <colorScale>
        <cfvo type="min"/>
        <cfvo type="max"/>
        <color rgb="FFFCFCFF"/>
        <color rgb="FF63BE7B"/>
      </colorScale>
    </cfRule>
    <cfRule type="colorScale" priority="74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70">
    <cfRule type="colorScale" priority="7424">
      <colorScale>
        <cfvo type="min"/>
        <cfvo type="max"/>
        <color rgb="FFFCFCFF"/>
        <color rgb="FF63BE7B"/>
      </colorScale>
    </cfRule>
    <cfRule type="colorScale" priority="74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70">
    <cfRule type="cellIs" dxfId="6619" priority="7426" operator="greaterThan">
      <formula>1</formula>
    </cfRule>
    <cfRule type="colorScale" priority="7427">
      <colorScale>
        <cfvo type="min"/>
        <cfvo type="max"/>
        <color rgb="FFFCFCFF"/>
        <color rgb="FF63BE7B"/>
      </colorScale>
    </cfRule>
    <cfRule type="colorScale" priority="74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70">
    <cfRule type="colorScale" priority="7429">
      <colorScale>
        <cfvo type="min"/>
        <cfvo type="max"/>
        <color rgb="FFFCFCFF"/>
        <color rgb="FF63BE7B"/>
      </colorScale>
    </cfRule>
    <cfRule type="colorScale" priority="74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70">
    <cfRule type="colorScale" priority="7431">
      <colorScale>
        <cfvo type="min"/>
        <cfvo type="max"/>
        <color rgb="FFFCFCFF"/>
        <color rgb="FF63BE7B"/>
      </colorScale>
    </cfRule>
    <cfRule type="colorScale" priority="74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70">
    <cfRule type="cellIs" dxfId="6618" priority="7433" operator="greaterThan">
      <formula>1</formula>
    </cfRule>
    <cfRule type="colorScale" priority="7434">
      <colorScale>
        <cfvo type="min"/>
        <cfvo type="max"/>
        <color rgb="FFFCFCFF"/>
        <color rgb="FF63BE7B"/>
      </colorScale>
    </cfRule>
    <cfRule type="colorScale" priority="74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70">
    <cfRule type="colorScale" priority="7436">
      <colorScale>
        <cfvo type="min"/>
        <cfvo type="max"/>
        <color rgb="FFFCFCFF"/>
        <color rgb="FF63BE7B"/>
      </colorScale>
    </cfRule>
    <cfRule type="colorScale" priority="74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70">
    <cfRule type="colorScale" priority="7438">
      <colorScale>
        <cfvo type="min"/>
        <cfvo type="max"/>
        <color rgb="FFFCFCFF"/>
        <color rgb="FF63BE7B"/>
      </colorScale>
    </cfRule>
    <cfRule type="colorScale" priority="74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70">
    <cfRule type="cellIs" dxfId="6617" priority="7440" operator="greaterThan">
      <formula>1</formula>
    </cfRule>
    <cfRule type="colorScale" priority="7441">
      <colorScale>
        <cfvo type="min"/>
        <cfvo type="max"/>
        <color rgb="FFFCFCFF"/>
        <color rgb="FF63BE7B"/>
      </colorScale>
    </cfRule>
    <cfRule type="colorScale" priority="74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70">
    <cfRule type="colorScale" priority="7443">
      <colorScale>
        <cfvo type="min"/>
        <cfvo type="max"/>
        <color rgb="FFFCFCFF"/>
        <color rgb="FF63BE7B"/>
      </colorScale>
    </cfRule>
    <cfRule type="colorScale" priority="74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70">
    <cfRule type="colorScale" priority="7445">
      <colorScale>
        <cfvo type="min"/>
        <cfvo type="max"/>
        <color rgb="FFFCFCFF"/>
        <color rgb="FF63BE7B"/>
      </colorScale>
    </cfRule>
    <cfRule type="colorScale" priority="74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70">
    <cfRule type="cellIs" dxfId="6616" priority="7447" operator="greaterThan">
      <formula>1</formula>
    </cfRule>
    <cfRule type="colorScale" priority="7448">
      <colorScale>
        <cfvo type="min"/>
        <cfvo type="max"/>
        <color rgb="FFFCFCFF"/>
        <color rgb="FF63BE7B"/>
      </colorScale>
    </cfRule>
    <cfRule type="colorScale" priority="74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70">
    <cfRule type="colorScale" priority="7450">
      <colorScale>
        <cfvo type="min"/>
        <cfvo type="max"/>
        <color rgb="FFFCFCFF"/>
        <color rgb="FF63BE7B"/>
      </colorScale>
    </cfRule>
    <cfRule type="colorScale" priority="74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70">
    <cfRule type="colorScale" priority="7452">
      <colorScale>
        <cfvo type="min"/>
        <cfvo type="max"/>
        <color rgb="FFFCFCFF"/>
        <color rgb="FF63BE7B"/>
      </colorScale>
    </cfRule>
    <cfRule type="colorScale" priority="74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70">
    <cfRule type="cellIs" dxfId="6615" priority="7454" operator="greaterThan">
      <formula>1</formula>
    </cfRule>
    <cfRule type="colorScale" priority="7455">
      <colorScale>
        <cfvo type="min"/>
        <cfvo type="max"/>
        <color rgb="FFFCFCFF"/>
        <color rgb="FF63BE7B"/>
      </colorScale>
    </cfRule>
    <cfRule type="colorScale" priority="74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70">
    <cfRule type="colorScale" priority="7457">
      <colorScale>
        <cfvo type="min"/>
        <cfvo type="max"/>
        <color rgb="FFFCFCFF"/>
        <color rgb="FF63BE7B"/>
      </colorScale>
    </cfRule>
    <cfRule type="colorScale" priority="74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70">
    <cfRule type="colorScale" priority="7459">
      <colorScale>
        <cfvo type="min"/>
        <cfvo type="max"/>
        <color rgb="FFFCFCFF"/>
        <color rgb="FF63BE7B"/>
      </colorScale>
    </cfRule>
    <cfRule type="colorScale" priority="74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70">
    <cfRule type="cellIs" dxfId="6614" priority="7461" operator="greaterThan">
      <formula>1</formula>
    </cfRule>
    <cfRule type="colorScale" priority="7462">
      <colorScale>
        <cfvo type="min"/>
        <cfvo type="max"/>
        <color rgb="FFFCFCFF"/>
        <color rgb="FF63BE7B"/>
      </colorScale>
    </cfRule>
    <cfRule type="colorScale" priority="74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70">
    <cfRule type="colorScale" priority="7464">
      <colorScale>
        <cfvo type="min"/>
        <cfvo type="max"/>
        <color rgb="FFFCFCFF"/>
        <color rgb="FF63BE7B"/>
      </colorScale>
    </cfRule>
    <cfRule type="colorScale" priority="74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70">
    <cfRule type="colorScale" priority="7466">
      <colorScale>
        <cfvo type="min"/>
        <cfvo type="max"/>
        <color rgb="FFFCFCFF"/>
        <color rgb="FF63BE7B"/>
      </colorScale>
    </cfRule>
    <cfRule type="colorScale" priority="74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70">
    <cfRule type="cellIs" dxfId="6613" priority="7468" operator="greaterThan">
      <formula>1</formula>
    </cfRule>
    <cfRule type="colorScale" priority="7469">
      <colorScale>
        <cfvo type="min"/>
        <cfvo type="max"/>
        <color rgb="FFFCFCFF"/>
        <color rgb="FF63BE7B"/>
      </colorScale>
    </cfRule>
    <cfRule type="colorScale" priority="74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70">
    <cfRule type="colorScale" priority="7471">
      <colorScale>
        <cfvo type="min"/>
        <cfvo type="max"/>
        <color rgb="FFFCFCFF"/>
        <color rgb="FF63BE7B"/>
      </colorScale>
    </cfRule>
    <cfRule type="colorScale" priority="74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70">
    <cfRule type="colorScale" priority="7473">
      <colorScale>
        <cfvo type="min"/>
        <cfvo type="max"/>
        <color rgb="FFFCFCFF"/>
        <color rgb="FF63BE7B"/>
      </colorScale>
    </cfRule>
    <cfRule type="colorScale" priority="74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70">
    <cfRule type="cellIs" dxfId="6612" priority="7475" operator="greaterThan">
      <formula>1</formula>
    </cfRule>
    <cfRule type="colorScale" priority="7476">
      <colorScale>
        <cfvo type="min"/>
        <cfvo type="max"/>
        <color rgb="FFFCFCFF"/>
        <color rgb="FF63BE7B"/>
      </colorScale>
    </cfRule>
    <cfRule type="colorScale" priority="74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70">
    <cfRule type="colorScale" priority="7478">
      <colorScale>
        <cfvo type="min"/>
        <cfvo type="max"/>
        <color rgb="FFFCFCFF"/>
        <color rgb="FF63BE7B"/>
      </colorScale>
    </cfRule>
    <cfRule type="colorScale" priority="74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70">
    <cfRule type="colorScale" priority="7480">
      <colorScale>
        <cfvo type="min"/>
        <cfvo type="max"/>
        <color rgb="FFFCFCFF"/>
        <color rgb="FF63BE7B"/>
      </colorScale>
    </cfRule>
    <cfRule type="colorScale" priority="74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70">
    <cfRule type="cellIs" dxfId="6611" priority="7482" operator="greaterThan">
      <formula>1</formula>
    </cfRule>
    <cfRule type="colorScale" priority="7483">
      <colorScale>
        <cfvo type="min"/>
        <cfvo type="max"/>
        <color rgb="FFFCFCFF"/>
        <color rgb="FF63BE7B"/>
      </colorScale>
    </cfRule>
    <cfRule type="colorScale" priority="74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70">
    <cfRule type="colorScale" priority="7485">
      <colorScale>
        <cfvo type="min"/>
        <cfvo type="max"/>
        <color rgb="FFFCFCFF"/>
        <color rgb="FF63BE7B"/>
      </colorScale>
    </cfRule>
    <cfRule type="colorScale" priority="74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70">
    <cfRule type="colorScale" priority="7487">
      <colorScale>
        <cfvo type="min"/>
        <cfvo type="max"/>
        <color rgb="FFFCFCFF"/>
        <color rgb="FF63BE7B"/>
      </colorScale>
    </cfRule>
    <cfRule type="colorScale" priority="74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70">
    <cfRule type="cellIs" dxfId="6610" priority="7489" operator="greaterThan">
      <formula>1</formula>
    </cfRule>
    <cfRule type="colorScale" priority="7490">
      <colorScale>
        <cfvo type="min"/>
        <cfvo type="max"/>
        <color rgb="FFFCFCFF"/>
        <color rgb="FF63BE7B"/>
      </colorScale>
    </cfRule>
    <cfRule type="colorScale" priority="74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70">
    <cfRule type="colorScale" priority="7492">
      <colorScale>
        <cfvo type="min"/>
        <cfvo type="max"/>
        <color rgb="FFFCFCFF"/>
        <color rgb="FF63BE7B"/>
      </colorScale>
    </cfRule>
    <cfRule type="colorScale" priority="74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70">
    <cfRule type="colorScale" priority="7494">
      <colorScale>
        <cfvo type="min"/>
        <cfvo type="max"/>
        <color rgb="FFFCFCFF"/>
        <color rgb="FF63BE7B"/>
      </colorScale>
    </cfRule>
    <cfRule type="colorScale" priority="74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70">
    <cfRule type="cellIs" dxfId="6609" priority="7496" operator="greaterThan">
      <formula>1</formula>
    </cfRule>
    <cfRule type="colorScale" priority="7497">
      <colorScale>
        <cfvo type="min"/>
        <cfvo type="max"/>
        <color rgb="FFFCFCFF"/>
        <color rgb="FF63BE7B"/>
      </colorScale>
    </cfRule>
    <cfRule type="colorScale" priority="74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70">
    <cfRule type="colorScale" priority="7499">
      <colorScale>
        <cfvo type="min"/>
        <cfvo type="max"/>
        <color rgb="FFFCFCFF"/>
        <color rgb="FF63BE7B"/>
      </colorScale>
    </cfRule>
    <cfRule type="colorScale" priority="75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70">
    <cfRule type="colorScale" priority="7501">
      <colorScale>
        <cfvo type="min"/>
        <cfvo type="max"/>
        <color rgb="FFFCFCFF"/>
        <color rgb="FF63BE7B"/>
      </colorScale>
    </cfRule>
    <cfRule type="colorScale" priority="75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70">
    <cfRule type="cellIs" dxfId="6608" priority="7503" operator="greaterThan">
      <formula>1</formula>
    </cfRule>
    <cfRule type="colorScale" priority="7504">
      <colorScale>
        <cfvo type="min"/>
        <cfvo type="max"/>
        <color rgb="FFFCFCFF"/>
        <color rgb="FF63BE7B"/>
      </colorScale>
    </cfRule>
    <cfRule type="colorScale" priority="75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70">
    <cfRule type="colorScale" priority="7506">
      <colorScale>
        <cfvo type="min"/>
        <cfvo type="max"/>
        <color rgb="FFFCFCFF"/>
        <color rgb="FF63BE7B"/>
      </colorScale>
    </cfRule>
    <cfRule type="colorScale" priority="75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70">
    <cfRule type="colorScale" priority="7508">
      <colorScale>
        <cfvo type="min"/>
        <cfvo type="max"/>
        <color rgb="FFFCFCFF"/>
        <color rgb="FF63BE7B"/>
      </colorScale>
    </cfRule>
    <cfRule type="colorScale" priority="75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70">
    <cfRule type="cellIs" dxfId="6607" priority="7510" operator="greaterThan">
      <formula>1</formula>
    </cfRule>
    <cfRule type="colorScale" priority="7511">
      <colorScale>
        <cfvo type="min"/>
        <cfvo type="max"/>
        <color rgb="FFFCFCFF"/>
        <color rgb="FF63BE7B"/>
      </colorScale>
    </cfRule>
    <cfRule type="colorScale" priority="75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70">
    <cfRule type="colorScale" priority="7513">
      <colorScale>
        <cfvo type="min"/>
        <cfvo type="max"/>
        <color rgb="FFFCFCFF"/>
        <color rgb="FF63BE7B"/>
      </colorScale>
    </cfRule>
    <cfRule type="colorScale" priority="75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70">
    <cfRule type="colorScale" priority="7515">
      <colorScale>
        <cfvo type="min"/>
        <cfvo type="max"/>
        <color rgb="FFFCFCFF"/>
        <color rgb="FF63BE7B"/>
      </colorScale>
    </cfRule>
    <cfRule type="colorScale" priority="75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70">
    <cfRule type="cellIs" dxfId="6606" priority="7517" operator="greaterThan">
      <formula>1</formula>
    </cfRule>
    <cfRule type="colorScale" priority="7518">
      <colorScale>
        <cfvo type="min"/>
        <cfvo type="max"/>
        <color rgb="FFFCFCFF"/>
        <color rgb="FF63BE7B"/>
      </colorScale>
    </cfRule>
    <cfRule type="colorScale" priority="75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70">
    <cfRule type="colorScale" priority="7520">
      <colorScale>
        <cfvo type="min"/>
        <cfvo type="max"/>
        <color rgb="FFFCFCFF"/>
        <color rgb="FF63BE7B"/>
      </colorScale>
    </cfRule>
    <cfRule type="colorScale" priority="75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70">
    <cfRule type="colorScale" priority="7522">
      <colorScale>
        <cfvo type="min"/>
        <cfvo type="max"/>
        <color rgb="FFFCFCFF"/>
        <color rgb="FF63BE7B"/>
      </colorScale>
    </cfRule>
    <cfRule type="colorScale" priority="75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70">
    <cfRule type="cellIs" dxfId="6605" priority="7524" operator="greaterThan">
      <formula>1</formula>
    </cfRule>
    <cfRule type="colorScale" priority="7525">
      <colorScale>
        <cfvo type="min"/>
        <cfvo type="max"/>
        <color rgb="FFFCFCFF"/>
        <color rgb="FF63BE7B"/>
      </colorScale>
    </cfRule>
    <cfRule type="colorScale" priority="75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70">
    <cfRule type="colorScale" priority="7527">
      <colorScale>
        <cfvo type="min"/>
        <cfvo type="max"/>
        <color rgb="FFFCFCFF"/>
        <color rgb="FF63BE7B"/>
      </colorScale>
    </cfRule>
    <cfRule type="colorScale" priority="75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70">
    <cfRule type="colorScale" priority="7529">
      <colorScale>
        <cfvo type="min"/>
        <cfvo type="max"/>
        <color rgb="FFFCFCFF"/>
        <color rgb="FF63BE7B"/>
      </colorScale>
    </cfRule>
    <cfRule type="colorScale" priority="75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70">
    <cfRule type="cellIs" dxfId="6604" priority="7531" operator="greaterThan">
      <formula>1</formula>
    </cfRule>
    <cfRule type="colorScale" priority="7532">
      <colorScale>
        <cfvo type="min"/>
        <cfvo type="max"/>
        <color rgb="FFFCFCFF"/>
        <color rgb="FF63BE7B"/>
      </colorScale>
    </cfRule>
    <cfRule type="colorScale" priority="75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G70:KZ70">
    <cfRule type="cellIs" dxfId="6603" priority="7245" operator="greaterThan">
      <formula>0.31</formula>
    </cfRule>
    <cfRule type="cellIs" dxfId="6602" priority="7246" operator="greaterThan">
      <formula>0.31</formula>
    </cfRule>
    <cfRule type="cellIs" dxfId="6601" priority="7247" operator="greaterThan">
      <formula>0.31</formula>
    </cfRule>
    <cfRule type="cellIs" dxfId="6600" priority="7248" operator="greaterThan">
      <formula>0.3</formula>
    </cfRule>
    <cfRule type="cellIs" dxfId="6599" priority="7249" operator="greaterThan">
      <formula>1</formula>
    </cfRule>
    <cfRule type="cellIs" dxfId="6598" priority="7250" operator="equal">
      <formula>0</formula>
    </cfRule>
  </conditionalFormatting>
  <conditionalFormatting sqref="MV70:MW70">
    <cfRule type="containsText" dxfId="6597" priority="4789" operator="containsText" text=" ">
      <formula>NOT(ISERROR(SEARCH(" ",MV70)))</formula>
    </cfRule>
    <cfRule type="containsText" dxfId="6596" priority="4790" operator="containsText" text=" ">
      <formula>NOT(ISERROR(SEARCH(" ",MV70)))</formula>
    </cfRule>
  </conditionalFormatting>
  <conditionalFormatting sqref="MX70:XFD70">
    <cfRule type="containsText" dxfId="6595" priority="7262" operator="containsText" text=" ">
      <formula>NOT(ISERROR(SEARCH(" ",MX70)))</formula>
    </cfRule>
    <cfRule type="containsText" dxfId="6594" priority="7263" operator="containsText" text=" ">
      <formula>NOT(ISERROR(SEARCH(" ",MX70)))</formula>
    </cfRule>
  </conditionalFormatting>
  <conditionalFormatting sqref="V71">
    <cfRule type="colorScale" priority="8241">
      <colorScale>
        <cfvo type="min"/>
        <cfvo type="max"/>
        <color rgb="FFFCFCFF"/>
        <color rgb="FF63BE7B"/>
      </colorScale>
    </cfRule>
    <cfRule type="colorScale" priority="82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G71">
    <cfRule type="cellIs" dxfId="6593" priority="8234" operator="equal">
      <formula>0</formula>
    </cfRule>
    <cfRule type="cellIs" dxfId="6592" priority="8235" operator="greaterThan">
      <formula>1</formula>
    </cfRule>
    <cfRule type="containsText" dxfId="6591" priority="8236" operator="containsText" text=" ">
      <formula>NOT(ISERROR(SEARCH(" ",AG71)))</formula>
    </cfRule>
    <cfRule type="containsText" dxfId="6590" priority="8237" operator="containsText" text=" ">
      <formula>NOT(ISERROR(SEARCH(" ",AG71)))</formula>
    </cfRule>
  </conditionalFormatting>
  <conditionalFormatting sqref="AH71:AJ71">
    <cfRule type="cellIs" dxfId="6589" priority="8229" operator="equal">
      <formula>0</formula>
    </cfRule>
    <cfRule type="cellIs" dxfId="6588" priority="8230" operator="equal">
      <formula>0</formula>
    </cfRule>
    <cfRule type="cellIs" dxfId="6587" priority="8231" operator="greaterThan">
      <formula>1</formula>
    </cfRule>
    <cfRule type="containsText" dxfId="6586" priority="8232" operator="containsText" text=" ">
      <formula>NOT(ISERROR(SEARCH(" ",AH71)))</formula>
    </cfRule>
    <cfRule type="containsText" dxfId="6585" priority="8233" operator="containsText" text=" ">
      <formula>NOT(ISERROR(SEARCH(" ",AH71)))</formula>
    </cfRule>
  </conditionalFormatting>
  <conditionalFormatting sqref="AS71">
    <cfRule type="cellIs" dxfId="6584" priority="8218" operator="equal">
      <formula>0</formula>
    </cfRule>
    <cfRule type="containsText" dxfId="6583" priority="8219" operator="containsText" text=" ">
      <formula>NOT(ISERROR(SEARCH(" ",AS71)))</formula>
    </cfRule>
    <cfRule type="containsText" dxfId="6582" priority="8220" operator="containsText" text=" ">
      <formula>NOT(ISERROR(SEARCH(" ",AS71)))</formula>
    </cfRule>
  </conditionalFormatting>
  <conditionalFormatting sqref="AT71">
    <cfRule type="cellIs" dxfId="6581" priority="8261" operator="equal">
      <formula>0</formula>
    </cfRule>
    <cfRule type="containsText" dxfId="6580" priority="8264" operator="containsText" text=" ">
      <formula>NOT(ISERROR(SEARCH(" ",AT71)))</formula>
    </cfRule>
    <cfRule type="containsText" dxfId="6579" priority="8265" operator="containsText" text=" ">
      <formula>NOT(ISERROR(SEARCH(" ",AT71)))</formula>
    </cfRule>
  </conditionalFormatting>
  <conditionalFormatting sqref="AU71">
    <cfRule type="cellIs" dxfId="6578" priority="8246" operator="greaterThan">
      <formula>1</formula>
    </cfRule>
    <cfRule type="containsText" dxfId="6577" priority="8247" operator="containsText" text=" ">
      <formula>NOT(ISERROR(SEARCH(" ",AU71)))</formula>
    </cfRule>
    <cfRule type="containsText" dxfId="6576" priority="8248" operator="containsText" text=" ">
      <formula>NOT(ISERROR(SEARCH(" ",AU71)))</formula>
    </cfRule>
  </conditionalFormatting>
  <conditionalFormatting sqref="AV71">
    <cfRule type="containsText" dxfId="6575" priority="8225" operator="containsText" text=" ">
      <formula>NOT(ISERROR(SEARCH(" ",AV71)))</formula>
    </cfRule>
    <cfRule type="containsText" dxfId="6574" priority="8226" operator="containsText" text=" ">
      <formula>NOT(ISERROR(SEARCH(" ",AV71)))</formula>
    </cfRule>
  </conditionalFormatting>
  <conditionalFormatting sqref="AY71">
    <cfRule type="containsText" dxfId="6573" priority="607" operator="containsText" text=" ">
      <formula>NOT(ISERROR(SEARCH(" ",AY71)))</formula>
    </cfRule>
    <cfRule type="containsText" dxfId="6572" priority="608" operator="containsText" text=" ">
      <formula>NOT(ISERROR(SEARCH(" ",AY71)))</formula>
    </cfRule>
  </conditionalFormatting>
  <conditionalFormatting sqref="BG71">
    <cfRule type="containsText" dxfId="6571" priority="8212" operator="containsText" text=" ">
      <formula>NOT(ISERROR(SEARCH(" ",BG71)))</formula>
    </cfRule>
    <cfRule type="containsText" dxfId="6570" priority="8213" operator="containsText" text=" ">
      <formula>NOT(ISERROR(SEARCH(" ",BG71)))</formula>
    </cfRule>
  </conditionalFormatting>
  <conditionalFormatting sqref="BH71">
    <cfRule type="containsText" dxfId="6569" priority="8214" operator="containsText" text=" ">
      <formula>NOT(ISERROR(SEARCH(" ",BH71)))</formula>
    </cfRule>
    <cfRule type="containsText" dxfId="6568" priority="8215" operator="containsText" text=" ">
      <formula>NOT(ISERROR(SEARCH(" ",BH71)))</formula>
    </cfRule>
  </conditionalFormatting>
  <conditionalFormatting sqref="BJ71">
    <cfRule type="containsText" dxfId="6567" priority="8210" operator="containsText" text=" ">
      <formula>NOT(ISERROR(SEARCH(" ",BJ71)))</formula>
    </cfRule>
    <cfRule type="containsText" dxfId="6566" priority="8211" operator="containsText" text=" ">
      <formula>NOT(ISERROR(SEARCH(" ",BJ71)))</formula>
    </cfRule>
  </conditionalFormatting>
  <conditionalFormatting sqref="BL71:BN71">
    <cfRule type="containsText" dxfId="6565" priority="8216" operator="containsText" text=" ">
      <formula>NOT(ISERROR(SEARCH(" ",BL71)))</formula>
    </cfRule>
    <cfRule type="containsText" dxfId="6564" priority="8217" operator="containsText" text=" ">
      <formula>NOT(ISERROR(SEARCH(" ",BL71)))</formula>
    </cfRule>
  </conditionalFormatting>
  <conditionalFormatting sqref="BR71:BT71">
    <cfRule type="containsText" dxfId="6563" priority="8243" operator="containsText" text=" ">
      <formula>NOT(ISERROR(SEARCH(" ",BR71)))</formula>
    </cfRule>
    <cfRule type="containsText" dxfId="6562" priority="8244" operator="containsText" text=" ">
      <formula>NOT(ISERROR(SEARCH(" ",BR71)))</formula>
    </cfRule>
  </conditionalFormatting>
  <conditionalFormatting sqref="BW71">
    <cfRule type="containsText" dxfId="6561" priority="8268" operator="containsText" text=" ">
      <formula>NOT(ISERROR(SEARCH(" ",BW71)))</formula>
    </cfRule>
    <cfRule type="containsText" dxfId="6560" priority="8269" operator="containsText" text=" ">
      <formula>NOT(ISERROR(SEARCH(" ",BW71)))</formula>
    </cfRule>
  </conditionalFormatting>
  <conditionalFormatting sqref="CM71">
    <cfRule type="containsText" dxfId="6559" priority="221" operator="containsText" text=" ">
      <formula>NOT(ISERROR(SEARCH(" ",CM71)))</formula>
    </cfRule>
  </conditionalFormatting>
  <conditionalFormatting sqref="CO71">
    <cfRule type="containsText" dxfId="6558" priority="174" operator="containsText" text=" ">
      <formula>NOT(ISERROR(SEARCH(" ",CO71)))</formula>
    </cfRule>
  </conditionalFormatting>
  <conditionalFormatting sqref="CQ71">
    <cfRule type="cellIs" dxfId="6557" priority="6061" operator="equal">
      <formula>1</formula>
    </cfRule>
    <cfRule type="cellIs" dxfId="6556" priority="6062" operator="equal">
      <formula>1</formula>
    </cfRule>
  </conditionalFormatting>
  <conditionalFormatting sqref="DE71">
    <cfRule type="cellIs" dxfId="6555" priority="435" operator="equal">
      <formula>1</formula>
    </cfRule>
  </conditionalFormatting>
  <conditionalFormatting sqref="DF71:DG71">
    <cfRule type="cellIs" dxfId="6554" priority="434" operator="equal">
      <formula>1</formula>
    </cfRule>
  </conditionalFormatting>
  <conditionalFormatting sqref="DH71">
    <cfRule type="cellIs" dxfId="6553" priority="436" operator="equal">
      <formula>1</formula>
    </cfRule>
  </conditionalFormatting>
  <conditionalFormatting sqref="DJ71:DL71">
    <cfRule type="cellIs" dxfId="6552" priority="541" operator="equal">
      <formula>1</formula>
    </cfRule>
  </conditionalFormatting>
  <conditionalFormatting sqref="DO71:DQ71">
    <cfRule type="cellIs" dxfId="6551" priority="416" operator="equal">
      <formula>1</formula>
    </cfRule>
  </conditionalFormatting>
  <conditionalFormatting sqref="DV71">
    <cfRule type="containsText" dxfId="6550" priority="8221" operator="containsText" text=" ">
      <formula>NOT(ISERROR(SEARCH(" ",DV71)))</formula>
    </cfRule>
    <cfRule type="containsText" dxfId="6549" priority="8222" operator="containsText" text=" ">
      <formula>NOT(ISERROR(SEARCH(" ",DV71)))</formula>
    </cfRule>
    <cfRule type="containsText" dxfId="6548" priority="8223" operator="containsText" text=" ">
      <formula>NOT(ISERROR(SEARCH(" ",DV71)))</formula>
    </cfRule>
    <cfRule type="containsText" dxfId="6547" priority="8224" operator="containsText" text=" ">
      <formula>NOT(ISERROR(SEARCH(" ",DV71)))</formula>
    </cfRule>
  </conditionalFormatting>
  <conditionalFormatting sqref="DY71:EH71">
    <cfRule type="containsText" dxfId="6546" priority="8262" operator="containsText" text=" ">
      <formula>NOT(ISERROR(SEARCH(" ",DY71)))</formula>
    </cfRule>
    <cfRule type="containsText" dxfId="6545" priority="8263" operator="containsText" text=" ">
      <formula>NOT(ISERROR(SEARCH(" ",DY71)))</formula>
    </cfRule>
  </conditionalFormatting>
  <conditionalFormatting sqref="EJ71">
    <cfRule type="cellIs" dxfId="6544" priority="8227" operator="equal">
      <formula>0</formula>
    </cfRule>
    <cfRule type="containsText" dxfId="6543" priority="8257" operator="containsText" text=" ">
      <formula>NOT(ISERROR(SEARCH(" ",EJ71)))</formula>
    </cfRule>
    <cfRule type="containsText" dxfId="6542" priority="8258" operator="containsText" text=" ">
      <formula>NOT(ISERROR(SEARCH(" ",EJ71)))</formula>
    </cfRule>
  </conditionalFormatting>
  <conditionalFormatting sqref="FE71">
    <cfRule type="cellIs" dxfId="6541" priority="8270" operator="greaterThan">
      <formula>1</formula>
    </cfRule>
    <cfRule type="colorScale" priority="8271">
      <colorScale>
        <cfvo type="min"/>
        <cfvo type="max"/>
        <color rgb="FFFCFCFF"/>
        <color rgb="FF63BE7B"/>
      </colorScale>
    </cfRule>
    <cfRule type="colorScale" priority="82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71">
    <cfRule type="colorScale" priority="8259">
      <colorScale>
        <cfvo type="min"/>
        <cfvo type="max"/>
        <color rgb="FFFCFCFF"/>
        <color rgb="FF63BE7B"/>
      </colorScale>
    </cfRule>
    <cfRule type="colorScale" priority="82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71:FH71">
    <cfRule type="colorScale" priority="8273">
      <colorScale>
        <cfvo type="min"/>
        <cfvo type="max"/>
        <color rgb="FFFCFCFF"/>
        <color rgb="FF63BE7B"/>
      </colorScale>
    </cfRule>
    <cfRule type="colorScale" priority="82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71">
    <cfRule type="colorScale" priority="8275">
      <colorScale>
        <cfvo type="min"/>
        <cfvo type="max"/>
        <color rgb="FFFCFCFF"/>
        <color rgb="FF63BE7B"/>
      </colorScale>
    </cfRule>
    <cfRule type="colorScale" priority="82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71">
    <cfRule type="colorScale" priority="8542">
      <colorScale>
        <cfvo type="min"/>
        <cfvo type="max"/>
        <color rgb="FFFCFCFF"/>
        <color rgb="FF63BE7B"/>
      </colorScale>
    </cfRule>
    <cfRule type="colorScale" priority="85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71">
    <cfRule type="cellIs" dxfId="6540" priority="8277" operator="greaterThan">
      <formula>1</formula>
    </cfRule>
    <cfRule type="colorScale" priority="8278">
      <colorScale>
        <cfvo type="min"/>
        <cfvo type="max"/>
        <color rgb="FFFCFCFF"/>
        <color rgb="FF63BE7B"/>
      </colorScale>
    </cfRule>
    <cfRule type="colorScale" priority="82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71">
    <cfRule type="colorScale" priority="8280">
      <colorScale>
        <cfvo type="min"/>
        <cfvo type="max"/>
        <color rgb="FFFCFCFF"/>
        <color rgb="FF63BE7B"/>
      </colorScale>
    </cfRule>
    <cfRule type="colorScale" priority="82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71">
    <cfRule type="colorScale" priority="8538">
      <colorScale>
        <cfvo type="min"/>
        <cfvo type="max"/>
        <color rgb="FFFCFCFF"/>
        <color rgb="FF63BE7B"/>
      </colorScale>
    </cfRule>
    <cfRule type="colorScale" priority="85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71">
    <cfRule type="cellIs" dxfId="6539" priority="8282" operator="greaterThan">
      <formula>1</formula>
    </cfRule>
    <cfRule type="colorScale" priority="8283">
      <colorScale>
        <cfvo type="min"/>
        <cfvo type="max"/>
        <color rgb="FFFCFCFF"/>
        <color rgb="FF63BE7B"/>
      </colorScale>
    </cfRule>
    <cfRule type="colorScale" priority="82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71">
    <cfRule type="colorScale" priority="8285">
      <colorScale>
        <cfvo type="min"/>
        <cfvo type="max"/>
        <color rgb="FFFCFCFF"/>
        <color rgb="FF63BE7B"/>
      </colorScale>
    </cfRule>
    <cfRule type="colorScale" priority="82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71">
    <cfRule type="colorScale" priority="8287">
      <colorScale>
        <cfvo type="min"/>
        <cfvo type="max"/>
        <color rgb="FFFCFCFF"/>
        <color rgb="FF63BE7B"/>
      </colorScale>
    </cfRule>
    <cfRule type="colorScale" priority="82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71">
    <cfRule type="cellIs" dxfId="6538" priority="8289" operator="greaterThan">
      <formula>1</formula>
    </cfRule>
    <cfRule type="colorScale" priority="8290">
      <colorScale>
        <cfvo type="min"/>
        <cfvo type="max"/>
        <color rgb="FFFCFCFF"/>
        <color rgb="FF63BE7B"/>
      </colorScale>
    </cfRule>
    <cfRule type="colorScale" priority="82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71">
    <cfRule type="colorScale" priority="8292">
      <colorScale>
        <cfvo type="min"/>
        <cfvo type="max"/>
        <color rgb="FFFCFCFF"/>
        <color rgb="FF63BE7B"/>
      </colorScale>
    </cfRule>
    <cfRule type="colorScale" priority="82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71">
    <cfRule type="colorScale" priority="8294">
      <colorScale>
        <cfvo type="min"/>
        <cfvo type="max"/>
        <color rgb="FFFCFCFF"/>
        <color rgb="FF63BE7B"/>
      </colorScale>
    </cfRule>
    <cfRule type="colorScale" priority="82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71">
    <cfRule type="cellIs" dxfId="6537" priority="8296" operator="greaterThan">
      <formula>1</formula>
    </cfRule>
    <cfRule type="colorScale" priority="8297">
      <colorScale>
        <cfvo type="min"/>
        <cfvo type="max"/>
        <color rgb="FFFCFCFF"/>
        <color rgb="FF63BE7B"/>
      </colorScale>
    </cfRule>
    <cfRule type="colorScale" priority="82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71">
    <cfRule type="colorScale" priority="8299">
      <colorScale>
        <cfvo type="min"/>
        <cfvo type="max"/>
        <color rgb="FFFCFCFF"/>
        <color rgb="FF63BE7B"/>
      </colorScale>
    </cfRule>
    <cfRule type="colorScale" priority="83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71">
    <cfRule type="colorScale" priority="8301">
      <colorScale>
        <cfvo type="min"/>
        <cfvo type="max"/>
        <color rgb="FFFCFCFF"/>
        <color rgb="FF63BE7B"/>
      </colorScale>
    </cfRule>
    <cfRule type="colorScale" priority="83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71">
    <cfRule type="cellIs" dxfId="6536" priority="8303" operator="greaterThan">
      <formula>1</formula>
    </cfRule>
    <cfRule type="colorScale" priority="8304">
      <colorScale>
        <cfvo type="min"/>
        <cfvo type="max"/>
        <color rgb="FFFCFCFF"/>
        <color rgb="FF63BE7B"/>
      </colorScale>
    </cfRule>
    <cfRule type="colorScale" priority="83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71">
    <cfRule type="colorScale" priority="8306">
      <colorScale>
        <cfvo type="min"/>
        <cfvo type="max"/>
        <color rgb="FFFCFCFF"/>
        <color rgb="FF63BE7B"/>
      </colorScale>
    </cfRule>
    <cfRule type="colorScale" priority="83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71">
    <cfRule type="colorScale" priority="8308">
      <colorScale>
        <cfvo type="min"/>
        <cfvo type="max"/>
        <color rgb="FFFCFCFF"/>
        <color rgb="FF63BE7B"/>
      </colorScale>
    </cfRule>
    <cfRule type="colorScale" priority="83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71">
    <cfRule type="cellIs" dxfId="6535" priority="8310" operator="greaterThan">
      <formula>1</formula>
    </cfRule>
    <cfRule type="colorScale" priority="8311">
      <colorScale>
        <cfvo type="min"/>
        <cfvo type="max"/>
        <color rgb="FFFCFCFF"/>
        <color rgb="FF63BE7B"/>
      </colorScale>
    </cfRule>
    <cfRule type="colorScale" priority="83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71">
    <cfRule type="colorScale" priority="8313">
      <colorScale>
        <cfvo type="min"/>
        <cfvo type="max"/>
        <color rgb="FFFCFCFF"/>
        <color rgb="FF63BE7B"/>
      </colorScale>
    </cfRule>
    <cfRule type="colorScale" priority="83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71">
    <cfRule type="colorScale" priority="8315">
      <colorScale>
        <cfvo type="min"/>
        <cfvo type="max"/>
        <color rgb="FFFCFCFF"/>
        <color rgb="FF63BE7B"/>
      </colorScale>
    </cfRule>
    <cfRule type="colorScale" priority="83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71">
    <cfRule type="cellIs" dxfId="6534" priority="8317" operator="greaterThan">
      <formula>1</formula>
    </cfRule>
    <cfRule type="colorScale" priority="8318">
      <colorScale>
        <cfvo type="min"/>
        <cfvo type="max"/>
        <color rgb="FFFCFCFF"/>
        <color rgb="FF63BE7B"/>
      </colorScale>
    </cfRule>
    <cfRule type="colorScale" priority="83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71">
    <cfRule type="colorScale" priority="8320">
      <colorScale>
        <cfvo type="min"/>
        <cfvo type="max"/>
        <color rgb="FFFCFCFF"/>
        <color rgb="FF63BE7B"/>
      </colorScale>
    </cfRule>
    <cfRule type="colorScale" priority="83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71">
    <cfRule type="colorScale" priority="8322">
      <colorScale>
        <cfvo type="min"/>
        <cfvo type="max"/>
        <color rgb="FFFCFCFF"/>
        <color rgb="FF63BE7B"/>
      </colorScale>
    </cfRule>
    <cfRule type="colorScale" priority="83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71">
    <cfRule type="cellIs" dxfId="6533" priority="8324" operator="greaterThan">
      <formula>1</formula>
    </cfRule>
    <cfRule type="colorScale" priority="8325">
      <colorScale>
        <cfvo type="min"/>
        <cfvo type="max"/>
        <color rgb="FFFCFCFF"/>
        <color rgb="FF63BE7B"/>
      </colorScale>
    </cfRule>
    <cfRule type="colorScale" priority="83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71">
    <cfRule type="colorScale" priority="8327">
      <colorScale>
        <cfvo type="min"/>
        <cfvo type="max"/>
        <color rgb="FFFCFCFF"/>
        <color rgb="FF63BE7B"/>
      </colorScale>
    </cfRule>
    <cfRule type="colorScale" priority="83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71">
    <cfRule type="colorScale" priority="8329">
      <colorScale>
        <cfvo type="min"/>
        <cfvo type="max"/>
        <color rgb="FFFCFCFF"/>
        <color rgb="FF63BE7B"/>
      </colorScale>
    </cfRule>
    <cfRule type="colorScale" priority="83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71">
    <cfRule type="cellIs" dxfId="6532" priority="8331" operator="greaterThan">
      <formula>1</formula>
    </cfRule>
    <cfRule type="colorScale" priority="8332">
      <colorScale>
        <cfvo type="min"/>
        <cfvo type="max"/>
        <color rgb="FFFCFCFF"/>
        <color rgb="FF63BE7B"/>
      </colorScale>
    </cfRule>
    <cfRule type="colorScale" priority="83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71">
    <cfRule type="colorScale" priority="8334">
      <colorScale>
        <cfvo type="min"/>
        <cfvo type="max"/>
        <color rgb="FFFCFCFF"/>
        <color rgb="FF63BE7B"/>
      </colorScale>
    </cfRule>
    <cfRule type="colorScale" priority="83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71">
    <cfRule type="colorScale" priority="8336">
      <colorScale>
        <cfvo type="min"/>
        <cfvo type="max"/>
        <color rgb="FFFCFCFF"/>
        <color rgb="FF63BE7B"/>
      </colorScale>
    </cfRule>
    <cfRule type="colorScale" priority="83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71">
    <cfRule type="cellIs" dxfId="6531" priority="8338" operator="greaterThan">
      <formula>1</formula>
    </cfRule>
    <cfRule type="colorScale" priority="8339">
      <colorScale>
        <cfvo type="min"/>
        <cfvo type="max"/>
        <color rgb="FFFCFCFF"/>
        <color rgb="FF63BE7B"/>
      </colorScale>
    </cfRule>
    <cfRule type="colorScale" priority="83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71">
    <cfRule type="colorScale" priority="8341">
      <colorScale>
        <cfvo type="min"/>
        <cfvo type="max"/>
        <color rgb="FFFCFCFF"/>
        <color rgb="FF63BE7B"/>
      </colorScale>
    </cfRule>
    <cfRule type="colorScale" priority="83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71">
    <cfRule type="colorScale" priority="8343">
      <colorScale>
        <cfvo type="min"/>
        <cfvo type="max"/>
        <color rgb="FFFCFCFF"/>
        <color rgb="FF63BE7B"/>
      </colorScale>
    </cfRule>
    <cfRule type="colorScale" priority="83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71">
    <cfRule type="cellIs" dxfId="6530" priority="8345" operator="greaterThan">
      <formula>1</formula>
    </cfRule>
    <cfRule type="colorScale" priority="8346">
      <colorScale>
        <cfvo type="min"/>
        <cfvo type="max"/>
        <color rgb="FFFCFCFF"/>
        <color rgb="FF63BE7B"/>
      </colorScale>
    </cfRule>
    <cfRule type="colorScale" priority="83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71">
    <cfRule type="colorScale" priority="8348">
      <colorScale>
        <cfvo type="min"/>
        <cfvo type="max"/>
        <color rgb="FFFCFCFF"/>
        <color rgb="FF63BE7B"/>
      </colorScale>
    </cfRule>
    <cfRule type="colorScale" priority="83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71">
    <cfRule type="colorScale" priority="8350">
      <colorScale>
        <cfvo type="min"/>
        <cfvo type="max"/>
        <color rgb="FFFCFCFF"/>
        <color rgb="FF63BE7B"/>
      </colorScale>
    </cfRule>
    <cfRule type="colorScale" priority="83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71">
    <cfRule type="cellIs" dxfId="6529" priority="8352" operator="greaterThan">
      <formula>1</formula>
    </cfRule>
    <cfRule type="colorScale" priority="8353">
      <colorScale>
        <cfvo type="min"/>
        <cfvo type="max"/>
        <color rgb="FFFCFCFF"/>
        <color rgb="FF63BE7B"/>
      </colorScale>
    </cfRule>
    <cfRule type="colorScale" priority="83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71">
    <cfRule type="colorScale" priority="8355">
      <colorScale>
        <cfvo type="min"/>
        <cfvo type="max"/>
        <color rgb="FFFCFCFF"/>
        <color rgb="FF63BE7B"/>
      </colorScale>
    </cfRule>
    <cfRule type="colorScale" priority="83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71">
    <cfRule type="colorScale" priority="8357">
      <colorScale>
        <cfvo type="min"/>
        <cfvo type="max"/>
        <color rgb="FFFCFCFF"/>
        <color rgb="FF63BE7B"/>
      </colorScale>
    </cfRule>
    <cfRule type="colorScale" priority="83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71">
    <cfRule type="cellIs" dxfId="6528" priority="8359" operator="greaterThan">
      <formula>1</formula>
    </cfRule>
    <cfRule type="colorScale" priority="8360">
      <colorScale>
        <cfvo type="min"/>
        <cfvo type="max"/>
        <color rgb="FFFCFCFF"/>
        <color rgb="FF63BE7B"/>
      </colorScale>
    </cfRule>
    <cfRule type="colorScale" priority="83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71">
    <cfRule type="colorScale" priority="8362">
      <colorScale>
        <cfvo type="min"/>
        <cfvo type="max"/>
        <color rgb="FFFCFCFF"/>
        <color rgb="FF63BE7B"/>
      </colorScale>
    </cfRule>
    <cfRule type="colorScale" priority="83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71">
    <cfRule type="colorScale" priority="8364">
      <colorScale>
        <cfvo type="min"/>
        <cfvo type="max"/>
        <color rgb="FFFCFCFF"/>
        <color rgb="FF63BE7B"/>
      </colorScale>
    </cfRule>
    <cfRule type="colorScale" priority="83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71">
    <cfRule type="cellIs" dxfId="6527" priority="8366" operator="greaterThan">
      <formula>1</formula>
    </cfRule>
    <cfRule type="colorScale" priority="8367">
      <colorScale>
        <cfvo type="min"/>
        <cfvo type="max"/>
        <color rgb="FFFCFCFF"/>
        <color rgb="FF63BE7B"/>
      </colorScale>
    </cfRule>
    <cfRule type="colorScale" priority="83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71">
    <cfRule type="colorScale" priority="8369">
      <colorScale>
        <cfvo type="min"/>
        <cfvo type="max"/>
        <color rgb="FFFCFCFF"/>
        <color rgb="FF63BE7B"/>
      </colorScale>
    </cfRule>
    <cfRule type="colorScale" priority="83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71">
    <cfRule type="colorScale" priority="8371">
      <colorScale>
        <cfvo type="min"/>
        <cfvo type="max"/>
        <color rgb="FFFCFCFF"/>
        <color rgb="FF63BE7B"/>
      </colorScale>
    </cfRule>
    <cfRule type="colorScale" priority="83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71">
    <cfRule type="cellIs" dxfId="6526" priority="8373" operator="greaterThan">
      <formula>1</formula>
    </cfRule>
    <cfRule type="colorScale" priority="8374">
      <colorScale>
        <cfvo type="min"/>
        <cfvo type="max"/>
        <color rgb="FFFCFCFF"/>
        <color rgb="FF63BE7B"/>
      </colorScale>
    </cfRule>
    <cfRule type="colorScale" priority="83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71">
    <cfRule type="colorScale" priority="8376">
      <colorScale>
        <cfvo type="min"/>
        <cfvo type="max"/>
        <color rgb="FFFCFCFF"/>
        <color rgb="FF63BE7B"/>
      </colorScale>
    </cfRule>
    <cfRule type="colorScale" priority="83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71">
    <cfRule type="colorScale" priority="8378">
      <colorScale>
        <cfvo type="min"/>
        <cfvo type="max"/>
        <color rgb="FFFCFCFF"/>
        <color rgb="FF63BE7B"/>
      </colorScale>
    </cfRule>
    <cfRule type="colorScale" priority="83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71">
    <cfRule type="cellIs" dxfId="6525" priority="8380" operator="greaterThan">
      <formula>1</formula>
    </cfRule>
    <cfRule type="colorScale" priority="8381">
      <colorScale>
        <cfvo type="min"/>
        <cfvo type="max"/>
        <color rgb="FFFCFCFF"/>
        <color rgb="FF63BE7B"/>
      </colorScale>
    </cfRule>
    <cfRule type="colorScale" priority="83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71">
    <cfRule type="colorScale" priority="8383">
      <colorScale>
        <cfvo type="min"/>
        <cfvo type="max"/>
        <color rgb="FFFCFCFF"/>
        <color rgb="FF63BE7B"/>
      </colorScale>
    </cfRule>
    <cfRule type="colorScale" priority="83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71">
    <cfRule type="colorScale" priority="8385">
      <colorScale>
        <cfvo type="min"/>
        <cfvo type="max"/>
        <color rgb="FFFCFCFF"/>
        <color rgb="FF63BE7B"/>
      </colorScale>
    </cfRule>
    <cfRule type="colorScale" priority="83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71">
    <cfRule type="cellIs" dxfId="6524" priority="8387" operator="greaterThan">
      <formula>1</formula>
    </cfRule>
    <cfRule type="colorScale" priority="8388">
      <colorScale>
        <cfvo type="min"/>
        <cfvo type="max"/>
        <color rgb="FFFCFCFF"/>
        <color rgb="FF63BE7B"/>
      </colorScale>
    </cfRule>
    <cfRule type="colorScale" priority="83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71">
    <cfRule type="colorScale" priority="8390">
      <colorScale>
        <cfvo type="min"/>
        <cfvo type="max"/>
        <color rgb="FFFCFCFF"/>
        <color rgb="FF63BE7B"/>
      </colorScale>
    </cfRule>
    <cfRule type="colorScale" priority="83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71">
    <cfRule type="colorScale" priority="8392">
      <colorScale>
        <cfvo type="min"/>
        <cfvo type="max"/>
        <color rgb="FFFCFCFF"/>
        <color rgb="FF63BE7B"/>
      </colorScale>
    </cfRule>
    <cfRule type="colorScale" priority="83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71">
    <cfRule type="cellIs" dxfId="6523" priority="8394" operator="greaterThan">
      <formula>1</formula>
    </cfRule>
    <cfRule type="colorScale" priority="8395">
      <colorScale>
        <cfvo type="min"/>
        <cfvo type="max"/>
        <color rgb="FFFCFCFF"/>
        <color rgb="FF63BE7B"/>
      </colorScale>
    </cfRule>
    <cfRule type="colorScale" priority="83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71">
    <cfRule type="colorScale" priority="8397">
      <colorScale>
        <cfvo type="min"/>
        <cfvo type="max"/>
        <color rgb="FFFCFCFF"/>
        <color rgb="FF63BE7B"/>
      </colorScale>
    </cfRule>
    <cfRule type="colorScale" priority="83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71">
    <cfRule type="colorScale" priority="8399">
      <colorScale>
        <cfvo type="min"/>
        <cfvo type="max"/>
        <color rgb="FFFCFCFF"/>
        <color rgb="FF63BE7B"/>
      </colorScale>
    </cfRule>
    <cfRule type="colorScale" priority="84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71">
    <cfRule type="cellIs" dxfId="6522" priority="8401" operator="greaterThan">
      <formula>1</formula>
    </cfRule>
    <cfRule type="colorScale" priority="8402">
      <colorScale>
        <cfvo type="min"/>
        <cfvo type="max"/>
        <color rgb="FFFCFCFF"/>
        <color rgb="FF63BE7B"/>
      </colorScale>
    </cfRule>
    <cfRule type="colorScale" priority="84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71">
    <cfRule type="cellIs" dxfId="6521" priority="8404" operator="greaterThan">
      <formula>1</formula>
    </cfRule>
    <cfRule type="colorScale" priority="8405">
      <colorScale>
        <cfvo type="min"/>
        <cfvo type="max"/>
        <color rgb="FFFCFCFF"/>
        <color rgb="FF63BE7B"/>
      </colorScale>
    </cfRule>
    <cfRule type="colorScale" priority="84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71:HW71">
    <cfRule type="colorScale" priority="8407">
      <colorScale>
        <cfvo type="min"/>
        <cfvo type="max"/>
        <color rgb="FFFCFCFF"/>
        <color rgb="FF63BE7B"/>
      </colorScale>
    </cfRule>
    <cfRule type="colorScale" priority="84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71">
    <cfRule type="colorScale" priority="8409">
      <colorScale>
        <cfvo type="min"/>
        <cfvo type="max"/>
        <color rgb="FFFCFCFF"/>
        <color rgb="FF63BE7B"/>
      </colorScale>
    </cfRule>
    <cfRule type="colorScale" priority="84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71">
    <cfRule type="colorScale" priority="8544">
      <colorScale>
        <cfvo type="min"/>
        <cfvo type="max"/>
        <color rgb="FFFCFCFF"/>
        <color rgb="FF63BE7B"/>
      </colorScale>
    </cfRule>
    <cfRule type="colorScale" priority="85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71">
    <cfRule type="cellIs" dxfId="6520" priority="8411" operator="greaterThan">
      <formula>1</formula>
    </cfRule>
    <cfRule type="colorScale" priority="8412">
      <colorScale>
        <cfvo type="min"/>
        <cfvo type="max"/>
        <color rgb="FFFCFCFF"/>
        <color rgb="FF63BE7B"/>
      </colorScale>
    </cfRule>
    <cfRule type="colorScale" priority="84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71">
    <cfRule type="colorScale" priority="8414">
      <colorScale>
        <cfvo type="min"/>
        <cfvo type="max"/>
        <color rgb="FFFCFCFF"/>
        <color rgb="FF63BE7B"/>
      </colorScale>
    </cfRule>
    <cfRule type="colorScale" priority="84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71">
    <cfRule type="colorScale" priority="8540">
      <colorScale>
        <cfvo type="min"/>
        <cfvo type="max"/>
        <color rgb="FFFCFCFF"/>
        <color rgb="FF63BE7B"/>
      </colorScale>
    </cfRule>
    <cfRule type="colorScale" priority="85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71">
    <cfRule type="cellIs" dxfId="6519" priority="8416" operator="greaterThan">
      <formula>1</formula>
    </cfRule>
    <cfRule type="colorScale" priority="8417">
      <colorScale>
        <cfvo type="min"/>
        <cfvo type="max"/>
        <color rgb="FFFCFCFF"/>
        <color rgb="FF63BE7B"/>
      </colorScale>
    </cfRule>
    <cfRule type="colorScale" priority="84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71">
    <cfRule type="colorScale" priority="8419">
      <colorScale>
        <cfvo type="min"/>
        <cfvo type="max"/>
        <color rgb="FFFCFCFF"/>
        <color rgb="FF63BE7B"/>
      </colorScale>
    </cfRule>
    <cfRule type="colorScale" priority="84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71">
    <cfRule type="colorScale" priority="8421">
      <colorScale>
        <cfvo type="min"/>
        <cfvo type="max"/>
        <color rgb="FFFCFCFF"/>
        <color rgb="FF63BE7B"/>
      </colorScale>
    </cfRule>
    <cfRule type="colorScale" priority="84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71">
    <cfRule type="cellIs" dxfId="6518" priority="8423" operator="greaterThan">
      <formula>1</formula>
    </cfRule>
    <cfRule type="colorScale" priority="8424">
      <colorScale>
        <cfvo type="min"/>
        <cfvo type="max"/>
        <color rgb="FFFCFCFF"/>
        <color rgb="FF63BE7B"/>
      </colorScale>
    </cfRule>
    <cfRule type="colorScale" priority="84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71">
    <cfRule type="colorScale" priority="8426">
      <colorScale>
        <cfvo type="min"/>
        <cfvo type="max"/>
        <color rgb="FFFCFCFF"/>
        <color rgb="FF63BE7B"/>
      </colorScale>
    </cfRule>
    <cfRule type="colorScale" priority="84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71">
    <cfRule type="colorScale" priority="8428">
      <colorScale>
        <cfvo type="min"/>
        <cfvo type="max"/>
        <color rgb="FFFCFCFF"/>
        <color rgb="FF63BE7B"/>
      </colorScale>
    </cfRule>
    <cfRule type="colorScale" priority="84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71">
    <cfRule type="cellIs" dxfId="6517" priority="8430" operator="greaterThan">
      <formula>1</formula>
    </cfRule>
    <cfRule type="colorScale" priority="8431">
      <colorScale>
        <cfvo type="min"/>
        <cfvo type="max"/>
        <color rgb="FFFCFCFF"/>
        <color rgb="FF63BE7B"/>
      </colorScale>
    </cfRule>
    <cfRule type="colorScale" priority="84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71">
    <cfRule type="colorScale" priority="8433">
      <colorScale>
        <cfvo type="min"/>
        <cfvo type="max"/>
        <color rgb="FFFCFCFF"/>
        <color rgb="FF63BE7B"/>
      </colorScale>
    </cfRule>
    <cfRule type="colorScale" priority="84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71">
    <cfRule type="colorScale" priority="8435">
      <colorScale>
        <cfvo type="min"/>
        <cfvo type="max"/>
        <color rgb="FFFCFCFF"/>
        <color rgb="FF63BE7B"/>
      </colorScale>
    </cfRule>
    <cfRule type="colorScale" priority="84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71">
    <cfRule type="cellIs" dxfId="6516" priority="8437" operator="greaterThan">
      <formula>1</formula>
    </cfRule>
    <cfRule type="colorScale" priority="8438">
      <colorScale>
        <cfvo type="min"/>
        <cfvo type="max"/>
        <color rgb="FFFCFCFF"/>
        <color rgb="FF63BE7B"/>
      </colorScale>
    </cfRule>
    <cfRule type="colorScale" priority="84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71">
    <cfRule type="colorScale" priority="8440">
      <colorScale>
        <cfvo type="min"/>
        <cfvo type="max"/>
        <color rgb="FFFCFCFF"/>
        <color rgb="FF63BE7B"/>
      </colorScale>
    </cfRule>
    <cfRule type="colorScale" priority="84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71">
    <cfRule type="colorScale" priority="8442">
      <colorScale>
        <cfvo type="min"/>
        <cfvo type="max"/>
        <color rgb="FFFCFCFF"/>
        <color rgb="FF63BE7B"/>
      </colorScale>
    </cfRule>
    <cfRule type="colorScale" priority="84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71">
    <cfRule type="cellIs" dxfId="6515" priority="8444" operator="greaterThan">
      <formula>1</formula>
    </cfRule>
    <cfRule type="colorScale" priority="8445">
      <colorScale>
        <cfvo type="min"/>
        <cfvo type="max"/>
        <color rgb="FFFCFCFF"/>
        <color rgb="FF63BE7B"/>
      </colorScale>
    </cfRule>
    <cfRule type="colorScale" priority="84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71">
    <cfRule type="colorScale" priority="8447">
      <colorScale>
        <cfvo type="min"/>
        <cfvo type="max"/>
        <color rgb="FFFCFCFF"/>
        <color rgb="FF63BE7B"/>
      </colorScale>
    </cfRule>
    <cfRule type="colorScale" priority="84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71">
    <cfRule type="colorScale" priority="8449">
      <colorScale>
        <cfvo type="min"/>
        <cfvo type="max"/>
        <color rgb="FFFCFCFF"/>
        <color rgb="FF63BE7B"/>
      </colorScale>
    </cfRule>
    <cfRule type="colorScale" priority="84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71">
    <cfRule type="cellIs" dxfId="6514" priority="8451" operator="greaterThan">
      <formula>1</formula>
    </cfRule>
    <cfRule type="colorScale" priority="8452">
      <colorScale>
        <cfvo type="min"/>
        <cfvo type="max"/>
        <color rgb="FFFCFCFF"/>
        <color rgb="FF63BE7B"/>
      </colorScale>
    </cfRule>
    <cfRule type="colorScale" priority="84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71">
    <cfRule type="colorScale" priority="8454">
      <colorScale>
        <cfvo type="min"/>
        <cfvo type="max"/>
        <color rgb="FFFCFCFF"/>
        <color rgb="FF63BE7B"/>
      </colorScale>
    </cfRule>
    <cfRule type="colorScale" priority="84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71">
    <cfRule type="colorScale" priority="8456">
      <colorScale>
        <cfvo type="min"/>
        <cfvo type="max"/>
        <color rgb="FFFCFCFF"/>
        <color rgb="FF63BE7B"/>
      </colorScale>
    </cfRule>
    <cfRule type="colorScale" priority="84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71">
    <cfRule type="cellIs" dxfId="6513" priority="8458" operator="greaterThan">
      <formula>1</formula>
    </cfRule>
    <cfRule type="colorScale" priority="8459">
      <colorScale>
        <cfvo type="min"/>
        <cfvo type="max"/>
        <color rgb="FFFCFCFF"/>
        <color rgb="FF63BE7B"/>
      </colorScale>
    </cfRule>
    <cfRule type="colorScale" priority="84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71">
    <cfRule type="colorScale" priority="8461">
      <colorScale>
        <cfvo type="min"/>
        <cfvo type="max"/>
        <color rgb="FFFCFCFF"/>
        <color rgb="FF63BE7B"/>
      </colorScale>
    </cfRule>
    <cfRule type="colorScale" priority="84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71">
    <cfRule type="colorScale" priority="8463">
      <colorScale>
        <cfvo type="min"/>
        <cfvo type="max"/>
        <color rgb="FFFCFCFF"/>
        <color rgb="FF63BE7B"/>
      </colorScale>
    </cfRule>
    <cfRule type="colorScale" priority="84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71">
    <cfRule type="cellIs" dxfId="6512" priority="8465" operator="greaterThan">
      <formula>1</formula>
    </cfRule>
    <cfRule type="colorScale" priority="8466">
      <colorScale>
        <cfvo type="min"/>
        <cfvo type="max"/>
        <color rgb="FFFCFCFF"/>
        <color rgb="FF63BE7B"/>
      </colorScale>
    </cfRule>
    <cfRule type="colorScale" priority="84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71">
    <cfRule type="colorScale" priority="8468">
      <colorScale>
        <cfvo type="min"/>
        <cfvo type="max"/>
        <color rgb="FFFCFCFF"/>
        <color rgb="FF63BE7B"/>
      </colorScale>
    </cfRule>
    <cfRule type="colorScale" priority="84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71">
    <cfRule type="colorScale" priority="8470">
      <colorScale>
        <cfvo type="min"/>
        <cfvo type="max"/>
        <color rgb="FFFCFCFF"/>
        <color rgb="FF63BE7B"/>
      </colorScale>
    </cfRule>
    <cfRule type="colorScale" priority="84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71">
    <cfRule type="cellIs" dxfId="6511" priority="8472" operator="greaterThan">
      <formula>1</formula>
    </cfRule>
    <cfRule type="colorScale" priority="8473">
      <colorScale>
        <cfvo type="min"/>
        <cfvo type="max"/>
        <color rgb="FFFCFCFF"/>
        <color rgb="FF63BE7B"/>
      </colorScale>
    </cfRule>
    <cfRule type="colorScale" priority="84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71">
    <cfRule type="colorScale" priority="8475">
      <colorScale>
        <cfvo type="min"/>
        <cfvo type="max"/>
        <color rgb="FFFCFCFF"/>
        <color rgb="FF63BE7B"/>
      </colorScale>
    </cfRule>
    <cfRule type="colorScale" priority="84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71">
    <cfRule type="colorScale" priority="8477">
      <colorScale>
        <cfvo type="min"/>
        <cfvo type="max"/>
        <color rgb="FFFCFCFF"/>
        <color rgb="FF63BE7B"/>
      </colorScale>
    </cfRule>
    <cfRule type="colorScale" priority="84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71">
    <cfRule type="cellIs" dxfId="6510" priority="8479" operator="greaterThan">
      <formula>1</formula>
    </cfRule>
    <cfRule type="colorScale" priority="8480">
      <colorScale>
        <cfvo type="min"/>
        <cfvo type="max"/>
        <color rgb="FFFCFCFF"/>
        <color rgb="FF63BE7B"/>
      </colorScale>
    </cfRule>
    <cfRule type="colorScale" priority="84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71">
    <cfRule type="colorScale" priority="8482">
      <colorScale>
        <cfvo type="min"/>
        <cfvo type="max"/>
        <color rgb="FFFCFCFF"/>
        <color rgb="FF63BE7B"/>
      </colorScale>
    </cfRule>
    <cfRule type="colorScale" priority="84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71">
    <cfRule type="colorScale" priority="8484">
      <colorScale>
        <cfvo type="min"/>
        <cfvo type="max"/>
        <color rgb="FFFCFCFF"/>
        <color rgb="FF63BE7B"/>
      </colorScale>
    </cfRule>
    <cfRule type="colorScale" priority="84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71">
    <cfRule type="cellIs" dxfId="6509" priority="8486" operator="greaterThan">
      <formula>1</formula>
    </cfRule>
    <cfRule type="colorScale" priority="8487">
      <colorScale>
        <cfvo type="min"/>
        <cfvo type="max"/>
        <color rgb="FFFCFCFF"/>
        <color rgb="FF63BE7B"/>
      </colorScale>
    </cfRule>
    <cfRule type="colorScale" priority="84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71">
    <cfRule type="colorScale" priority="8489">
      <colorScale>
        <cfvo type="min"/>
        <cfvo type="max"/>
        <color rgb="FFFCFCFF"/>
        <color rgb="FF63BE7B"/>
      </colorScale>
    </cfRule>
    <cfRule type="colorScale" priority="84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71">
    <cfRule type="colorScale" priority="8491">
      <colorScale>
        <cfvo type="min"/>
        <cfvo type="max"/>
        <color rgb="FFFCFCFF"/>
        <color rgb="FF63BE7B"/>
      </colorScale>
    </cfRule>
    <cfRule type="colorScale" priority="84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71">
    <cfRule type="cellIs" dxfId="6508" priority="8493" operator="greaterThan">
      <formula>1</formula>
    </cfRule>
    <cfRule type="colorScale" priority="8494">
      <colorScale>
        <cfvo type="min"/>
        <cfvo type="max"/>
        <color rgb="FFFCFCFF"/>
        <color rgb="FF63BE7B"/>
      </colorScale>
    </cfRule>
    <cfRule type="colorScale" priority="84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71">
    <cfRule type="colorScale" priority="8496">
      <colorScale>
        <cfvo type="min"/>
        <cfvo type="max"/>
        <color rgb="FFFCFCFF"/>
        <color rgb="FF63BE7B"/>
      </colorScale>
    </cfRule>
    <cfRule type="colorScale" priority="84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71">
    <cfRule type="colorScale" priority="8498">
      <colorScale>
        <cfvo type="min"/>
        <cfvo type="max"/>
        <color rgb="FFFCFCFF"/>
        <color rgb="FF63BE7B"/>
      </colorScale>
    </cfRule>
    <cfRule type="colorScale" priority="84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71">
    <cfRule type="cellIs" dxfId="6507" priority="8500" operator="greaterThan">
      <formula>1</formula>
    </cfRule>
    <cfRule type="colorScale" priority="8501">
      <colorScale>
        <cfvo type="min"/>
        <cfvo type="max"/>
        <color rgb="FFFCFCFF"/>
        <color rgb="FF63BE7B"/>
      </colorScale>
    </cfRule>
    <cfRule type="colorScale" priority="85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71">
    <cfRule type="colorScale" priority="8503">
      <colorScale>
        <cfvo type="min"/>
        <cfvo type="max"/>
        <color rgb="FFFCFCFF"/>
        <color rgb="FF63BE7B"/>
      </colorScale>
    </cfRule>
    <cfRule type="colorScale" priority="85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71">
    <cfRule type="colorScale" priority="8505">
      <colorScale>
        <cfvo type="min"/>
        <cfvo type="max"/>
        <color rgb="FFFCFCFF"/>
        <color rgb="FF63BE7B"/>
      </colorScale>
    </cfRule>
    <cfRule type="colorScale" priority="85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71">
    <cfRule type="cellIs" dxfId="6506" priority="8507" operator="greaterThan">
      <formula>1</formula>
    </cfRule>
    <cfRule type="colorScale" priority="8508">
      <colorScale>
        <cfvo type="min"/>
        <cfvo type="max"/>
        <color rgb="FFFCFCFF"/>
        <color rgb="FF63BE7B"/>
      </colorScale>
    </cfRule>
    <cfRule type="colorScale" priority="85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71">
    <cfRule type="colorScale" priority="8510">
      <colorScale>
        <cfvo type="min"/>
        <cfvo type="max"/>
        <color rgb="FFFCFCFF"/>
        <color rgb="FF63BE7B"/>
      </colorScale>
    </cfRule>
    <cfRule type="colorScale" priority="85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71">
    <cfRule type="colorScale" priority="8512">
      <colorScale>
        <cfvo type="min"/>
        <cfvo type="max"/>
        <color rgb="FFFCFCFF"/>
        <color rgb="FF63BE7B"/>
      </colorScale>
    </cfRule>
    <cfRule type="colorScale" priority="85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71">
    <cfRule type="cellIs" dxfId="6505" priority="8514" operator="greaterThan">
      <formula>1</formula>
    </cfRule>
    <cfRule type="colorScale" priority="8515">
      <colorScale>
        <cfvo type="min"/>
        <cfvo type="max"/>
        <color rgb="FFFCFCFF"/>
        <color rgb="FF63BE7B"/>
      </colorScale>
    </cfRule>
    <cfRule type="colorScale" priority="85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71">
    <cfRule type="colorScale" priority="8517">
      <colorScale>
        <cfvo type="min"/>
        <cfvo type="max"/>
        <color rgb="FFFCFCFF"/>
        <color rgb="FF63BE7B"/>
      </colorScale>
    </cfRule>
    <cfRule type="colorScale" priority="85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71">
    <cfRule type="colorScale" priority="8519">
      <colorScale>
        <cfvo type="min"/>
        <cfvo type="max"/>
        <color rgb="FFFCFCFF"/>
        <color rgb="FF63BE7B"/>
      </colorScale>
    </cfRule>
    <cfRule type="colorScale" priority="85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71">
    <cfRule type="cellIs" dxfId="6504" priority="8521" operator="greaterThan">
      <formula>1</formula>
    </cfRule>
    <cfRule type="colorScale" priority="8522">
      <colorScale>
        <cfvo type="min"/>
        <cfvo type="max"/>
        <color rgb="FFFCFCFF"/>
        <color rgb="FF63BE7B"/>
      </colorScale>
    </cfRule>
    <cfRule type="colorScale" priority="85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71">
    <cfRule type="colorScale" priority="8524">
      <colorScale>
        <cfvo type="min"/>
        <cfvo type="max"/>
        <color rgb="FFFCFCFF"/>
        <color rgb="FF63BE7B"/>
      </colorScale>
    </cfRule>
    <cfRule type="colorScale" priority="85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71">
    <cfRule type="colorScale" priority="8526">
      <colorScale>
        <cfvo type="min"/>
        <cfvo type="max"/>
        <color rgb="FFFCFCFF"/>
        <color rgb="FF63BE7B"/>
      </colorScale>
    </cfRule>
    <cfRule type="colorScale" priority="85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71">
    <cfRule type="cellIs" dxfId="6503" priority="8528" operator="greaterThan">
      <formula>1</formula>
    </cfRule>
    <cfRule type="colorScale" priority="8529">
      <colorScale>
        <cfvo type="min"/>
        <cfvo type="max"/>
        <color rgb="FFFCFCFF"/>
        <color rgb="FF63BE7B"/>
      </colorScale>
    </cfRule>
    <cfRule type="colorScale" priority="85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71">
    <cfRule type="colorScale" priority="8531">
      <colorScale>
        <cfvo type="min"/>
        <cfvo type="max"/>
        <color rgb="FFFCFCFF"/>
        <color rgb="FF63BE7B"/>
      </colorScale>
    </cfRule>
    <cfRule type="colorScale" priority="85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71">
    <cfRule type="colorScale" priority="8533">
      <colorScale>
        <cfvo type="min"/>
        <cfvo type="max"/>
        <color rgb="FFFCFCFF"/>
        <color rgb="FF63BE7B"/>
      </colorScale>
    </cfRule>
    <cfRule type="colorScale" priority="85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71">
    <cfRule type="cellIs" dxfId="6502" priority="8535" operator="greaterThan">
      <formula>1</formula>
    </cfRule>
    <cfRule type="colorScale" priority="8536">
      <colorScale>
        <cfvo type="min"/>
        <cfvo type="max"/>
        <color rgb="FFFCFCFF"/>
        <color rgb="FF63BE7B"/>
      </colorScale>
    </cfRule>
    <cfRule type="colorScale" priority="85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G71:KZ71">
    <cfRule type="cellIs" dxfId="6501" priority="8249" operator="greaterThan">
      <formula>0.31</formula>
    </cfRule>
    <cfRule type="cellIs" dxfId="6500" priority="8250" operator="greaterThan">
      <formula>0.31</formula>
    </cfRule>
    <cfRule type="cellIs" dxfId="6499" priority="8251" operator="greaterThan">
      <formula>0.31</formula>
    </cfRule>
    <cfRule type="cellIs" dxfId="6498" priority="8252" operator="greaterThan">
      <formula>0.3</formula>
    </cfRule>
    <cfRule type="cellIs" dxfId="6497" priority="8253" operator="greaterThan">
      <formula>1</formula>
    </cfRule>
    <cfRule type="cellIs" dxfId="6496" priority="8254" operator="equal">
      <formula>0</formula>
    </cfRule>
  </conditionalFormatting>
  <conditionalFormatting sqref="MV71:MW71">
    <cfRule type="containsText" dxfId="6495" priority="4795" operator="containsText" text=" ">
      <formula>NOT(ISERROR(SEARCH(" ",MV71)))</formula>
    </cfRule>
    <cfRule type="containsText" dxfId="6494" priority="4796" operator="containsText" text=" ">
      <formula>NOT(ISERROR(SEARCH(" ",MV71)))</formula>
    </cfRule>
  </conditionalFormatting>
  <conditionalFormatting sqref="MX71:XFD71">
    <cfRule type="containsText" dxfId="6493" priority="8266" operator="containsText" text=" ">
      <formula>NOT(ISERROR(SEARCH(" ",MX71)))</formula>
    </cfRule>
    <cfRule type="containsText" dxfId="6492" priority="8267" operator="containsText" text=" ">
      <formula>NOT(ISERROR(SEARCH(" ",MX71)))</formula>
    </cfRule>
  </conditionalFormatting>
  <conditionalFormatting sqref="G72">
    <cfRule type="containsText" dxfId="6491" priority="5992" operator="containsText" text=" ">
      <formula>NOT(ISERROR(SEARCH(" ",G72)))</formula>
    </cfRule>
    <cfRule type="containsText" dxfId="6490" priority="5993" operator="containsText" text=" ">
      <formula>NOT(ISERROR(SEARCH(" ",G72)))</formula>
    </cfRule>
  </conditionalFormatting>
  <conditionalFormatting sqref="V72">
    <cfRule type="colorScale" priority="7905">
      <colorScale>
        <cfvo type="min"/>
        <cfvo type="max"/>
        <color rgb="FFFCFCFF"/>
        <color rgb="FF63BE7B"/>
      </colorScale>
    </cfRule>
    <cfRule type="colorScale" priority="79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G72">
    <cfRule type="cellIs" dxfId="6489" priority="7898" operator="equal">
      <formula>0</formula>
    </cfRule>
    <cfRule type="cellIs" dxfId="6488" priority="7899" operator="greaterThan">
      <formula>1</formula>
    </cfRule>
    <cfRule type="containsText" dxfId="6487" priority="7900" operator="containsText" text=" ">
      <formula>NOT(ISERROR(SEARCH(" ",AG72)))</formula>
    </cfRule>
    <cfRule type="containsText" dxfId="6486" priority="7901" operator="containsText" text=" ">
      <formula>NOT(ISERROR(SEARCH(" ",AG72)))</formula>
    </cfRule>
  </conditionalFormatting>
  <conditionalFormatting sqref="AH72:AJ72">
    <cfRule type="cellIs" dxfId="6485" priority="7893" operator="equal">
      <formula>0</formula>
    </cfRule>
    <cfRule type="cellIs" dxfId="6484" priority="7894" operator="equal">
      <formula>0</formula>
    </cfRule>
    <cfRule type="cellIs" dxfId="6483" priority="7895" operator="greaterThan">
      <formula>1</formula>
    </cfRule>
    <cfRule type="containsText" dxfId="6482" priority="7896" operator="containsText" text=" ">
      <formula>NOT(ISERROR(SEARCH(" ",AH72)))</formula>
    </cfRule>
    <cfRule type="containsText" dxfId="6481" priority="7897" operator="containsText" text=" ">
      <formula>NOT(ISERROR(SEARCH(" ",AH72)))</formula>
    </cfRule>
  </conditionalFormatting>
  <conditionalFormatting sqref="AS72">
    <cfRule type="cellIs" dxfId="6480" priority="7882" operator="equal">
      <formula>0</formula>
    </cfRule>
    <cfRule type="containsText" dxfId="6479" priority="7883" operator="containsText" text=" ">
      <formula>NOT(ISERROR(SEARCH(" ",AS72)))</formula>
    </cfRule>
    <cfRule type="containsText" dxfId="6478" priority="7884" operator="containsText" text=" ">
      <formula>NOT(ISERROR(SEARCH(" ",AS72)))</formula>
    </cfRule>
  </conditionalFormatting>
  <conditionalFormatting sqref="AT72">
    <cfRule type="cellIs" dxfId="6477" priority="7925" operator="equal">
      <formula>0</formula>
    </cfRule>
    <cfRule type="containsText" dxfId="6476" priority="7928" operator="containsText" text=" ">
      <formula>NOT(ISERROR(SEARCH(" ",AT72)))</formula>
    </cfRule>
    <cfRule type="containsText" dxfId="6475" priority="7929" operator="containsText" text=" ">
      <formula>NOT(ISERROR(SEARCH(" ",AT72)))</formula>
    </cfRule>
  </conditionalFormatting>
  <conditionalFormatting sqref="AU72">
    <cfRule type="cellIs" dxfId="6474" priority="7910" operator="greaterThan">
      <formula>1</formula>
    </cfRule>
    <cfRule type="containsText" dxfId="6473" priority="7911" operator="containsText" text=" ">
      <formula>NOT(ISERROR(SEARCH(" ",AU72)))</formula>
    </cfRule>
    <cfRule type="containsText" dxfId="6472" priority="7912" operator="containsText" text=" ">
      <formula>NOT(ISERROR(SEARCH(" ",AU72)))</formula>
    </cfRule>
  </conditionalFormatting>
  <conditionalFormatting sqref="AV72">
    <cfRule type="containsText" dxfId="6471" priority="7889" operator="containsText" text=" ">
      <formula>NOT(ISERROR(SEARCH(" ",AV72)))</formula>
    </cfRule>
    <cfRule type="containsText" dxfId="6470" priority="7890" operator="containsText" text=" ">
      <formula>NOT(ISERROR(SEARCH(" ",AV72)))</formula>
    </cfRule>
  </conditionalFormatting>
  <conditionalFormatting sqref="AY72">
    <cfRule type="containsText" dxfId="6469" priority="609" operator="containsText" text=" ">
      <formula>NOT(ISERROR(SEARCH(" ",AY72)))</formula>
    </cfRule>
    <cfRule type="containsText" dxfId="6468" priority="610" operator="containsText" text=" ">
      <formula>NOT(ISERROR(SEARCH(" ",AY72)))</formula>
    </cfRule>
  </conditionalFormatting>
  <conditionalFormatting sqref="BG72">
    <cfRule type="containsText" dxfId="6467" priority="4771" operator="containsText" text=" ">
      <formula>NOT(ISERROR(SEARCH(" ",BG72)))</formula>
    </cfRule>
    <cfRule type="containsText" dxfId="6466" priority="4772" operator="containsText" text=" ">
      <formula>NOT(ISERROR(SEARCH(" ",BG72)))</formula>
    </cfRule>
  </conditionalFormatting>
  <conditionalFormatting sqref="BH72">
    <cfRule type="containsText" dxfId="6465" priority="7878" operator="containsText" text=" ">
      <formula>NOT(ISERROR(SEARCH(" ",BH72)))</formula>
    </cfRule>
    <cfRule type="containsText" dxfId="6464" priority="7879" operator="containsText" text=" ">
      <formula>NOT(ISERROR(SEARCH(" ",BH72)))</formula>
    </cfRule>
  </conditionalFormatting>
  <conditionalFormatting sqref="BJ72">
    <cfRule type="containsText" dxfId="6463" priority="7876" operator="containsText" text=" ">
      <formula>NOT(ISERROR(SEARCH(" ",BJ72)))</formula>
    </cfRule>
    <cfRule type="containsText" dxfId="6462" priority="7877" operator="containsText" text=" ">
      <formula>NOT(ISERROR(SEARCH(" ",BJ72)))</formula>
    </cfRule>
  </conditionalFormatting>
  <conditionalFormatting sqref="BL72:BN72">
    <cfRule type="containsText" dxfId="6461" priority="7880" operator="containsText" text=" ">
      <formula>NOT(ISERROR(SEARCH(" ",BL72)))</formula>
    </cfRule>
    <cfRule type="containsText" dxfId="6460" priority="7881" operator="containsText" text=" ">
      <formula>NOT(ISERROR(SEARCH(" ",BL72)))</formula>
    </cfRule>
  </conditionalFormatting>
  <conditionalFormatting sqref="BR72:BT72">
    <cfRule type="containsText" dxfId="6459" priority="7907" operator="containsText" text=" ">
      <formula>NOT(ISERROR(SEARCH(" ",BR72)))</formula>
    </cfRule>
    <cfRule type="containsText" dxfId="6458" priority="7908" operator="containsText" text=" ">
      <formula>NOT(ISERROR(SEARCH(" ",BR72)))</formula>
    </cfRule>
  </conditionalFormatting>
  <conditionalFormatting sqref="BW72">
    <cfRule type="containsText" dxfId="6457" priority="7932" operator="containsText" text=" ">
      <formula>NOT(ISERROR(SEARCH(" ",BW72)))</formula>
    </cfRule>
    <cfRule type="containsText" dxfId="6456" priority="7933" operator="containsText" text=" ">
      <formula>NOT(ISERROR(SEARCH(" ",BW72)))</formula>
    </cfRule>
  </conditionalFormatting>
  <conditionalFormatting sqref="CM72">
    <cfRule type="containsText" dxfId="6455" priority="205" operator="containsText" text=" ">
      <formula>NOT(ISERROR(SEARCH(" ",CM72)))</formula>
    </cfRule>
  </conditionalFormatting>
  <conditionalFormatting sqref="CO72">
    <cfRule type="containsText" dxfId="6454" priority="173" operator="containsText" text=" ">
      <formula>NOT(ISERROR(SEARCH(" ",CO72)))</formula>
    </cfRule>
  </conditionalFormatting>
  <conditionalFormatting sqref="CQ72">
    <cfRule type="cellIs" dxfId="6453" priority="6059" operator="equal">
      <formula>1</formula>
    </cfRule>
    <cfRule type="cellIs" dxfId="6452" priority="6060" operator="equal">
      <formula>1</formula>
    </cfRule>
  </conditionalFormatting>
  <conditionalFormatting sqref="DE72:DG72">
    <cfRule type="cellIs" dxfId="6451" priority="556" operator="equal">
      <formula>1</formula>
    </cfRule>
  </conditionalFormatting>
  <conditionalFormatting sqref="DJ72:DL72">
    <cfRule type="cellIs" dxfId="6450" priority="543" operator="equal">
      <formula>1</formula>
    </cfRule>
  </conditionalFormatting>
  <conditionalFormatting sqref="DO72:DQ72">
    <cfRule type="cellIs" dxfId="6449" priority="460" operator="equal">
      <formula>1</formula>
    </cfRule>
  </conditionalFormatting>
  <conditionalFormatting sqref="DV72">
    <cfRule type="containsText" dxfId="6448" priority="7885" operator="containsText" text=" ">
      <formula>NOT(ISERROR(SEARCH(" ",DV72)))</formula>
    </cfRule>
    <cfRule type="containsText" dxfId="6447" priority="7886" operator="containsText" text=" ">
      <formula>NOT(ISERROR(SEARCH(" ",DV72)))</formula>
    </cfRule>
    <cfRule type="containsText" dxfId="6446" priority="7887" operator="containsText" text=" ">
      <formula>NOT(ISERROR(SEARCH(" ",DV72)))</formula>
    </cfRule>
    <cfRule type="containsText" dxfId="6445" priority="7888" operator="containsText" text=" ">
      <formula>NOT(ISERROR(SEARCH(" ",DV72)))</formula>
    </cfRule>
  </conditionalFormatting>
  <conditionalFormatting sqref="DY72:EH72">
    <cfRule type="containsText" dxfId="6444" priority="7926" operator="containsText" text=" ">
      <formula>NOT(ISERROR(SEARCH(" ",DY72)))</formula>
    </cfRule>
    <cfRule type="containsText" dxfId="6443" priority="7927" operator="containsText" text=" ">
      <formula>NOT(ISERROR(SEARCH(" ",DY72)))</formula>
    </cfRule>
  </conditionalFormatting>
  <conditionalFormatting sqref="EJ72">
    <cfRule type="cellIs" dxfId="6442" priority="7891" operator="equal">
      <formula>0</formula>
    </cfRule>
    <cfRule type="containsText" dxfId="6441" priority="7921" operator="containsText" text=" ">
      <formula>NOT(ISERROR(SEARCH(" ",EJ72)))</formula>
    </cfRule>
    <cfRule type="containsText" dxfId="6440" priority="7922" operator="containsText" text=" ">
      <formula>NOT(ISERROR(SEARCH(" ",EJ72)))</formula>
    </cfRule>
  </conditionalFormatting>
  <conditionalFormatting sqref="FE72">
    <cfRule type="cellIs" dxfId="6439" priority="7934" operator="greaterThan">
      <formula>1</formula>
    </cfRule>
    <cfRule type="colorScale" priority="7935">
      <colorScale>
        <cfvo type="min"/>
        <cfvo type="max"/>
        <color rgb="FFFCFCFF"/>
        <color rgb="FF63BE7B"/>
      </colorScale>
    </cfRule>
    <cfRule type="colorScale" priority="79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72">
    <cfRule type="colorScale" priority="7923">
      <colorScale>
        <cfvo type="min"/>
        <cfvo type="max"/>
        <color rgb="FFFCFCFF"/>
        <color rgb="FF63BE7B"/>
      </colorScale>
    </cfRule>
    <cfRule type="colorScale" priority="79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72:FH72">
    <cfRule type="colorScale" priority="7937">
      <colorScale>
        <cfvo type="min"/>
        <cfvo type="max"/>
        <color rgb="FFFCFCFF"/>
        <color rgb="FF63BE7B"/>
      </colorScale>
    </cfRule>
    <cfRule type="colorScale" priority="79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72">
    <cfRule type="colorScale" priority="7939">
      <colorScale>
        <cfvo type="min"/>
        <cfvo type="max"/>
        <color rgb="FFFCFCFF"/>
        <color rgb="FF63BE7B"/>
      </colorScale>
    </cfRule>
    <cfRule type="colorScale" priority="79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72">
    <cfRule type="colorScale" priority="8206">
      <colorScale>
        <cfvo type="min"/>
        <cfvo type="max"/>
        <color rgb="FFFCFCFF"/>
        <color rgb="FF63BE7B"/>
      </colorScale>
    </cfRule>
    <cfRule type="colorScale" priority="82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72">
    <cfRule type="cellIs" dxfId="6438" priority="7941" operator="greaterThan">
      <formula>1</formula>
    </cfRule>
    <cfRule type="colorScale" priority="7942">
      <colorScale>
        <cfvo type="min"/>
        <cfvo type="max"/>
        <color rgb="FFFCFCFF"/>
        <color rgb="FF63BE7B"/>
      </colorScale>
    </cfRule>
    <cfRule type="colorScale" priority="79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72">
    <cfRule type="colorScale" priority="7944">
      <colorScale>
        <cfvo type="min"/>
        <cfvo type="max"/>
        <color rgb="FFFCFCFF"/>
        <color rgb="FF63BE7B"/>
      </colorScale>
    </cfRule>
    <cfRule type="colorScale" priority="79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72">
    <cfRule type="colorScale" priority="8202">
      <colorScale>
        <cfvo type="min"/>
        <cfvo type="max"/>
        <color rgb="FFFCFCFF"/>
        <color rgb="FF63BE7B"/>
      </colorScale>
    </cfRule>
    <cfRule type="colorScale" priority="82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72">
    <cfRule type="cellIs" dxfId="6437" priority="7946" operator="greaterThan">
      <formula>1</formula>
    </cfRule>
    <cfRule type="colorScale" priority="7947">
      <colorScale>
        <cfvo type="min"/>
        <cfvo type="max"/>
        <color rgb="FFFCFCFF"/>
        <color rgb="FF63BE7B"/>
      </colorScale>
    </cfRule>
    <cfRule type="colorScale" priority="79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72">
    <cfRule type="colorScale" priority="7949">
      <colorScale>
        <cfvo type="min"/>
        <cfvo type="max"/>
        <color rgb="FFFCFCFF"/>
        <color rgb="FF63BE7B"/>
      </colorScale>
    </cfRule>
    <cfRule type="colorScale" priority="79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72">
    <cfRule type="colorScale" priority="7951">
      <colorScale>
        <cfvo type="min"/>
        <cfvo type="max"/>
        <color rgb="FFFCFCFF"/>
        <color rgb="FF63BE7B"/>
      </colorScale>
    </cfRule>
    <cfRule type="colorScale" priority="79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72">
    <cfRule type="cellIs" dxfId="6436" priority="7953" operator="greaterThan">
      <formula>1</formula>
    </cfRule>
    <cfRule type="colorScale" priority="7954">
      <colorScale>
        <cfvo type="min"/>
        <cfvo type="max"/>
        <color rgb="FFFCFCFF"/>
        <color rgb="FF63BE7B"/>
      </colorScale>
    </cfRule>
    <cfRule type="colorScale" priority="79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72">
    <cfRule type="colorScale" priority="7956">
      <colorScale>
        <cfvo type="min"/>
        <cfvo type="max"/>
        <color rgb="FFFCFCFF"/>
        <color rgb="FF63BE7B"/>
      </colorScale>
    </cfRule>
    <cfRule type="colorScale" priority="79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72">
    <cfRule type="colorScale" priority="7958">
      <colorScale>
        <cfvo type="min"/>
        <cfvo type="max"/>
        <color rgb="FFFCFCFF"/>
        <color rgb="FF63BE7B"/>
      </colorScale>
    </cfRule>
    <cfRule type="colorScale" priority="79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72">
    <cfRule type="cellIs" dxfId="6435" priority="7960" operator="greaterThan">
      <formula>1</formula>
    </cfRule>
    <cfRule type="colorScale" priority="7961">
      <colorScale>
        <cfvo type="min"/>
        <cfvo type="max"/>
        <color rgb="FFFCFCFF"/>
        <color rgb="FF63BE7B"/>
      </colorScale>
    </cfRule>
    <cfRule type="colorScale" priority="79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72">
    <cfRule type="colorScale" priority="7963">
      <colorScale>
        <cfvo type="min"/>
        <cfvo type="max"/>
        <color rgb="FFFCFCFF"/>
        <color rgb="FF63BE7B"/>
      </colorScale>
    </cfRule>
    <cfRule type="colorScale" priority="79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72">
    <cfRule type="colorScale" priority="7965">
      <colorScale>
        <cfvo type="min"/>
        <cfvo type="max"/>
        <color rgb="FFFCFCFF"/>
        <color rgb="FF63BE7B"/>
      </colorScale>
    </cfRule>
    <cfRule type="colorScale" priority="79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72">
    <cfRule type="cellIs" dxfId="6434" priority="7967" operator="greaterThan">
      <formula>1</formula>
    </cfRule>
    <cfRule type="colorScale" priority="7968">
      <colorScale>
        <cfvo type="min"/>
        <cfvo type="max"/>
        <color rgb="FFFCFCFF"/>
        <color rgb="FF63BE7B"/>
      </colorScale>
    </cfRule>
    <cfRule type="colorScale" priority="79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72">
    <cfRule type="colorScale" priority="7970">
      <colorScale>
        <cfvo type="min"/>
        <cfvo type="max"/>
        <color rgb="FFFCFCFF"/>
        <color rgb="FF63BE7B"/>
      </colorScale>
    </cfRule>
    <cfRule type="colorScale" priority="79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72">
    <cfRule type="colorScale" priority="7972">
      <colorScale>
        <cfvo type="min"/>
        <cfvo type="max"/>
        <color rgb="FFFCFCFF"/>
        <color rgb="FF63BE7B"/>
      </colorScale>
    </cfRule>
    <cfRule type="colorScale" priority="79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72">
    <cfRule type="cellIs" dxfId="6433" priority="7974" operator="greaterThan">
      <formula>1</formula>
    </cfRule>
    <cfRule type="colorScale" priority="7975">
      <colorScale>
        <cfvo type="min"/>
        <cfvo type="max"/>
        <color rgb="FFFCFCFF"/>
        <color rgb="FF63BE7B"/>
      </colorScale>
    </cfRule>
    <cfRule type="colorScale" priority="79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72">
    <cfRule type="colorScale" priority="7977">
      <colorScale>
        <cfvo type="min"/>
        <cfvo type="max"/>
        <color rgb="FFFCFCFF"/>
        <color rgb="FF63BE7B"/>
      </colorScale>
    </cfRule>
    <cfRule type="colorScale" priority="79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72">
    <cfRule type="colorScale" priority="7979">
      <colorScale>
        <cfvo type="min"/>
        <cfvo type="max"/>
        <color rgb="FFFCFCFF"/>
        <color rgb="FF63BE7B"/>
      </colorScale>
    </cfRule>
    <cfRule type="colorScale" priority="79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72">
    <cfRule type="cellIs" dxfId="6432" priority="7981" operator="greaterThan">
      <formula>1</formula>
    </cfRule>
    <cfRule type="colorScale" priority="7982">
      <colorScale>
        <cfvo type="min"/>
        <cfvo type="max"/>
        <color rgb="FFFCFCFF"/>
        <color rgb="FF63BE7B"/>
      </colorScale>
    </cfRule>
    <cfRule type="colorScale" priority="79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72">
    <cfRule type="colorScale" priority="7984">
      <colorScale>
        <cfvo type="min"/>
        <cfvo type="max"/>
        <color rgb="FFFCFCFF"/>
        <color rgb="FF63BE7B"/>
      </colorScale>
    </cfRule>
    <cfRule type="colorScale" priority="79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72">
    <cfRule type="colorScale" priority="7986">
      <colorScale>
        <cfvo type="min"/>
        <cfvo type="max"/>
        <color rgb="FFFCFCFF"/>
        <color rgb="FF63BE7B"/>
      </colorScale>
    </cfRule>
    <cfRule type="colorScale" priority="79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72">
    <cfRule type="cellIs" dxfId="6431" priority="7988" operator="greaterThan">
      <formula>1</formula>
    </cfRule>
    <cfRule type="colorScale" priority="7989">
      <colorScale>
        <cfvo type="min"/>
        <cfvo type="max"/>
        <color rgb="FFFCFCFF"/>
        <color rgb="FF63BE7B"/>
      </colorScale>
    </cfRule>
    <cfRule type="colorScale" priority="79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72">
    <cfRule type="colorScale" priority="7991">
      <colorScale>
        <cfvo type="min"/>
        <cfvo type="max"/>
        <color rgb="FFFCFCFF"/>
        <color rgb="FF63BE7B"/>
      </colorScale>
    </cfRule>
    <cfRule type="colorScale" priority="79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72">
    <cfRule type="colorScale" priority="7993">
      <colorScale>
        <cfvo type="min"/>
        <cfvo type="max"/>
        <color rgb="FFFCFCFF"/>
        <color rgb="FF63BE7B"/>
      </colorScale>
    </cfRule>
    <cfRule type="colorScale" priority="79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72">
    <cfRule type="cellIs" dxfId="6430" priority="7995" operator="greaterThan">
      <formula>1</formula>
    </cfRule>
    <cfRule type="colorScale" priority="7996">
      <colorScale>
        <cfvo type="min"/>
        <cfvo type="max"/>
        <color rgb="FFFCFCFF"/>
        <color rgb="FF63BE7B"/>
      </colorScale>
    </cfRule>
    <cfRule type="colorScale" priority="79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72">
    <cfRule type="colorScale" priority="7998">
      <colorScale>
        <cfvo type="min"/>
        <cfvo type="max"/>
        <color rgb="FFFCFCFF"/>
        <color rgb="FF63BE7B"/>
      </colorScale>
    </cfRule>
    <cfRule type="colorScale" priority="79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72">
    <cfRule type="colorScale" priority="8000">
      <colorScale>
        <cfvo type="min"/>
        <cfvo type="max"/>
        <color rgb="FFFCFCFF"/>
        <color rgb="FF63BE7B"/>
      </colorScale>
    </cfRule>
    <cfRule type="colorScale" priority="80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72">
    <cfRule type="cellIs" dxfId="6429" priority="8002" operator="greaterThan">
      <formula>1</formula>
    </cfRule>
    <cfRule type="colorScale" priority="8003">
      <colorScale>
        <cfvo type="min"/>
        <cfvo type="max"/>
        <color rgb="FFFCFCFF"/>
        <color rgb="FF63BE7B"/>
      </colorScale>
    </cfRule>
    <cfRule type="colorScale" priority="80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72">
    <cfRule type="colorScale" priority="8005">
      <colorScale>
        <cfvo type="min"/>
        <cfvo type="max"/>
        <color rgb="FFFCFCFF"/>
        <color rgb="FF63BE7B"/>
      </colorScale>
    </cfRule>
    <cfRule type="colorScale" priority="80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72">
    <cfRule type="colorScale" priority="8007">
      <colorScale>
        <cfvo type="min"/>
        <cfvo type="max"/>
        <color rgb="FFFCFCFF"/>
        <color rgb="FF63BE7B"/>
      </colorScale>
    </cfRule>
    <cfRule type="colorScale" priority="80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72">
    <cfRule type="cellIs" dxfId="6428" priority="8009" operator="greaterThan">
      <formula>1</formula>
    </cfRule>
    <cfRule type="colorScale" priority="8010">
      <colorScale>
        <cfvo type="min"/>
        <cfvo type="max"/>
        <color rgb="FFFCFCFF"/>
        <color rgb="FF63BE7B"/>
      </colorScale>
    </cfRule>
    <cfRule type="colorScale" priority="80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72">
    <cfRule type="colorScale" priority="8012">
      <colorScale>
        <cfvo type="min"/>
        <cfvo type="max"/>
        <color rgb="FFFCFCFF"/>
        <color rgb="FF63BE7B"/>
      </colorScale>
    </cfRule>
    <cfRule type="colorScale" priority="80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72">
    <cfRule type="colorScale" priority="8014">
      <colorScale>
        <cfvo type="min"/>
        <cfvo type="max"/>
        <color rgb="FFFCFCFF"/>
        <color rgb="FF63BE7B"/>
      </colorScale>
    </cfRule>
    <cfRule type="colorScale" priority="80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72">
    <cfRule type="cellIs" dxfId="6427" priority="8016" operator="greaterThan">
      <formula>1</formula>
    </cfRule>
    <cfRule type="colorScale" priority="8017">
      <colorScale>
        <cfvo type="min"/>
        <cfvo type="max"/>
        <color rgb="FFFCFCFF"/>
        <color rgb="FF63BE7B"/>
      </colorScale>
    </cfRule>
    <cfRule type="colorScale" priority="80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72">
    <cfRule type="colorScale" priority="8019">
      <colorScale>
        <cfvo type="min"/>
        <cfvo type="max"/>
        <color rgb="FFFCFCFF"/>
        <color rgb="FF63BE7B"/>
      </colorScale>
    </cfRule>
    <cfRule type="colorScale" priority="80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72">
    <cfRule type="colorScale" priority="8021">
      <colorScale>
        <cfvo type="min"/>
        <cfvo type="max"/>
        <color rgb="FFFCFCFF"/>
        <color rgb="FF63BE7B"/>
      </colorScale>
    </cfRule>
    <cfRule type="colorScale" priority="80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72">
    <cfRule type="cellIs" dxfId="6426" priority="8023" operator="greaterThan">
      <formula>1</formula>
    </cfRule>
    <cfRule type="colorScale" priority="8024">
      <colorScale>
        <cfvo type="min"/>
        <cfvo type="max"/>
        <color rgb="FFFCFCFF"/>
        <color rgb="FF63BE7B"/>
      </colorScale>
    </cfRule>
    <cfRule type="colorScale" priority="80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72">
    <cfRule type="colorScale" priority="8026">
      <colorScale>
        <cfvo type="min"/>
        <cfvo type="max"/>
        <color rgb="FFFCFCFF"/>
        <color rgb="FF63BE7B"/>
      </colorScale>
    </cfRule>
    <cfRule type="colorScale" priority="80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72">
    <cfRule type="colorScale" priority="8028">
      <colorScale>
        <cfvo type="min"/>
        <cfvo type="max"/>
        <color rgb="FFFCFCFF"/>
        <color rgb="FF63BE7B"/>
      </colorScale>
    </cfRule>
    <cfRule type="colorScale" priority="80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72">
    <cfRule type="cellIs" dxfId="6425" priority="8030" operator="greaterThan">
      <formula>1</formula>
    </cfRule>
    <cfRule type="colorScale" priority="8031">
      <colorScale>
        <cfvo type="min"/>
        <cfvo type="max"/>
        <color rgb="FFFCFCFF"/>
        <color rgb="FF63BE7B"/>
      </colorScale>
    </cfRule>
    <cfRule type="colorScale" priority="80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72">
    <cfRule type="colorScale" priority="8033">
      <colorScale>
        <cfvo type="min"/>
        <cfvo type="max"/>
        <color rgb="FFFCFCFF"/>
        <color rgb="FF63BE7B"/>
      </colorScale>
    </cfRule>
    <cfRule type="colorScale" priority="80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72">
    <cfRule type="colorScale" priority="8035">
      <colorScale>
        <cfvo type="min"/>
        <cfvo type="max"/>
        <color rgb="FFFCFCFF"/>
        <color rgb="FF63BE7B"/>
      </colorScale>
    </cfRule>
    <cfRule type="colorScale" priority="80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72">
    <cfRule type="cellIs" dxfId="6424" priority="8037" operator="greaterThan">
      <formula>1</formula>
    </cfRule>
    <cfRule type="colorScale" priority="8038">
      <colorScale>
        <cfvo type="min"/>
        <cfvo type="max"/>
        <color rgb="FFFCFCFF"/>
        <color rgb="FF63BE7B"/>
      </colorScale>
    </cfRule>
    <cfRule type="colorScale" priority="80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72">
    <cfRule type="colorScale" priority="8040">
      <colorScale>
        <cfvo type="min"/>
        <cfvo type="max"/>
        <color rgb="FFFCFCFF"/>
        <color rgb="FF63BE7B"/>
      </colorScale>
    </cfRule>
    <cfRule type="colorScale" priority="80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72">
    <cfRule type="colorScale" priority="8042">
      <colorScale>
        <cfvo type="min"/>
        <cfvo type="max"/>
        <color rgb="FFFCFCFF"/>
        <color rgb="FF63BE7B"/>
      </colorScale>
    </cfRule>
    <cfRule type="colorScale" priority="80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72">
    <cfRule type="cellIs" dxfId="6423" priority="8044" operator="greaterThan">
      <formula>1</formula>
    </cfRule>
    <cfRule type="colorScale" priority="8045">
      <colorScale>
        <cfvo type="min"/>
        <cfvo type="max"/>
        <color rgb="FFFCFCFF"/>
        <color rgb="FF63BE7B"/>
      </colorScale>
    </cfRule>
    <cfRule type="colorScale" priority="80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72">
    <cfRule type="colorScale" priority="8047">
      <colorScale>
        <cfvo type="min"/>
        <cfvo type="max"/>
        <color rgb="FFFCFCFF"/>
        <color rgb="FF63BE7B"/>
      </colorScale>
    </cfRule>
    <cfRule type="colorScale" priority="80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72">
    <cfRule type="colorScale" priority="8049">
      <colorScale>
        <cfvo type="min"/>
        <cfvo type="max"/>
        <color rgb="FFFCFCFF"/>
        <color rgb="FF63BE7B"/>
      </colorScale>
    </cfRule>
    <cfRule type="colorScale" priority="80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72">
    <cfRule type="cellIs" dxfId="6422" priority="8051" operator="greaterThan">
      <formula>1</formula>
    </cfRule>
    <cfRule type="colorScale" priority="8052">
      <colorScale>
        <cfvo type="min"/>
        <cfvo type="max"/>
        <color rgb="FFFCFCFF"/>
        <color rgb="FF63BE7B"/>
      </colorScale>
    </cfRule>
    <cfRule type="colorScale" priority="80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72">
    <cfRule type="colorScale" priority="8054">
      <colorScale>
        <cfvo type="min"/>
        <cfvo type="max"/>
        <color rgb="FFFCFCFF"/>
        <color rgb="FF63BE7B"/>
      </colorScale>
    </cfRule>
    <cfRule type="colorScale" priority="80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72">
    <cfRule type="colorScale" priority="8056">
      <colorScale>
        <cfvo type="min"/>
        <cfvo type="max"/>
        <color rgb="FFFCFCFF"/>
        <color rgb="FF63BE7B"/>
      </colorScale>
    </cfRule>
    <cfRule type="colorScale" priority="80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72">
    <cfRule type="cellIs" dxfId="6421" priority="8058" operator="greaterThan">
      <formula>1</formula>
    </cfRule>
    <cfRule type="colorScale" priority="8059">
      <colorScale>
        <cfvo type="min"/>
        <cfvo type="max"/>
        <color rgb="FFFCFCFF"/>
        <color rgb="FF63BE7B"/>
      </colorScale>
    </cfRule>
    <cfRule type="colorScale" priority="80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72">
    <cfRule type="colorScale" priority="8061">
      <colorScale>
        <cfvo type="min"/>
        <cfvo type="max"/>
        <color rgb="FFFCFCFF"/>
        <color rgb="FF63BE7B"/>
      </colorScale>
    </cfRule>
    <cfRule type="colorScale" priority="80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72">
    <cfRule type="colorScale" priority="8063">
      <colorScale>
        <cfvo type="min"/>
        <cfvo type="max"/>
        <color rgb="FFFCFCFF"/>
        <color rgb="FF63BE7B"/>
      </colorScale>
    </cfRule>
    <cfRule type="colorScale" priority="80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72">
    <cfRule type="cellIs" dxfId="6420" priority="8065" operator="greaterThan">
      <formula>1</formula>
    </cfRule>
    <cfRule type="colorScale" priority="8066">
      <colorScale>
        <cfvo type="min"/>
        <cfvo type="max"/>
        <color rgb="FFFCFCFF"/>
        <color rgb="FF63BE7B"/>
      </colorScale>
    </cfRule>
    <cfRule type="colorScale" priority="80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72">
    <cfRule type="cellIs" dxfId="6419" priority="8068" operator="greaterThan">
      <formula>1</formula>
    </cfRule>
    <cfRule type="colorScale" priority="8069">
      <colorScale>
        <cfvo type="min"/>
        <cfvo type="max"/>
        <color rgb="FFFCFCFF"/>
        <color rgb="FF63BE7B"/>
      </colorScale>
    </cfRule>
    <cfRule type="colorScale" priority="80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72:HW72">
    <cfRule type="colorScale" priority="8071">
      <colorScale>
        <cfvo type="min"/>
        <cfvo type="max"/>
        <color rgb="FFFCFCFF"/>
        <color rgb="FF63BE7B"/>
      </colorScale>
    </cfRule>
    <cfRule type="colorScale" priority="80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72">
    <cfRule type="colorScale" priority="8073">
      <colorScale>
        <cfvo type="min"/>
        <cfvo type="max"/>
        <color rgb="FFFCFCFF"/>
        <color rgb="FF63BE7B"/>
      </colorScale>
    </cfRule>
    <cfRule type="colorScale" priority="80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72">
    <cfRule type="colorScale" priority="8208">
      <colorScale>
        <cfvo type="min"/>
        <cfvo type="max"/>
        <color rgb="FFFCFCFF"/>
        <color rgb="FF63BE7B"/>
      </colorScale>
    </cfRule>
    <cfRule type="colorScale" priority="82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72">
    <cfRule type="cellIs" dxfId="6418" priority="8075" operator="greaterThan">
      <formula>1</formula>
    </cfRule>
    <cfRule type="colorScale" priority="8076">
      <colorScale>
        <cfvo type="min"/>
        <cfvo type="max"/>
        <color rgb="FFFCFCFF"/>
        <color rgb="FF63BE7B"/>
      </colorScale>
    </cfRule>
    <cfRule type="colorScale" priority="80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72">
    <cfRule type="colorScale" priority="8078">
      <colorScale>
        <cfvo type="min"/>
        <cfvo type="max"/>
        <color rgb="FFFCFCFF"/>
        <color rgb="FF63BE7B"/>
      </colorScale>
    </cfRule>
    <cfRule type="colorScale" priority="80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72">
    <cfRule type="colorScale" priority="8204">
      <colorScale>
        <cfvo type="min"/>
        <cfvo type="max"/>
        <color rgb="FFFCFCFF"/>
        <color rgb="FF63BE7B"/>
      </colorScale>
    </cfRule>
    <cfRule type="colorScale" priority="82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72">
    <cfRule type="cellIs" dxfId="6417" priority="8080" operator="greaterThan">
      <formula>1</formula>
    </cfRule>
    <cfRule type="colorScale" priority="8081">
      <colorScale>
        <cfvo type="min"/>
        <cfvo type="max"/>
        <color rgb="FFFCFCFF"/>
        <color rgb="FF63BE7B"/>
      </colorScale>
    </cfRule>
    <cfRule type="colorScale" priority="80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72">
    <cfRule type="colorScale" priority="8083">
      <colorScale>
        <cfvo type="min"/>
        <cfvo type="max"/>
        <color rgb="FFFCFCFF"/>
        <color rgb="FF63BE7B"/>
      </colorScale>
    </cfRule>
    <cfRule type="colorScale" priority="80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72">
    <cfRule type="colorScale" priority="8085">
      <colorScale>
        <cfvo type="min"/>
        <cfvo type="max"/>
        <color rgb="FFFCFCFF"/>
        <color rgb="FF63BE7B"/>
      </colorScale>
    </cfRule>
    <cfRule type="colorScale" priority="80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72">
    <cfRule type="cellIs" dxfId="6416" priority="8087" operator="greaterThan">
      <formula>1</formula>
    </cfRule>
    <cfRule type="colorScale" priority="8088">
      <colorScale>
        <cfvo type="min"/>
        <cfvo type="max"/>
        <color rgb="FFFCFCFF"/>
        <color rgb="FF63BE7B"/>
      </colorScale>
    </cfRule>
    <cfRule type="colorScale" priority="80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72">
    <cfRule type="colorScale" priority="8090">
      <colorScale>
        <cfvo type="min"/>
        <cfvo type="max"/>
        <color rgb="FFFCFCFF"/>
        <color rgb="FF63BE7B"/>
      </colorScale>
    </cfRule>
    <cfRule type="colorScale" priority="80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72">
    <cfRule type="colorScale" priority="8092">
      <colorScale>
        <cfvo type="min"/>
        <cfvo type="max"/>
        <color rgb="FFFCFCFF"/>
        <color rgb="FF63BE7B"/>
      </colorScale>
    </cfRule>
    <cfRule type="colorScale" priority="80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72">
    <cfRule type="cellIs" dxfId="6415" priority="8094" operator="greaterThan">
      <formula>1</formula>
    </cfRule>
    <cfRule type="colorScale" priority="8095">
      <colorScale>
        <cfvo type="min"/>
        <cfvo type="max"/>
        <color rgb="FFFCFCFF"/>
        <color rgb="FF63BE7B"/>
      </colorScale>
    </cfRule>
    <cfRule type="colorScale" priority="80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72">
    <cfRule type="colorScale" priority="8097">
      <colorScale>
        <cfvo type="min"/>
        <cfvo type="max"/>
        <color rgb="FFFCFCFF"/>
        <color rgb="FF63BE7B"/>
      </colorScale>
    </cfRule>
    <cfRule type="colorScale" priority="80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72">
    <cfRule type="colorScale" priority="8099">
      <colorScale>
        <cfvo type="min"/>
        <cfvo type="max"/>
        <color rgb="FFFCFCFF"/>
        <color rgb="FF63BE7B"/>
      </colorScale>
    </cfRule>
    <cfRule type="colorScale" priority="81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72">
    <cfRule type="cellIs" dxfId="6414" priority="8101" operator="greaterThan">
      <formula>1</formula>
    </cfRule>
    <cfRule type="colorScale" priority="8102">
      <colorScale>
        <cfvo type="min"/>
        <cfvo type="max"/>
        <color rgb="FFFCFCFF"/>
        <color rgb="FF63BE7B"/>
      </colorScale>
    </cfRule>
    <cfRule type="colorScale" priority="81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72">
    <cfRule type="colorScale" priority="8104">
      <colorScale>
        <cfvo type="min"/>
        <cfvo type="max"/>
        <color rgb="FFFCFCFF"/>
        <color rgb="FF63BE7B"/>
      </colorScale>
    </cfRule>
    <cfRule type="colorScale" priority="81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72">
    <cfRule type="colorScale" priority="8106">
      <colorScale>
        <cfvo type="min"/>
        <cfvo type="max"/>
        <color rgb="FFFCFCFF"/>
        <color rgb="FF63BE7B"/>
      </colorScale>
    </cfRule>
    <cfRule type="colorScale" priority="81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72">
    <cfRule type="cellIs" dxfId="6413" priority="8108" operator="greaterThan">
      <formula>1</formula>
    </cfRule>
    <cfRule type="colorScale" priority="8109">
      <colorScale>
        <cfvo type="min"/>
        <cfvo type="max"/>
        <color rgb="FFFCFCFF"/>
        <color rgb="FF63BE7B"/>
      </colorScale>
    </cfRule>
    <cfRule type="colorScale" priority="81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72">
    <cfRule type="colorScale" priority="8111">
      <colorScale>
        <cfvo type="min"/>
        <cfvo type="max"/>
        <color rgb="FFFCFCFF"/>
        <color rgb="FF63BE7B"/>
      </colorScale>
    </cfRule>
    <cfRule type="colorScale" priority="81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72">
    <cfRule type="colorScale" priority="8113">
      <colorScale>
        <cfvo type="min"/>
        <cfvo type="max"/>
        <color rgb="FFFCFCFF"/>
        <color rgb="FF63BE7B"/>
      </colorScale>
    </cfRule>
    <cfRule type="colorScale" priority="81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72">
    <cfRule type="cellIs" dxfId="6412" priority="8115" operator="greaterThan">
      <formula>1</formula>
    </cfRule>
    <cfRule type="colorScale" priority="8116">
      <colorScale>
        <cfvo type="min"/>
        <cfvo type="max"/>
        <color rgb="FFFCFCFF"/>
        <color rgb="FF63BE7B"/>
      </colorScale>
    </cfRule>
    <cfRule type="colorScale" priority="81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72">
    <cfRule type="colorScale" priority="8118">
      <colorScale>
        <cfvo type="min"/>
        <cfvo type="max"/>
        <color rgb="FFFCFCFF"/>
        <color rgb="FF63BE7B"/>
      </colorScale>
    </cfRule>
    <cfRule type="colorScale" priority="81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72">
    <cfRule type="colorScale" priority="8120">
      <colorScale>
        <cfvo type="min"/>
        <cfvo type="max"/>
        <color rgb="FFFCFCFF"/>
        <color rgb="FF63BE7B"/>
      </colorScale>
    </cfRule>
    <cfRule type="colorScale" priority="81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72">
    <cfRule type="cellIs" dxfId="6411" priority="8122" operator="greaterThan">
      <formula>1</formula>
    </cfRule>
    <cfRule type="colorScale" priority="8123">
      <colorScale>
        <cfvo type="min"/>
        <cfvo type="max"/>
        <color rgb="FFFCFCFF"/>
        <color rgb="FF63BE7B"/>
      </colorScale>
    </cfRule>
    <cfRule type="colorScale" priority="81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72">
    <cfRule type="colorScale" priority="8125">
      <colorScale>
        <cfvo type="min"/>
        <cfvo type="max"/>
        <color rgb="FFFCFCFF"/>
        <color rgb="FF63BE7B"/>
      </colorScale>
    </cfRule>
    <cfRule type="colorScale" priority="81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72">
    <cfRule type="colorScale" priority="8127">
      <colorScale>
        <cfvo type="min"/>
        <cfvo type="max"/>
        <color rgb="FFFCFCFF"/>
        <color rgb="FF63BE7B"/>
      </colorScale>
    </cfRule>
    <cfRule type="colorScale" priority="81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72">
    <cfRule type="cellIs" dxfId="6410" priority="8129" operator="greaterThan">
      <formula>1</formula>
    </cfRule>
    <cfRule type="colorScale" priority="8130">
      <colorScale>
        <cfvo type="min"/>
        <cfvo type="max"/>
        <color rgb="FFFCFCFF"/>
        <color rgb="FF63BE7B"/>
      </colorScale>
    </cfRule>
    <cfRule type="colorScale" priority="81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72">
    <cfRule type="colorScale" priority="8132">
      <colorScale>
        <cfvo type="min"/>
        <cfvo type="max"/>
        <color rgb="FFFCFCFF"/>
        <color rgb="FF63BE7B"/>
      </colorScale>
    </cfRule>
    <cfRule type="colorScale" priority="81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72">
    <cfRule type="colorScale" priority="8134">
      <colorScale>
        <cfvo type="min"/>
        <cfvo type="max"/>
        <color rgb="FFFCFCFF"/>
        <color rgb="FF63BE7B"/>
      </colorScale>
    </cfRule>
    <cfRule type="colorScale" priority="81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72">
    <cfRule type="cellIs" dxfId="6409" priority="8136" operator="greaterThan">
      <formula>1</formula>
    </cfRule>
    <cfRule type="colorScale" priority="8137">
      <colorScale>
        <cfvo type="min"/>
        <cfvo type="max"/>
        <color rgb="FFFCFCFF"/>
        <color rgb="FF63BE7B"/>
      </colorScale>
    </cfRule>
    <cfRule type="colorScale" priority="81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72">
    <cfRule type="colorScale" priority="8139">
      <colorScale>
        <cfvo type="min"/>
        <cfvo type="max"/>
        <color rgb="FFFCFCFF"/>
        <color rgb="FF63BE7B"/>
      </colorScale>
    </cfRule>
    <cfRule type="colorScale" priority="81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72">
    <cfRule type="colorScale" priority="8141">
      <colorScale>
        <cfvo type="min"/>
        <cfvo type="max"/>
        <color rgb="FFFCFCFF"/>
        <color rgb="FF63BE7B"/>
      </colorScale>
    </cfRule>
    <cfRule type="colorScale" priority="81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72">
    <cfRule type="cellIs" dxfId="6408" priority="8143" operator="greaterThan">
      <formula>1</formula>
    </cfRule>
    <cfRule type="colorScale" priority="8144">
      <colorScale>
        <cfvo type="min"/>
        <cfvo type="max"/>
        <color rgb="FFFCFCFF"/>
        <color rgb="FF63BE7B"/>
      </colorScale>
    </cfRule>
    <cfRule type="colorScale" priority="81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72">
    <cfRule type="colorScale" priority="8146">
      <colorScale>
        <cfvo type="min"/>
        <cfvo type="max"/>
        <color rgb="FFFCFCFF"/>
        <color rgb="FF63BE7B"/>
      </colorScale>
    </cfRule>
    <cfRule type="colorScale" priority="81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72">
    <cfRule type="colorScale" priority="8148">
      <colorScale>
        <cfvo type="min"/>
        <cfvo type="max"/>
        <color rgb="FFFCFCFF"/>
        <color rgb="FF63BE7B"/>
      </colorScale>
    </cfRule>
    <cfRule type="colorScale" priority="81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72">
    <cfRule type="cellIs" dxfId="6407" priority="8150" operator="greaterThan">
      <formula>1</formula>
    </cfRule>
    <cfRule type="colorScale" priority="8151">
      <colorScale>
        <cfvo type="min"/>
        <cfvo type="max"/>
        <color rgb="FFFCFCFF"/>
        <color rgb="FF63BE7B"/>
      </colorScale>
    </cfRule>
    <cfRule type="colorScale" priority="81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72">
    <cfRule type="colorScale" priority="8153">
      <colorScale>
        <cfvo type="min"/>
        <cfvo type="max"/>
        <color rgb="FFFCFCFF"/>
        <color rgb="FF63BE7B"/>
      </colorScale>
    </cfRule>
    <cfRule type="colorScale" priority="81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72">
    <cfRule type="colorScale" priority="8155">
      <colorScale>
        <cfvo type="min"/>
        <cfvo type="max"/>
        <color rgb="FFFCFCFF"/>
        <color rgb="FF63BE7B"/>
      </colorScale>
    </cfRule>
    <cfRule type="colorScale" priority="81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72">
    <cfRule type="cellIs" dxfId="6406" priority="8157" operator="greaterThan">
      <formula>1</formula>
    </cfRule>
    <cfRule type="colorScale" priority="8158">
      <colorScale>
        <cfvo type="min"/>
        <cfvo type="max"/>
        <color rgb="FFFCFCFF"/>
        <color rgb="FF63BE7B"/>
      </colorScale>
    </cfRule>
    <cfRule type="colorScale" priority="81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72">
    <cfRule type="colorScale" priority="8160">
      <colorScale>
        <cfvo type="min"/>
        <cfvo type="max"/>
        <color rgb="FFFCFCFF"/>
        <color rgb="FF63BE7B"/>
      </colorScale>
    </cfRule>
    <cfRule type="colorScale" priority="81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72">
    <cfRule type="colorScale" priority="8162">
      <colorScale>
        <cfvo type="min"/>
        <cfvo type="max"/>
        <color rgb="FFFCFCFF"/>
        <color rgb="FF63BE7B"/>
      </colorScale>
    </cfRule>
    <cfRule type="colorScale" priority="81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72">
    <cfRule type="cellIs" dxfId="6405" priority="8164" operator="greaterThan">
      <formula>1</formula>
    </cfRule>
    <cfRule type="colorScale" priority="8165">
      <colorScale>
        <cfvo type="min"/>
        <cfvo type="max"/>
        <color rgb="FFFCFCFF"/>
        <color rgb="FF63BE7B"/>
      </colorScale>
    </cfRule>
    <cfRule type="colorScale" priority="81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72">
    <cfRule type="colorScale" priority="8167">
      <colorScale>
        <cfvo type="min"/>
        <cfvo type="max"/>
        <color rgb="FFFCFCFF"/>
        <color rgb="FF63BE7B"/>
      </colorScale>
    </cfRule>
    <cfRule type="colorScale" priority="81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72">
    <cfRule type="colorScale" priority="8169">
      <colorScale>
        <cfvo type="min"/>
        <cfvo type="max"/>
        <color rgb="FFFCFCFF"/>
        <color rgb="FF63BE7B"/>
      </colorScale>
    </cfRule>
    <cfRule type="colorScale" priority="81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72">
    <cfRule type="cellIs" dxfId="6404" priority="8171" operator="greaterThan">
      <formula>1</formula>
    </cfRule>
    <cfRule type="colorScale" priority="8172">
      <colorScale>
        <cfvo type="min"/>
        <cfvo type="max"/>
        <color rgb="FFFCFCFF"/>
        <color rgb="FF63BE7B"/>
      </colorScale>
    </cfRule>
    <cfRule type="colorScale" priority="81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72">
    <cfRule type="colorScale" priority="8174">
      <colorScale>
        <cfvo type="min"/>
        <cfvo type="max"/>
        <color rgb="FFFCFCFF"/>
        <color rgb="FF63BE7B"/>
      </colorScale>
    </cfRule>
    <cfRule type="colorScale" priority="81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72">
    <cfRule type="colorScale" priority="8176">
      <colorScale>
        <cfvo type="min"/>
        <cfvo type="max"/>
        <color rgb="FFFCFCFF"/>
        <color rgb="FF63BE7B"/>
      </colorScale>
    </cfRule>
    <cfRule type="colorScale" priority="81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72">
    <cfRule type="cellIs" dxfId="6403" priority="8178" operator="greaterThan">
      <formula>1</formula>
    </cfRule>
    <cfRule type="colorScale" priority="8179">
      <colorScale>
        <cfvo type="min"/>
        <cfvo type="max"/>
        <color rgb="FFFCFCFF"/>
        <color rgb="FF63BE7B"/>
      </colorScale>
    </cfRule>
    <cfRule type="colorScale" priority="81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72">
    <cfRule type="colorScale" priority="8181">
      <colorScale>
        <cfvo type="min"/>
        <cfvo type="max"/>
        <color rgb="FFFCFCFF"/>
        <color rgb="FF63BE7B"/>
      </colorScale>
    </cfRule>
    <cfRule type="colorScale" priority="81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72">
    <cfRule type="colorScale" priority="8183">
      <colorScale>
        <cfvo type="min"/>
        <cfvo type="max"/>
        <color rgb="FFFCFCFF"/>
        <color rgb="FF63BE7B"/>
      </colorScale>
    </cfRule>
    <cfRule type="colorScale" priority="81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72">
    <cfRule type="cellIs" dxfId="6402" priority="8185" operator="greaterThan">
      <formula>1</formula>
    </cfRule>
    <cfRule type="colorScale" priority="8186">
      <colorScale>
        <cfvo type="min"/>
        <cfvo type="max"/>
        <color rgb="FFFCFCFF"/>
        <color rgb="FF63BE7B"/>
      </colorScale>
    </cfRule>
    <cfRule type="colorScale" priority="81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72">
    <cfRule type="colorScale" priority="8188">
      <colorScale>
        <cfvo type="min"/>
        <cfvo type="max"/>
        <color rgb="FFFCFCFF"/>
        <color rgb="FF63BE7B"/>
      </colorScale>
    </cfRule>
    <cfRule type="colorScale" priority="81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72">
    <cfRule type="colorScale" priority="8190">
      <colorScale>
        <cfvo type="min"/>
        <cfvo type="max"/>
        <color rgb="FFFCFCFF"/>
        <color rgb="FF63BE7B"/>
      </colorScale>
    </cfRule>
    <cfRule type="colorScale" priority="81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72">
    <cfRule type="cellIs" dxfId="6401" priority="8192" operator="greaterThan">
      <formula>1</formula>
    </cfRule>
    <cfRule type="colorScale" priority="8193">
      <colorScale>
        <cfvo type="min"/>
        <cfvo type="max"/>
        <color rgb="FFFCFCFF"/>
        <color rgb="FF63BE7B"/>
      </colorScale>
    </cfRule>
    <cfRule type="colorScale" priority="81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72">
    <cfRule type="colorScale" priority="8195">
      <colorScale>
        <cfvo type="min"/>
        <cfvo type="max"/>
        <color rgb="FFFCFCFF"/>
        <color rgb="FF63BE7B"/>
      </colorScale>
    </cfRule>
    <cfRule type="colorScale" priority="81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72">
    <cfRule type="colorScale" priority="8197">
      <colorScale>
        <cfvo type="min"/>
        <cfvo type="max"/>
        <color rgb="FFFCFCFF"/>
        <color rgb="FF63BE7B"/>
      </colorScale>
    </cfRule>
    <cfRule type="colorScale" priority="81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72">
    <cfRule type="cellIs" dxfId="6400" priority="8199" operator="greaterThan">
      <formula>1</formula>
    </cfRule>
    <cfRule type="colorScale" priority="8200">
      <colorScale>
        <cfvo type="min"/>
        <cfvo type="max"/>
        <color rgb="FFFCFCFF"/>
        <color rgb="FF63BE7B"/>
      </colorScale>
    </cfRule>
    <cfRule type="colorScale" priority="82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G72:KZ72">
    <cfRule type="cellIs" dxfId="6399" priority="7913" operator="greaterThan">
      <formula>0.31</formula>
    </cfRule>
    <cfRule type="cellIs" dxfId="6398" priority="7914" operator="greaterThan">
      <formula>0.31</formula>
    </cfRule>
    <cfRule type="cellIs" dxfId="6397" priority="7915" operator="greaterThan">
      <formula>0.31</formula>
    </cfRule>
    <cfRule type="cellIs" dxfId="6396" priority="7916" operator="greaterThan">
      <formula>0.3</formula>
    </cfRule>
    <cfRule type="cellIs" dxfId="6395" priority="7917" operator="greaterThan">
      <formula>1</formula>
    </cfRule>
    <cfRule type="cellIs" dxfId="6394" priority="7918" operator="equal">
      <formula>0</formula>
    </cfRule>
  </conditionalFormatting>
  <conditionalFormatting sqref="MV72:MW72">
    <cfRule type="containsText" dxfId="6393" priority="4793" operator="containsText" text=" ">
      <formula>NOT(ISERROR(SEARCH(" ",MV72)))</formula>
    </cfRule>
    <cfRule type="containsText" dxfId="6392" priority="4794" operator="containsText" text=" ">
      <formula>NOT(ISERROR(SEARCH(" ",MV72)))</formula>
    </cfRule>
  </conditionalFormatting>
  <conditionalFormatting sqref="MX72:XFD72">
    <cfRule type="containsText" dxfId="6391" priority="7930" operator="containsText" text=" ">
      <formula>NOT(ISERROR(SEARCH(" ",MX72)))</formula>
    </cfRule>
    <cfRule type="containsText" dxfId="6390" priority="7931" operator="containsText" text=" ">
      <formula>NOT(ISERROR(SEARCH(" ",MX72)))</formula>
    </cfRule>
  </conditionalFormatting>
  <conditionalFormatting sqref="G73">
    <cfRule type="containsText" dxfId="6389" priority="5994" operator="containsText" text=" ">
      <formula>NOT(ISERROR(SEARCH(" ",G73)))</formula>
    </cfRule>
    <cfRule type="containsText" dxfId="6388" priority="5995" operator="containsText" text=" ">
      <formula>NOT(ISERROR(SEARCH(" ",G73)))</formula>
    </cfRule>
  </conditionalFormatting>
  <conditionalFormatting sqref="H73">
    <cfRule type="containsText" dxfId="6387" priority="6146" operator="containsText" text=" ">
      <formula>NOT(ISERROR(SEARCH(" ",H73)))</formula>
    </cfRule>
    <cfRule type="containsText" dxfId="6386" priority="6147" operator="containsText" text=" ">
      <formula>NOT(ISERROR(SEARCH(" ",H73)))</formula>
    </cfRule>
  </conditionalFormatting>
  <conditionalFormatting sqref="V73">
    <cfRule type="colorScale" priority="7571">
      <colorScale>
        <cfvo type="min"/>
        <cfvo type="max"/>
        <color rgb="FFFCFCFF"/>
        <color rgb="FF63BE7B"/>
      </colorScale>
    </cfRule>
    <cfRule type="colorScale" priority="75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73:AJ73">
    <cfRule type="cellIs" dxfId="6385" priority="7559" operator="equal">
      <formula>0</formula>
    </cfRule>
    <cfRule type="cellIs" dxfId="6384" priority="7560" operator="equal">
      <formula>0</formula>
    </cfRule>
    <cfRule type="cellIs" dxfId="6383" priority="7561" operator="greaterThan">
      <formula>1</formula>
    </cfRule>
    <cfRule type="containsText" dxfId="6382" priority="7562" operator="containsText" text=" ">
      <formula>NOT(ISERROR(SEARCH(" ",AH73)))</formula>
    </cfRule>
    <cfRule type="containsText" dxfId="6381" priority="7563" operator="containsText" text=" ">
      <formula>NOT(ISERROR(SEARCH(" ",AH73)))</formula>
    </cfRule>
  </conditionalFormatting>
  <conditionalFormatting sqref="AS73">
    <cfRule type="cellIs" dxfId="6380" priority="7548" operator="equal">
      <formula>0</formula>
    </cfRule>
    <cfRule type="containsText" dxfId="6379" priority="7549" operator="containsText" text=" ">
      <formula>NOT(ISERROR(SEARCH(" ",AS73)))</formula>
    </cfRule>
    <cfRule type="containsText" dxfId="6378" priority="7550" operator="containsText" text=" ">
      <formula>NOT(ISERROR(SEARCH(" ",AS73)))</formula>
    </cfRule>
  </conditionalFormatting>
  <conditionalFormatting sqref="AT73">
    <cfRule type="cellIs" dxfId="6377" priority="7591" operator="equal">
      <formula>0</formula>
    </cfRule>
    <cfRule type="containsText" dxfId="6376" priority="7594" operator="containsText" text=" ">
      <formula>NOT(ISERROR(SEARCH(" ",AT73)))</formula>
    </cfRule>
    <cfRule type="containsText" dxfId="6375" priority="7595" operator="containsText" text=" ">
      <formula>NOT(ISERROR(SEARCH(" ",AT73)))</formula>
    </cfRule>
  </conditionalFormatting>
  <conditionalFormatting sqref="AU73">
    <cfRule type="cellIs" dxfId="6374" priority="7576" operator="greaterThan">
      <formula>1</formula>
    </cfRule>
    <cfRule type="containsText" dxfId="6373" priority="7577" operator="containsText" text=" ">
      <formula>NOT(ISERROR(SEARCH(" ",AU73)))</formula>
    </cfRule>
    <cfRule type="containsText" dxfId="6372" priority="7578" operator="containsText" text=" ">
      <formula>NOT(ISERROR(SEARCH(" ",AU73)))</formula>
    </cfRule>
  </conditionalFormatting>
  <conditionalFormatting sqref="AV73">
    <cfRule type="containsText" dxfId="6371" priority="7555" operator="containsText" text=" ">
      <formula>NOT(ISERROR(SEARCH(" ",AV73)))</formula>
    </cfRule>
    <cfRule type="containsText" dxfId="6370" priority="7556" operator="containsText" text=" ">
      <formula>NOT(ISERROR(SEARCH(" ",AV73)))</formula>
    </cfRule>
  </conditionalFormatting>
  <conditionalFormatting sqref="AY73">
    <cfRule type="containsText" dxfId="6369" priority="611" operator="containsText" text=" ">
      <formula>NOT(ISERROR(SEARCH(" ",AY73)))</formula>
    </cfRule>
    <cfRule type="containsText" dxfId="6368" priority="612" operator="containsText" text=" ">
      <formula>NOT(ISERROR(SEARCH(" ",AY73)))</formula>
    </cfRule>
  </conditionalFormatting>
  <conditionalFormatting sqref="BG73">
    <cfRule type="containsText" dxfId="6367" priority="3853" operator="containsText" text=" ">
      <formula>NOT(ISERROR(SEARCH(" ",BG73)))</formula>
    </cfRule>
    <cfRule type="containsText" dxfId="6366" priority="3854" operator="containsText" text=" ">
      <formula>NOT(ISERROR(SEARCH(" ",BG73)))</formula>
    </cfRule>
  </conditionalFormatting>
  <conditionalFormatting sqref="BH73">
    <cfRule type="containsText" dxfId="6365" priority="7544" operator="containsText" text=" ">
      <formula>NOT(ISERROR(SEARCH(" ",BH73)))</formula>
    </cfRule>
    <cfRule type="containsText" dxfId="6364" priority="7545" operator="containsText" text=" ">
      <formula>NOT(ISERROR(SEARCH(" ",BH73)))</formula>
    </cfRule>
  </conditionalFormatting>
  <conditionalFormatting sqref="BJ73">
    <cfRule type="containsText" dxfId="6363" priority="7542" operator="containsText" text=" ">
      <formula>NOT(ISERROR(SEARCH(" ",BJ73)))</formula>
    </cfRule>
    <cfRule type="containsText" dxfId="6362" priority="7543" operator="containsText" text=" ">
      <formula>NOT(ISERROR(SEARCH(" ",BJ73)))</formula>
    </cfRule>
  </conditionalFormatting>
  <conditionalFormatting sqref="BL73:BN73">
    <cfRule type="containsText" dxfId="6361" priority="7546" operator="containsText" text=" ">
      <formula>NOT(ISERROR(SEARCH(" ",BL73)))</formula>
    </cfRule>
    <cfRule type="containsText" dxfId="6360" priority="7547" operator="containsText" text=" ">
      <formula>NOT(ISERROR(SEARCH(" ",BL73)))</formula>
    </cfRule>
  </conditionalFormatting>
  <conditionalFormatting sqref="BR73:BT73">
    <cfRule type="containsText" dxfId="6359" priority="7573" operator="containsText" text=" ">
      <formula>NOT(ISERROR(SEARCH(" ",BR73)))</formula>
    </cfRule>
    <cfRule type="containsText" dxfId="6358" priority="7574" operator="containsText" text=" ">
      <formula>NOT(ISERROR(SEARCH(" ",BR73)))</formula>
    </cfRule>
  </conditionalFormatting>
  <conditionalFormatting sqref="BW73">
    <cfRule type="containsText" dxfId="6357" priority="7598" operator="containsText" text=" ">
      <formula>NOT(ISERROR(SEARCH(" ",BW73)))</formula>
    </cfRule>
    <cfRule type="containsText" dxfId="6356" priority="7599" operator="containsText" text=" ">
      <formula>NOT(ISERROR(SEARCH(" ",BW73)))</formula>
    </cfRule>
  </conditionalFormatting>
  <conditionalFormatting sqref="CM73">
    <cfRule type="containsText" dxfId="6355" priority="220" operator="containsText" text=" ">
      <formula>NOT(ISERROR(SEARCH(" ",CM73)))</formula>
    </cfRule>
  </conditionalFormatting>
  <conditionalFormatting sqref="CO73">
    <cfRule type="containsText" dxfId="6354" priority="172" operator="containsText" text=" ">
      <formula>NOT(ISERROR(SEARCH(" ",CO73)))</formula>
    </cfRule>
  </conditionalFormatting>
  <conditionalFormatting sqref="CQ73">
    <cfRule type="cellIs" dxfId="6353" priority="6057" operator="equal">
      <formula>1</formula>
    </cfRule>
    <cfRule type="cellIs" dxfId="6352" priority="6058" operator="equal">
      <formula>1</formula>
    </cfRule>
  </conditionalFormatting>
  <conditionalFormatting sqref="DE73:DG73">
    <cfRule type="cellIs" dxfId="6351" priority="555" operator="equal">
      <formula>1</formula>
    </cfRule>
  </conditionalFormatting>
  <conditionalFormatting sqref="DJ73:DL73">
    <cfRule type="cellIs" dxfId="6350" priority="540" operator="equal">
      <formula>1</formula>
    </cfRule>
  </conditionalFormatting>
  <conditionalFormatting sqref="DO73:DQ73">
    <cfRule type="cellIs" dxfId="6349" priority="398" operator="equal">
      <formula>1</formula>
    </cfRule>
  </conditionalFormatting>
  <conditionalFormatting sqref="DV73">
    <cfRule type="containsText" dxfId="6348" priority="7551" operator="containsText" text=" ">
      <formula>NOT(ISERROR(SEARCH(" ",DV73)))</formula>
    </cfRule>
    <cfRule type="containsText" dxfId="6347" priority="7552" operator="containsText" text=" ">
      <formula>NOT(ISERROR(SEARCH(" ",DV73)))</formula>
    </cfRule>
    <cfRule type="containsText" dxfId="6346" priority="7553" operator="containsText" text=" ">
      <formula>NOT(ISERROR(SEARCH(" ",DV73)))</formula>
    </cfRule>
    <cfRule type="containsText" dxfId="6345" priority="7554" operator="containsText" text=" ">
      <formula>NOT(ISERROR(SEARCH(" ",DV73)))</formula>
    </cfRule>
  </conditionalFormatting>
  <conditionalFormatting sqref="DY73:EH73">
    <cfRule type="containsText" dxfId="6344" priority="7592" operator="containsText" text=" ">
      <formula>NOT(ISERROR(SEARCH(" ",DY73)))</formula>
    </cfRule>
    <cfRule type="containsText" dxfId="6343" priority="7593" operator="containsText" text=" ">
      <formula>NOT(ISERROR(SEARCH(" ",DY73)))</formula>
    </cfRule>
  </conditionalFormatting>
  <conditionalFormatting sqref="EJ73">
    <cfRule type="cellIs" dxfId="6342" priority="7557" operator="equal">
      <formula>0</formula>
    </cfRule>
    <cfRule type="containsText" dxfId="6341" priority="7587" operator="containsText" text=" ">
      <formula>NOT(ISERROR(SEARCH(" ",EJ73)))</formula>
    </cfRule>
    <cfRule type="containsText" dxfId="6340" priority="7588" operator="containsText" text=" ">
      <formula>NOT(ISERROR(SEARCH(" ",EJ73)))</formula>
    </cfRule>
  </conditionalFormatting>
  <conditionalFormatting sqref="FE73">
    <cfRule type="cellIs" dxfId="6339" priority="7600" operator="greaterThan">
      <formula>1</formula>
    </cfRule>
    <cfRule type="colorScale" priority="7601">
      <colorScale>
        <cfvo type="min"/>
        <cfvo type="max"/>
        <color rgb="FFFCFCFF"/>
        <color rgb="FF63BE7B"/>
      </colorScale>
    </cfRule>
    <cfRule type="colorScale" priority="76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73">
    <cfRule type="colorScale" priority="7589">
      <colorScale>
        <cfvo type="min"/>
        <cfvo type="max"/>
        <color rgb="FFFCFCFF"/>
        <color rgb="FF63BE7B"/>
      </colorScale>
    </cfRule>
    <cfRule type="colorScale" priority="75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73:FH73">
    <cfRule type="colorScale" priority="7603">
      <colorScale>
        <cfvo type="min"/>
        <cfvo type="max"/>
        <color rgb="FFFCFCFF"/>
        <color rgb="FF63BE7B"/>
      </colorScale>
    </cfRule>
    <cfRule type="colorScale" priority="76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73">
    <cfRule type="colorScale" priority="7605">
      <colorScale>
        <cfvo type="min"/>
        <cfvo type="max"/>
        <color rgb="FFFCFCFF"/>
        <color rgb="FF63BE7B"/>
      </colorScale>
    </cfRule>
    <cfRule type="colorScale" priority="76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73">
    <cfRule type="colorScale" priority="7872">
      <colorScale>
        <cfvo type="min"/>
        <cfvo type="max"/>
        <color rgb="FFFCFCFF"/>
        <color rgb="FF63BE7B"/>
      </colorScale>
    </cfRule>
    <cfRule type="colorScale" priority="78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73">
    <cfRule type="cellIs" dxfId="6338" priority="7607" operator="greaterThan">
      <formula>1</formula>
    </cfRule>
    <cfRule type="colorScale" priority="7608">
      <colorScale>
        <cfvo type="min"/>
        <cfvo type="max"/>
        <color rgb="FFFCFCFF"/>
        <color rgb="FF63BE7B"/>
      </colorScale>
    </cfRule>
    <cfRule type="colorScale" priority="76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73">
    <cfRule type="colorScale" priority="7610">
      <colorScale>
        <cfvo type="min"/>
        <cfvo type="max"/>
        <color rgb="FFFCFCFF"/>
        <color rgb="FF63BE7B"/>
      </colorScale>
    </cfRule>
    <cfRule type="colorScale" priority="76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73">
    <cfRule type="colorScale" priority="7868">
      <colorScale>
        <cfvo type="min"/>
        <cfvo type="max"/>
        <color rgb="FFFCFCFF"/>
        <color rgb="FF63BE7B"/>
      </colorScale>
    </cfRule>
    <cfRule type="colorScale" priority="78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73">
    <cfRule type="cellIs" dxfId="6337" priority="7612" operator="greaterThan">
      <formula>1</formula>
    </cfRule>
    <cfRule type="colorScale" priority="7613">
      <colorScale>
        <cfvo type="min"/>
        <cfvo type="max"/>
        <color rgb="FFFCFCFF"/>
        <color rgb="FF63BE7B"/>
      </colorScale>
    </cfRule>
    <cfRule type="colorScale" priority="76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73">
    <cfRule type="colorScale" priority="7615">
      <colorScale>
        <cfvo type="min"/>
        <cfvo type="max"/>
        <color rgb="FFFCFCFF"/>
        <color rgb="FF63BE7B"/>
      </colorScale>
    </cfRule>
    <cfRule type="colorScale" priority="76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73">
    <cfRule type="colorScale" priority="7617">
      <colorScale>
        <cfvo type="min"/>
        <cfvo type="max"/>
        <color rgb="FFFCFCFF"/>
        <color rgb="FF63BE7B"/>
      </colorScale>
    </cfRule>
    <cfRule type="colorScale" priority="76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73">
    <cfRule type="cellIs" dxfId="6336" priority="7619" operator="greaterThan">
      <formula>1</formula>
    </cfRule>
    <cfRule type="colorScale" priority="7620">
      <colorScale>
        <cfvo type="min"/>
        <cfvo type="max"/>
        <color rgb="FFFCFCFF"/>
        <color rgb="FF63BE7B"/>
      </colorScale>
    </cfRule>
    <cfRule type="colorScale" priority="76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73">
    <cfRule type="colorScale" priority="7622">
      <colorScale>
        <cfvo type="min"/>
        <cfvo type="max"/>
        <color rgb="FFFCFCFF"/>
        <color rgb="FF63BE7B"/>
      </colorScale>
    </cfRule>
    <cfRule type="colorScale" priority="76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73">
    <cfRule type="colorScale" priority="7624">
      <colorScale>
        <cfvo type="min"/>
        <cfvo type="max"/>
        <color rgb="FFFCFCFF"/>
        <color rgb="FF63BE7B"/>
      </colorScale>
    </cfRule>
    <cfRule type="colorScale" priority="76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73">
    <cfRule type="cellIs" dxfId="6335" priority="7626" operator="greaterThan">
      <formula>1</formula>
    </cfRule>
    <cfRule type="colorScale" priority="7627">
      <colorScale>
        <cfvo type="min"/>
        <cfvo type="max"/>
        <color rgb="FFFCFCFF"/>
        <color rgb="FF63BE7B"/>
      </colorScale>
    </cfRule>
    <cfRule type="colorScale" priority="76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73">
    <cfRule type="colorScale" priority="7629">
      <colorScale>
        <cfvo type="min"/>
        <cfvo type="max"/>
        <color rgb="FFFCFCFF"/>
        <color rgb="FF63BE7B"/>
      </colorScale>
    </cfRule>
    <cfRule type="colorScale" priority="76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73">
    <cfRule type="colorScale" priority="7631">
      <colorScale>
        <cfvo type="min"/>
        <cfvo type="max"/>
        <color rgb="FFFCFCFF"/>
        <color rgb="FF63BE7B"/>
      </colorScale>
    </cfRule>
    <cfRule type="colorScale" priority="76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73">
    <cfRule type="cellIs" dxfId="6334" priority="7633" operator="greaterThan">
      <formula>1</formula>
    </cfRule>
    <cfRule type="colorScale" priority="7634">
      <colorScale>
        <cfvo type="min"/>
        <cfvo type="max"/>
        <color rgb="FFFCFCFF"/>
        <color rgb="FF63BE7B"/>
      </colorScale>
    </cfRule>
    <cfRule type="colorScale" priority="76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73">
    <cfRule type="colorScale" priority="7636">
      <colorScale>
        <cfvo type="min"/>
        <cfvo type="max"/>
        <color rgb="FFFCFCFF"/>
        <color rgb="FF63BE7B"/>
      </colorScale>
    </cfRule>
    <cfRule type="colorScale" priority="76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73">
    <cfRule type="colorScale" priority="7638">
      <colorScale>
        <cfvo type="min"/>
        <cfvo type="max"/>
        <color rgb="FFFCFCFF"/>
        <color rgb="FF63BE7B"/>
      </colorScale>
    </cfRule>
    <cfRule type="colorScale" priority="76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73">
    <cfRule type="cellIs" dxfId="6333" priority="7640" operator="greaterThan">
      <formula>1</formula>
    </cfRule>
    <cfRule type="colorScale" priority="7641">
      <colorScale>
        <cfvo type="min"/>
        <cfvo type="max"/>
        <color rgb="FFFCFCFF"/>
        <color rgb="FF63BE7B"/>
      </colorScale>
    </cfRule>
    <cfRule type="colorScale" priority="76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73">
    <cfRule type="colorScale" priority="7643">
      <colorScale>
        <cfvo type="min"/>
        <cfvo type="max"/>
        <color rgb="FFFCFCFF"/>
        <color rgb="FF63BE7B"/>
      </colorScale>
    </cfRule>
    <cfRule type="colorScale" priority="76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73">
    <cfRule type="colorScale" priority="7645">
      <colorScale>
        <cfvo type="min"/>
        <cfvo type="max"/>
        <color rgb="FFFCFCFF"/>
        <color rgb="FF63BE7B"/>
      </colorScale>
    </cfRule>
    <cfRule type="colorScale" priority="76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73">
    <cfRule type="cellIs" dxfId="6332" priority="7647" operator="greaterThan">
      <formula>1</formula>
    </cfRule>
    <cfRule type="colorScale" priority="7648">
      <colorScale>
        <cfvo type="min"/>
        <cfvo type="max"/>
        <color rgb="FFFCFCFF"/>
        <color rgb="FF63BE7B"/>
      </colorScale>
    </cfRule>
    <cfRule type="colorScale" priority="76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73">
    <cfRule type="colorScale" priority="7650">
      <colorScale>
        <cfvo type="min"/>
        <cfvo type="max"/>
        <color rgb="FFFCFCFF"/>
        <color rgb="FF63BE7B"/>
      </colorScale>
    </cfRule>
    <cfRule type="colorScale" priority="76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73">
    <cfRule type="colorScale" priority="7652">
      <colorScale>
        <cfvo type="min"/>
        <cfvo type="max"/>
        <color rgb="FFFCFCFF"/>
        <color rgb="FF63BE7B"/>
      </colorScale>
    </cfRule>
    <cfRule type="colorScale" priority="76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73">
    <cfRule type="cellIs" dxfId="6331" priority="7654" operator="greaterThan">
      <formula>1</formula>
    </cfRule>
    <cfRule type="colorScale" priority="7655">
      <colorScale>
        <cfvo type="min"/>
        <cfvo type="max"/>
        <color rgb="FFFCFCFF"/>
        <color rgb="FF63BE7B"/>
      </colorScale>
    </cfRule>
    <cfRule type="colorScale" priority="76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73">
    <cfRule type="colorScale" priority="7657">
      <colorScale>
        <cfvo type="min"/>
        <cfvo type="max"/>
        <color rgb="FFFCFCFF"/>
        <color rgb="FF63BE7B"/>
      </colorScale>
    </cfRule>
    <cfRule type="colorScale" priority="76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73">
    <cfRule type="colorScale" priority="7659">
      <colorScale>
        <cfvo type="min"/>
        <cfvo type="max"/>
        <color rgb="FFFCFCFF"/>
        <color rgb="FF63BE7B"/>
      </colorScale>
    </cfRule>
    <cfRule type="colorScale" priority="76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73">
    <cfRule type="cellIs" dxfId="6330" priority="7661" operator="greaterThan">
      <formula>1</formula>
    </cfRule>
    <cfRule type="colorScale" priority="7662">
      <colorScale>
        <cfvo type="min"/>
        <cfvo type="max"/>
        <color rgb="FFFCFCFF"/>
        <color rgb="FF63BE7B"/>
      </colorScale>
    </cfRule>
    <cfRule type="colorScale" priority="76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73">
    <cfRule type="colorScale" priority="7664">
      <colorScale>
        <cfvo type="min"/>
        <cfvo type="max"/>
        <color rgb="FFFCFCFF"/>
        <color rgb="FF63BE7B"/>
      </colorScale>
    </cfRule>
    <cfRule type="colorScale" priority="76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73">
    <cfRule type="colorScale" priority="7666">
      <colorScale>
        <cfvo type="min"/>
        <cfvo type="max"/>
        <color rgb="FFFCFCFF"/>
        <color rgb="FF63BE7B"/>
      </colorScale>
    </cfRule>
    <cfRule type="colorScale" priority="76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73">
    <cfRule type="cellIs" dxfId="6329" priority="7668" operator="greaterThan">
      <formula>1</formula>
    </cfRule>
    <cfRule type="colorScale" priority="7669">
      <colorScale>
        <cfvo type="min"/>
        <cfvo type="max"/>
        <color rgb="FFFCFCFF"/>
        <color rgb="FF63BE7B"/>
      </colorScale>
    </cfRule>
    <cfRule type="colorScale" priority="76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73">
    <cfRule type="colorScale" priority="7671">
      <colorScale>
        <cfvo type="min"/>
        <cfvo type="max"/>
        <color rgb="FFFCFCFF"/>
        <color rgb="FF63BE7B"/>
      </colorScale>
    </cfRule>
    <cfRule type="colorScale" priority="76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73">
    <cfRule type="colorScale" priority="7673">
      <colorScale>
        <cfvo type="min"/>
        <cfvo type="max"/>
        <color rgb="FFFCFCFF"/>
        <color rgb="FF63BE7B"/>
      </colorScale>
    </cfRule>
    <cfRule type="colorScale" priority="76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73">
    <cfRule type="cellIs" dxfId="6328" priority="7675" operator="greaterThan">
      <formula>1</formula>
    </cfRule>
    <cfRule type="colorScale" priority="7676">
      <colorScale>
        <cfvo type="min"/>
        <cfvo type="max"/>
        <color rgb="FFFCFCFF"/>
        <color rgb="FF63BE7B"/>
      </colorScale>
    </cfRule>
    <cfRule type="colorScale" priority="76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73">
    <cfRule type="colorScale" priority="7678">
      <colorScale>
        <cfvo type="min"/>
        <cfvo type="max"/>
        <color rgb="FFFCFCFF"/>
        <color rgb="FF63BE7B"/>
      </colorScale>
    </cfRule>
    <cfRule type="colorScale" priority="76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73">
    <cfRule type="colorScale" priority="7680">
      <colorScale>
        <cfvo type="min"/>
        <cfvo type="max"/>
        <color rgb="FFFCFCFF"/>
        <color rgb="FF63BE7B"/>
      </colorScale>
    </cfRule>
    <cfRule type="colorScale" priority="76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73">
    <cfRule type="cellIs" dxfId="6327" priority="7682" operator="greaterThan">
      <formula>1</formula>
    </cfRule>
    <cfRule type="colorScale" priority="7683">
      <colorScale>
        <cfvo type="min"/>
        <cfvo type="max"/>
        <color rgb="FFFCFCFF"/>
        <color rgb="FF63BE7B"/>
      </colorScale>
    </cfRule>
    <cfRule type="colorScale" priority="76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73">
    <cfRule type="colorScale" priority="7685">
      <colorScale>
        <cfvo type="min"/>
        <cfvo type="max"/>
        <color rgb="FFFCFCFF"/>
        <color rgb="FF63BE7B"/>
      </colorScale>
    </cfRule>
    <cfRule type="colorScale" priority="76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73">
    <cfRule type="colorScale" priority="7687">
      <colorScale>
        <cfvo type="min"/>
        <cfvo type="max"/>
        <color rgb="FFFCFCFF"/>
        <color rgb="FF63BE7B"/>
      </colorScale>
    </cfRule>
    <cfRule type="colorScale" priority="76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73">
    <cfRule type="cellIs" dxfId="6326" priority="7689" operator="greaterThan">
      <formula>1</formula>
    </cfRule>
    <cfRule type="colorScale" priority="7690">
      <colorScale>
        <cfvo type="min"/>
        <cfvo type="max"/>
        <color rgb="FFFCFCFF"/>
        <color rgb="FF63BE7B"/>
      </colorScale>
    </cfRule>
    <cfRule type="colorScale" priority="76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73">
    <cfRule type="colorScale" priority="7692">
      <colorScale>
        <cfvo type="min"/>
        <cfvo type="max"/>
        <color rgb="FFFCFCFF"/>
        <color rgb="FF63BE7B"/>
      </colorScale>
    </cfRule>
    <cfRule type="colorScale" priority="76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73">
    <cfRule type="colorScale" priority="7694">
      <colorScale>
        <cfvo type="min"/>
        <cfvo type="max"/>
        <color rgb="FFFCFCFF"/>
        <color rgb="FF63BE7B"/>
      </colorScale>
    </cfRule>
    <cfRule type="colorScale" priority="76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73">
    <cfRule type="cellIs" dxfId="6325" priority="7696" operator="greaterThan">
      <formula>1</formula>
    </cfRule>
    <cfRule type="colorScale" priority="7697">
      <colorScale>
        <cfvo type="min"/>
        <cfvo type="max"/>
        <color rgb="FFFCFCFF"/>
        <color rgb="FF63BE7B"/>
      </colorScale>
    </cfRule>
    <cfRule type="colorScale" priority="76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73">
    <cfRule type="colorScale" priority="7699">
      <colorScale>
        <cfvo type="min"/>
        <cfvo type="max"/>
        <color rgb="FFFCFCFF"/>
        <color rgb="FF63BE7B"/>
      </colorScale>
    </cfRule>
    <cfRule type="colorScale" priority="77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73">
    <cfRule type="colorScale" priority="7701">
      <colorScale>
        <cfvo type="min"/>
        <cfvo type="max"/>
        <color rgb="FFFCFCFF"/>
        <color rgb="FF63BE7B"/>
      </colorScale>
    </cfRule>
    <cfRule type="colorScale" priority="77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73">
    <cfRule type="cellIs" dxfId="6324" priority="7703" operator="greaterThan">
      <formula>1</formula>
    </cfRule>
    <cfRule type="colorScale" priority="7704">
      <colorScale>
        <cfvo type="min"/>
        <cfvo type="max"/>
        <color rgb="FFFCFCFF"/>
        <color rgb="FF63BE7B"/>
      </colorScale>
    </cfRule>
    <cfRule type="colorScale" priority="77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73">
    <cfRule type="colorScale" priority="7706">
      <colorScale>
        <cfvo type="min"/>
        <cfvo type="max"/>
        <color rgb="FFFCFCFF"/>
        <color rgb="FF63BE7B"/>
      </colorScale>
    </cfRule>
    <cfRule type="colorScale" priority="77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73">
    <cfRule type="colorScale" priority="7708">
      <colorScale>
        <cfvo type="min"/>
        <cfvo type="max"/>
        <color rgb="FFFCFCFF"/>
        <color rgb="FF63BE7B"/>
      </colorScale>
    </cfRule>
    <cfRule type="colorScale" priority="77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73">
    <cfRule type="cellIs" dxfId="6323" priority="7710" operator="greaterThan">
      <formula>1</formula>
    </cfRule>
    <cfRule type="colorScale" priority="7711">
      <colorScale>
        <cfvo type="min"/>
        <cfvo type="max"/>
        <color rgb="FFFCFCFF"/>
        <color rgb="FF63BE7B"/>
      </colorScale>
    </cfRule>
    <cfRule type="colorScale" priority="77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73">
    <cfRule type="colorScale" priority="7713">
      <colorScale>
        <cfvo type="min"/>
        <cfvo type="max"/>
        <color rgb="FFFCFCFF"/>
        <color rgb="FF63BE7B"/>
      </colorScale>
    </cfRule>
    <cfRule type="colorScale" priority="77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73">
    <cfRule type="colorScale" priority="7715">
      <colorScale>
        <cfvo type="min"/>
        <cfvo type="max"/>
        <color rgb="FFFCFCFF"/>
        <color rgb="FF63BE7B"/>
      </colorScale>
    </cfRule>
    <cfRule type="colorScale" priority="77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73">
    <cfRule type="cellIs" dxfId="6322" priority="7717" operator="greaterThan">
      <formula>1</formula>
    </cfRule>
    <cfRule type="colorScale" priority="7718">
      <colorScale>
        <cfvo type="min"/>
        <cfvo type="max"/>
        <color rgb="FFFCFCFF"/>
        <color rgb="FF63BE7B"/>
      </colorScale>
    </cfRule>
    <cfRule type="colorScale" priority="77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73">
    <cfRule type="colorScale" priority="7720">
      <colorScale>
        <cfvo type="min"/>
        <cfvo type="max"/>
        <color rgb="FFFCFCFF"/>
        <color rgb="FF63BE7B"/>
      </colorScale>
    </cfRule>
    <cfRule type="colorScale" priority="77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73">
    <cfRule type="colorScale" priority="7722">
      <colorScale>
        <cfvo type="min"/>
        <cfvo type="max"/>
        <color rgb="FFFCFCFF"/>
        <color rgb="FF63BE7B"/>
      </colorScale>
    </cfRule>
    <cfRule type="colorScale" priority="77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73">
    <cfRule type="cellIs" dxfId="6321" priority="7724" operator="greaterThan">
      <formula>1</formula>
    </cfRule>
    <cfRule type="colorScale" priority="7725">
      <colorScale>
        <cfvo type="min"/>
        <cfvo type="max"/>
        <color rgb="FFFCFCFF"/>
        <color rgb="FF63BE7B"/>
      </colorScale>
    </cfRule>
    <cfRule type="colorScale" priority="77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73">
    <cfRule type="colorScale" priority="7727">
      <colorScale>
        <cfvo type="min"/>
        <cfvo type="max"/>
        <color rgb="FFFCFCFF"/>
        <color rgb="FF63BE7B"/>
      </colorScale>
    </cfRule>
    <cfRule type="colorScale" priority="77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73">
    <cfRule type="colorScale" priority="7729">
      <colorScale>
        <cfvo type="min"/>
        <cfvo type="max"/>
        <color rgb="FFFCFCFF"/>
        <color rgb="FF63BE7B"/>
      </colorScale>
    </cfRule>
    <cfRule type="colorScale" priority="77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73">
    <cfRule type="cellIs" dxfId="6320" priority="7731" operator="greaterThan">
      <formula>1</formula>
    </cfRule>
    <cfRule type="colorScale" priority="7732">
      <colorScale>
        <cfvo type="min"/>
        <cfvo type="max"/>
        <color rgb="FFFCFCFF"/>
        <color rgb="FF63BE7B"/>
      </colorScale>
    </cfRule>
    <cfRule type="colorScale" priority="77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73">
    <cfRule type="cellIs" dxfId="6319" priority="7734" operator="greaterThan">
      <formula>1</formula>
    </cfRule>
    <cfRule type="colorScale" priority="7735">
      <colorScale>
        <cfvo type="min"/>
        <cfvo type="max"/>
        <color rgb="FFFCFCFF"/>
        <color rgb="FF63BE7B"/>
      </colorScale>
    </cfRule>
    <cfRule type="colorScale" priority="77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73:HW73">
    <cfRule type="colorScale" priority="7737">
      <colorScale>
        <cfvo type="min"/>
        <cfvo type="max"/>
        <color rgb="FFFCFCFF"/>
        <color rgb="FF63BE7B"/>
      </colorScale>
    </cfRule>
    <cfRule type="colorScale" priority="77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73">
    <cfRule type="colorScale" priority="7739">
      <colorScale>
        <cfvo type="min"/>
        <cfvo type="max"/>
        <color rgb="FFFCFCFF"/>
        <color rgb="FF63BE7B"/>
      </colorScale>
    </cfRule>
    <cfRule type="colorScale" priority="77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73">
    <cfRule type="colorScale" priority="7874">
      <colorScale>
        <cfvo type="min"/>
        <cfvo type="max"/>
        <color rgb="FFFCFCFF"/>
        <color rgb="FF63BE7B"/>
      </colorScale>
    </cfRule>
    <cfRule type="colorScale" priority="78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73">
    <cfRule type="cellIs" dxfId="6318" priority="7741" operator="greaterThan">
      <formula>1</formula>
    </cfRule>
    <cfRule type="colorScale" priority="7742">
      <colorScale>
        <cfvo type="min"/>
        <cfvo type="max"/>
        <color rgb="FFFCFCFF"/>
        <color rgb="FF63BE7B"/>
      </colorScale>
    </cfRule>
    <cfRule type="colorScale" priority="77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73">
    <cfRule type="colorScale" priority="7744">
      <colorScale>
        <cfvo type="min"/>
        <cfvo type="max"/>
        <color rgb="FFFCFCFF"/>
        <color rgb="FF63BE7B"/>
      </colorScale>
    </cfRule>
    <cfRule type="colorScale" priority="77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73">
    <cfRule type="colorScale" priority="7870">
      <colorScale>
        <cfvo type="min"/>
        <cfvo type="max"/>
        <color rgb="FFFCFCFF"/>
        <color rgb="FF63BE7B"/>
      </colorScale>
    </cfRule>
    <cfRule type="colorScale" priority="78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73">
    <cfRule type="cellIs" dxfId="6317" priority="7746" operator="greaterThan">
      <formula>1</formula>
    </cfRule>
    <cfRule type="colorScale" priority="7747">
      <colorScale>
        <cfvo type="min"/>
        <cfvo type="max"/>
        <color rgb="FFFCFCFF"/>
        <color rgb="FF63BE7B"/>
      </colorScale>
    </cfRule>
    <cfRule type="colorScale" priority="77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73">
    <cfRule type="colorScale" priority="7749">
      <colorScale>
        <cfvo type="min"/>
        <cfvo type="max"/>
        <color rgb="FFFCFCFF"/>
        <color rgb="FF63BE7B"/>
      </colorScale>
    </cfRule>
    <cfRule type="colorScale" priority="77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73">
    <cfRule type="colorScale" priority="7751">
      <colorScale>
        <cfvo type="min"/>
        <cfvo type="max"/>
        <color rgb="FFFCFCFF"/>
        <color rgb="FF63BE7B"/>
      </colorScale>
    </cfRule>
    <cfRule type="colorScale" priority="77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73">
    <cfRule type="cellIs" dxfId="6316" priority="7753" operator="greaterThan">
      <formula>1</formula>
    </cfRule>
    <cfRule type="colorScale" priority="7754">
      <colorScale>
        <cfvo type="min"/>
        <cfvo type="max"/>
        <color rgb="FFFCFCFF"/>
        <color rgb="FF63BE7B"/>
      </colorScale>
    </cfRule>
    <cfRule type="colorScale" priority="77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73">
    <cfRule type="colorScale" priority="7756">
      <colorScale>
        <cfvo type="min"/>
        <cfvo type="max"/>
        <color rgb="FFFCFCFF"/>
        <color rgb="FF63BE7B"/>
      </colorScale>
    </cfRule>
    <cfRule type="colorScale" priority="77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73">
    <cfRule type="colorScale" priority="7758">
      <colorScale>
        <cfvo type="min"/>
        <cfvo type="max"/>
        <color rgb="FFFCFCFF"/>
        <color rgb="FF63BE7B"/>
      </colorScale>
    </cfRule>
    <cfRule type="colorScale" priority="77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73">
    <cfRule type="cellIs" dxfId="6315" priority="7760" operator="greaterThan">
      <formula>1</formula>
    </cfRule>
    <cfRule type="colorScale" priority="7761">
      <colorScale>
        <cfvo type="min"/>
        <cfvo type="max"/>
        <color rgb="FFFCFCFF"/>
        <color rgb="FF63BE7B"/>
      </colorScale>
    </cfRule>
    <cfRule type="colorScale" priority="77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73">
    <cfRule type="colorScale" priority="7763">
      <colorScale>
        <cfvo type="min"/>
        <cfvo type="max"/>
        <color rgb="FFFCFCFF"/>
        <color rgb="FF63BE7B"/>
      </colorScale>
    </cfRule>
    <cfRule type="colorScale" priority="77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73">
    <cfRule type="colorScale" priority="7765">
      <colorScale>
        <cfvo type="min"/>
        <cfvo type="max"/>
        <color rgb="FFFCFCFF"/>
        <color rgb="FF63BE7B"/>
      </colorScale>
    </cfRule>
    <cfRule type="colorScale" priority="77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73">
    <cfRule type="cellIs" dxfId="6314" priority="7767" operator="greaterThan">
      <formula>1</formula>
    </cfRule>
    <cfRule type="colorScale" priority="7768">
      <colorScale>
        <cfvo type="min"/>
        <cfvo type="max"/>
        <color rgb="FFFCFCFF"/>
        <color rgb="FF63BE7B"/>
      </colorScale>
    </cfRule>
    <cfRule type="colorScale" priority="77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73">
    <cfRule type="colorScale" priority="7770">
      <colorScale>
        <cfvo type="min"/>
        <cfvo type="max"/>
        <color rgb="FFFCFCFF"/>
        <color rgb="FF63BE7B"/>
      </colorScale>
    </cfRule>
    <cfRule type="colorScale" priority="77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73">
    <cfRule type="colorScale" priority="7772">
      <colorScale>
        <cfvo type="min"/>
        <cfvo type="max"/>
        <color rgb="FFFCFCFF"/>
        <color rgb="FF63BE7B"/>
      </colorScale>
    </cfRule>
    <cfRule type="colorScale" priority="77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73">
    <cfRule type="cellIs" dxfId="6313" priority="7774" operator="greaterThan">
      <formula>1</formula>
    </cfRule>
    <cfRule type="colorScale" priority="7775">
      <colorScale>
        <cfvo type="min"/>
        <cfvo type="max"/>
        <color rgb="FFFCFCFF"/>
        <color rgb="FF63BE7B"/>
      </colorScale>
    </cfRule>
    <cfRule type="colorScale" priority="77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73">
    <cfRule type="colorScale" priority="7777">
      <colorScale>
        <cfvo type="min"/>
        <cfvo type="max"/>
        <color rgb="FFFCFCFF"/>
        <color rgb="FF63BE7B"/>
      </colorScale>
    </cfRule>
    <cfRule type="colorScale" priority="77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73">
    <cfRule type="colorScale" priority="7779">
      <colorScale>
        <cfvo type="min"/>
        <cfvo type="max"/>
        <color rgb="FFFCFCFF"/>
        <color rgb="FF63BE7B"/>
      </colorScale>
    </cfRule>
    <cfRule type="colorScale" priority="77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73">
    <cfRule type="cellIs" dxfId="6312" priority="7781" operator="greaterThan">
      <formula>1</formula>
    </cfRule>
    <cfRule type="colorScale" priority="7782">
      <colorScale>
        <cfvo type="min"/>
        <cfvo type="max"/>
        <color rgb="FFFCFCFF"/>
        <color rgb="FF63BE7B"/>
      </colorScale>
    </cfRule>
    <cfRule type="colorScale" priority="77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73">
    <cfRule type="colorScale" priority="7784">
      <colorScale>
        <cfvo type="min"/>
        <cfvo type="max"/>
        <color rgb="FFFCFCFF"/>
        <color rgb="FF63BE7B"/>
      </colorScale>
    </cfRule>
    <cfRule type="colorScale" priority="77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73">
    <cfRule type="colorScale" priority="7786">
      <colorScale>
        <cfvo type="min"/>
        <cfvo type="max"/>
        <color rgb="FFFCFCFF"/>
        <color rgb="FF63BE7B"/>
      </colorScale>
    </cfRule>
    <cfRule type="colorScale" priority="77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73">
    <cfRule type="cellIs" dxfId="6311" priority="7788" operator="greaterThan">
      <formula>1</formula>
    </cfRule>
    <cfRule type="colorScale" priority="7789">
      <colorScale>
        <cfvo type="min"/>
        <cfvo type="max"/>
        <color rgb="FFFCFCFF"/>
        <color rgb="FF63BE7B"/>
      </colorScale>
    </cfRule>
    <cfRule type="colorScale" priority="77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73">
    <cfRule type="colorScale" priority="7791">
      <colorScale>
        <cfvo type="min"/>
        <cfvo type="max"/>
        <color rgb="FFFCFCFF"/>
        <color rgb="FF63BE7B"/>
      </colorScale>
    </cfRule>
    <cfRule type="colorScale" priority="77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73">
    <cfRule type="colorScale" priority="7793">
      <colorScale>
        <cfvo type="min"/>
        <cfvo type="max"/>
        <color rgb="FFFCFCFF"/>
        <color rgb="FF63BE7B"/>
      </colorScale>
    </cfRule>
    <cfRule type="colorScale" priority="77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73">
    <cfRule type="cellIs" dxfId="6310" priority="7795" operator="greaterThan">
      <formula>1</formula>
    </cfRule>
    <cfRule type="colorScale" priority="7796">
      <colorScale>
        <cfvo type="min"/>
        <cfvo type="max"/>
        <color rgb="FFFCFCFF"/>
        <color rgb="FF63BE7B"/>
      </colorScale>
    </cfRule>
    <cfRule type="colorScale" priority="77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73">
    <cfRule type="colorScale" priority="7798">
      <colorScale>
        <cfvo type="min"/>
        <cfvo type="max"/>
        <color rgb="FFFCFCFF"/>
        <color rgb="FF63BE7B"/>
      </colorScale>
    </cfRule>
    <cfRule type="colorScale" priority="77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73">
    <cfRule type="colorScale" priority="7800">
      <colorScale>
        <cfvo type="min"/>
        <cfvo type="max"/>
        <color rgb="FFFCFCFF"/>
        <color rgb="FF63BE7B"/>
      </colorScale>
    </cfRule>
    <cfRule type="colorScale" priority="78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73">
    <cfRule type="cellIs" dxfId="6309" priority="7802" operator="greaterThan">
      <formula>1</formula>
    </cfRule>
    <cfRule type="colorScale" priority="7803">
      <colorScale>
        <cfvo type="min"/>
        <cfvo type="max"/>
        <color rgb="FFFCFCFF"/>
        <color rgb="FF63BE7B"/>
      </colorScale>
    </cfRule>
    <cfRule type="colorScale" priority="78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73">
    <cfRule type="colorScale" priority="7805">
      <colorScale>
        <cfvo type="min"/>
        <cfvo type="max"/>
        <color rgb="FFFCFCFF"/>
        <color rgb="FF63BE7B"/>
      </colorScale>
    </cfRule>
    <cfRule type="colorScale" priority="78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73">
    <cfRule type="colorScale" priority="7807">
      <colorScale>
        <cfvo type="min"/>
        <cfvo type="max"/>
        <color rgb="FFFCFCFF"/>
        <color rgb="FF63BE7B"/>
      </colorScale>
    </cfRule>
    <cfRule type="colorScale" priority="78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73">
    <cfRule type="cellIs" dxfId="6308" priority="7809" operator="greaterThan">
      <formula>1</formula>
    </cfRule>
    <cfRule type="colorScale" priority="7810">
      <colorScale>
        <cfvo type="min"/>
        <cfvo type="max"/>
        <color rgb="FFFCFCFF"/>
        <color rgb="FF63BE7B"/>
      </colorScale>
    </cfRule>
    <cfRule type="colorScale" priority="78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73">
    <cfRule type="colorScale" priority="7812">
      <colorScale>
        <cfvo type="min"/>
        <cfvo type="max"/>
        <color rgb="FFFCFCFF"/>
        <color rgb="FF63BE7B"/>
      </colorScale>
    </cfRule>
    <cfRule type="colorScale" priority="78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73">
    <cfRule type="colorScale" priority="7814">
      <colorScale>
        <cfvo type="min"/>
        <cfvo type="max"/>
        <color rgb="FFFCFCFF"/>
        <color rgb="FF63BE7B"/>
      </colorScale>
    </cfRule>
    <cfRule type="colorScale" priority="78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73">
    <cfRule type="cellIs" dxfId="6307" priority="7816" operator="greaterThan">
      <formula>1</formula>
    </cfRule>
    <cfRule type="colorScale" priority="7817">
      <colorScale>
        <cfvo type="min"/>
        <cfvo type="max"/>
        <color rgb="FFFCFCFF"/>
        <color rgb="FF63BE7B"/>
      </colorScale>
    </cfRule>
    <cfRule type="colorScale" priority="78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73">
    <cfRule type="colorScale" priority="7819">
      <colorScale>
        <cfvo type="min"/>
        <cfvo type="max"/>
        <color rgb="FFFCFCFF"/>
        <color rgb="FF63BE7B"/>
      </colorScale>
    </cfRule>
    <cfRule type="colorScale" priority="78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73">
    <cfRule type="colorScale" priority="7821">
      <colorScale>
        <cfvo type="min"/>
        <cfvo type="max"/>
        <color rgb="FFFCFCFF"/>
        <color rgb="FF63BE7B"/>
      </colorScale>
    </cfRule>
    <cfRule type="colorScale" priority="78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73">
    <cfRule type="cellIs" dxfId="6306" priority="7823" operator="greaterThan">
      <formula>1</formula>
    </cfRule>
    <cfRule type="colorScale" priority="7824">
      <colorScale>
        <cfvo type="min"/>
        <cfvo type="max"/>
        <color rgb="FFFCFCFF"/>
        <color rgb="FF63BE7B"/>
      </colorScale>
    </cfRule>
    <cfRule type="colorScale" priority="78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73">
    <cfRule type="colorScale" priority="7826">
      <colorScale>
        <cfvo type="min"/>
        <cfvo type="max"/>
        <color rgb="FFFCFCFF"/>
        <color rgb="FF63BE7B"/>
      </colorScale>
    </cfRule>
    <cfRule type="colorScale" priority="78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73">
    <cfRule type="colorScale" priority="7828">
      <colorScale>
        <cfvo type="min"/>
        <cfvo type="max"/>
        <color rgb="FFFCFCFF"/>
        <color rgb="FF63BE7B"/>
      </colorScale>
    </cfRule>
    <cfRule type="colorScale" priority="78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73">
    <cfRule type="cellIs" dxfId="6305" priority="7830" operator="greaterThan">
      <formula>1</formula>
    </cfRule>
    <cfRule type="colorScale" priority="7831">
      <colorScale>
        <cfvo type="min"/>
        <cfvo type="max"/>
        <color rgb="FFFCFCFF"/>
        <color rgb="FF63BE7B"/>
      </colorScale>
    </cfRule>
    <cfRule type="colorScale" priority="78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73">
    <cfRule type="colorScale" priority="7833">
      <colorScale>
        <cfvo type="min"/>
        <cfvo type="max"/>
        <color rgb="FFFCFCFF"/>
        <color rgb="FF63BE7B"/>
      </colorScale>
    </cfRule>
    <cfRule type="colorScale" priority="78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73">
    <cfRule type="colorScale" priority="7835">
      <colorScale>
        <cfvo type="min"/>
        <cfvo type="max"/>
        <color rgb="FFFCFCFF"/>
        <color rgb="FF63BE7B"/>
      </colorScale>
    </cfRule>
    <cfRule type="colorScale" priority="78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73">
    <cfRule type="cellIs" dxfId="6304" priority="7837" operator="greaterThan">
      <formula>1</formula>
    </cfRule>
    <cfRule type="colorScale" priority="7838">
      <colorScale>
        <cfvo type="min"/>
        <cfvo type="max"/>
        <color rgb="FFFCFCFF"/>
        <color rgb="FF63BE7B"/>
      </colorScale>
    </cfRule>
    <cfRule type="colorScale" priority="78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73">
    <cfRule type="colorScale" priority="7840">
      <colorScale>
        <cfvo type="min"/>
        <cfvo type="max"/>
        <color rgb="FFFCFCFF"/>
        <color rgb="FF63BE7B"/>
      </colorScale>
    </cfRule>
    <cfRule type="colorScale" priority="78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73">
    <cfRule type="colorScale" priority="7842">
      <colorScale>
        <cfvo type="min"/>
        <cfvo type="max"/>
        <color rgb="FFFCFCFF"/>
        <color rgb="FF63BE7B"/>
      </colorScale>
    </cfRule>
    <cfRule type="colorScale" priority="78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73">
    <cfRule type="cellIs" dxfId="6303" priority="7844" operator="greaterThan">
      <formula>1</formula>
    </cfRule>
    <cfRule type="colorScale" priority="7845">
      <colorScale>
        <cfvo type="min"/>
        <cfvo type="max"/>
        <color rgb="FFFCFCFF"/>
        <color rgb="FF63BE7B"/>
      </colorScale>
    </cfRule>
    <cfRule type="colorScale" priority="78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73">
    <cfRule type="colorScale" priority="7847">
      <colorScale>
        <cfvo type="min"/>
        <cfvo type="max"/>
        <color rgb="FFFCFCFF"/>
        <color rgb="FF63BE7B"/>
      </colorScale>
    </cfRule>
    <cfRule type="colorScale" priority="78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73">
    <cfRule type="colorScale" priority="7849">
      <colorScale>
        <cfvo type="min"/>
        <cfvo type="max"/>
        <color rgb="FFFCFCFF"/>
        <color rgb="FF63BE7B"/>
      </colorScale>
    </cfRule>
    <cfRule type="colorScale" priority="78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73">
    <cfRule type="cellIs" dxfId="6302" priority="7851" operator="greaterThan">
      <formula>1</formula>
    </cfRule>
    <cfRule type="colorScale" priority="7852">
      <colorScale>
        <cfvo type="min"/>
        <cfvo type="max"/>
        <color rgb="FFFCFCFF"/>
        <color rgb="FF63BE7B"/>
      </colorScale>
    </cfRule>
    <cfRule type="colorScale" priority="78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73">
    <cfRule type="colorScale" priority="7854">
      <colorScale>
        <cfvo type="min"/>
        <cfvo type="max"/>
        <color rgb="FFFCFCFF"/>
        <color rgb="FF63BE7B"/>
      </colorScale>
    </cfRule>
    <cfRule type="colorScale" priority="78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73">
    <cfRule type="colorScale" priority="7856">
      <colorScale>
        <cfvo type="min"/>
        <cfvo type="max"/>
        <color rgb="FFFCFCFF"/>
        <color rgb="FF63BE7B"/>
      </colorScale>
    </cfRule>
    <cfRule type="colorScale" priority="78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73">
    <cfRule type="cellIs" dxfId="6301" priority="7858" operator="greaterThan">
      <formula>1</formula>
    </cfRule>
    <cfRule type="colorScale" priority="7859">
      <colorScale>
        <cfvo type="min"/>
        <cfvo type="max"/>
        <color rgb="FFFCFCFF"/>
        <color rgb="FF63BE7B"/>
      </colorScale>
    </cfRule>
    <cfRule type="colorScale" priority="78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73">
    <cfRule type="colorScale" priority="7861">
      <colorScale>
        <cfvo type="min"/>
        <cfvo type="max"/>
        <color rgb="FFFCFCFF"/>
        <color rgb="FF63BE7B"/>
      </colorScale>
    </cfRule>
    <cfRule type="colorScale" priority="78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73">
    <cfRule type="colorScale" priority="7863">
      <colorScale>
        <cfvo type="min"/>
        <cfvo type="max"/>
        <color rgb="FFFCFCFF"/>
        <color rgb="FF63BE7B"/>
      </colorScale>
    </cfRule>
    <cfRule type="colorScale" priority="78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73">
    <cfRule type="cellIs" dxfId="6300" priority="7865" operator="greaterThan">
      <formula>1</formula>
    </cfRule>
    <cfRule type="colorScale" priority="7866">
      <colorScale>
        <cfvo type="min"/>
        <cfvo type="max"/>
        <color rgb="FFFCFCFF"/>
        <color rgb="FF63BE7B"/>
      </colorScale>
    </cfRule>
    <cfRule type="colorScale" priority="78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G73:KZ73">
    <cfRule type="cellIs" dxfId="6299" priority="7579" operator="greaterThan">
      <formula>0.31</formula>
    </cfRule>
    <cfRule type="cellIs" dxfId="6298" priority="7580" operator="greaterThan">
      <formula>0.31</formula>
    </cfRule>
    <cfRule type="cellIs" dxfId="6297" priority="7581" operator="greaterThan">
      <formula>0.31</formula>
    </cfRule>
    <cfRule type="cellIs" dxfId="6296" priority="7582" operator="greaterThan">
      <formula>0.3</formula>
    </cfRule>
    <cfRule type="cellIs" dxfId="6295" priority="7583" operator="greaterThan">
      <formula>1</formula>
    </cfRule>
    <cfRule type="cellIs" dxfId="6294" priority="7584" operator="equal">
      <formula>0</formula>
    </cfRule>
  </conditionalFormatting>
  <conditionalFormatting sqref="MV73:MW73">
    <cfRule type="containsText" dxfId="6293" priority="4791" operator="containsText" text=" ">
      <formula>NOT(ISERROR(SEARCH(" ",MV73)))</formula>
    </cfRule>
    <cfRule type="containsText" dxfId="6292" priority="4792" operator="containsText" text=" ">
      <formula>NOT(ISERROR(SEARCH(" ",MV73)))</formula>
    </cfRule>
  </conditionalFormatting>
  <conditionalFormatting sqref="MX73:XFD73">
    <cfRule type="containsText" dxfId="6291" priority="7596" operator="containsText" text=" ">
      <formula>NOT(ISERROR(SEARCH(" ",MX73)))</formula>
    </cfRule>
    <cfRule type="containsText" dxfId="6290" priority="7597" operator="containsText" text=" ">
      <formula>NOT(ISERROR(SEARCH(" ",MX73)))</formula>
    </cfRule>
  </conditionalFormatting>
  <conditionalFormatting sqref="G74">
    <cfRule type="containsText" dxfId="6289" priority="6874" operator="containsText" text=" ">
      <formula>NOT(ISERROR(SEARCH(" ",G74)))</formula>
    </cfRule>
    <cfRule type="containsText" dxfId="6288" priority="6875" operator="containsText" text=" ">
      <formula>NOT(ISERROR(SEARCH(" ",G74)))</formula>
    </cfRule>
  </conditionalFormatting>
  <conditionalFormatting sqref="H74">
    <cfRule type="containsText" dxfId="6287" priority="7200" operator="containsText" text=" ">
      <formula>NOT(ISERROR(SEARCH(" ",H74)))</formula>
    </cfRule>
    <cfRule type="containsText" dxfId="6286" priority="7201" operator="containsText" text=" ">
      <formula>NOT(ISERROR(SEARCH(" ",H74)))</formula>
    </cfRule>
  </conditionalFormatting>
  <conditionalFormatting sqref="V74">
    <cfRule type="colorScale" priority="6917">
      <colorScale>
        <cfvo type="min"/>
        <cfvo type="max"/>
        <color rgb="FFFCFCFF"/>
        <color rgb="FF63BE7B"/>
      </colorScale>
    </cfRule>
    <cfRule type="colorScale" priority="69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74">
    <cfRule type="cellIs" dxfId="6285" priority="6899" operator="greaterThan">
      <formula>1</formula>
    </cfRule>
    <cfRule type="containsText" dxfId="6284" priority="6900" operator="containsText" text=" ">
      <formula>NOT(ISERROR(SEARCH(" ",AC74)))</formula>
    </cfRule>
    <cfRule type="containsText" dxfId="6283" priority="6901" operator="containsText" text=" ">
      <formula>NOT(ISERROR(SEARCH(" ",AC74)))</formula>
    </cfRule>
  </conditionalFormatting>
  <conditionalFormatting sqref="AH74">
    <cfRule type="cellIs" dxfId="6282" priority="6021" operator="equal">
      <formula>0</formula>
    </cfRule>
    <cfRule type="cellIs" dxfId="6281" priority="6022" operator="equal">
      <formula>0</formula>
    </cfRule>
    <cfRule type="cellIs" dxfId="6280" priority="6023" operator="greaterThan">
      <formula>1</formula>
    </cfRule>
    <cfRule type="containsText" dxfId="6279" priority="6024" operator="containsText" text=" ">
      <formula>NOT(ISERROR(SEARCH(" ",AH74)))</formula>
    </cfRule>
    <cfRule type="containsText" dxfId="6278" priority="6025" operator="containsText" text=" ">
      <formula>NOT(ISERROR(SEARCH(" ",AH74)))</formula>
    </cfRule>
  </conditionalFormatting>
  <conditionalFormatting sqref="AI74">
    <cfRule type="cellIs" dxfId="6277" priority="6016" operator="equal">
      <formula>0</formula>
    </cfRule>
    <cfRule type="cellIs" dxfId="6276" priority="6017" operator="equal">
      <formula>0</formula>
    </cfRule>
    <cfRule type="cellIs" dxfId="6275" priority="6018" operator="greaterThan">
      <formula>1</formula>
    </cfRule>
    <cfRule type="containsText" dxfId="6274" priority="6019" operator="containsText" text=" ">
      <formula>NOT(ISERROR(SEARCH(" ",AI74)))</formula>
    </cfRule>
    <cfRule type="containsText" dxfId="6273" priority="6020" operator="containsText" text=" ">
      <formula>NOT(ISERROR(SEARCH(" ",AI74)))</formula>
    </cfRule>
  </conditionalFormatting>
  <conditionalFormatting sqref="AJ74">
    <cfRule type="cellIs" dxfId="6272" priority="6011" operator="equal">
      <formula>0</formula>
    </cfRule>
    <cfRule type="cellIs" dxfId="6271" priority="6012" operator="equal">
      <formula>0</formula>
    </cfRule>
    <cfRule type="cellIs" dxfId="6270" priority="6013" operator="greaterThan">
      <formula>1</formula>
    </cfRule>
    <cfRule type="containsText" dxfId="6269" priority="6014" operator="containsText" text=" ">
      <formula>NOT(ISERROR(SEARCH(" ",AJ74)))</formula>
    </cfRule>
    <cfRule type="containsText" dxfId="6268" priority="6015" operator="containsText" text=" ">
      <formula>NOT(ISERROR(SEARCH(" ",AJ74)))</formula>
    </cfRule>
  </conditionalFormatting>
  <conditionalFormatting sqref="AL74:AQ74">
    <cfRule type="cellIs" dxfId="6267" priority="6888" operator="equal">
      <formula>0</formula>
    </cfRule>
    <cfRule type="containsText" dxfId="6266" priority="6895" operator="containsText" text=" ">
      <formula>NOT(ISERROR(SEARCH(" ",AL74)))</formula>
    </cfRule>
    <cfRule type="containsText" dxfId="6265" priority="6896" operator="containsText" text=" ">
      <formula>NOT(ISERROR(SEARCH(" ",AL74)))</formula>
    </cfRule>
  </conditionalFormatting>
  <conditionalFormatting sqref="AS74">
    <cfRule type="cellIs" dxfId="6264" priority="6860" operator="equal">
      <formula>0</formula>
    </cfRule>
    <cfRule type="containsText" dxfId="6263" priority="6861" operator="containsText" text=" ">
      <formula>NOT(ISERROR(SEARCH(" ",AS74)))</formula>
    </cfRule>
    <cfRule type="containsText" dxfId="6262" priority="6862" operator="containsText" text=" ">
      <formula>NOT(ISERROR(SEARCH(" ",AS74)))</formula>
    </cfRule>
  </conditionalFormatting>
  <conditionalFormatting sqref="AT74">
    <cfRule type="cellIs" dxfId="6261" priority="7199" operator="equal">
      <formula>0</formula>
    </cfRule>
    <cfRule type="containsText" dxfId="6260" priority="7202" operator="containsText" text=" ">
      <formula>NOT(ISERROR(SEARCH(" ",AT74)))</formula>
    </cfRule>
    <cfRule type="containsText" dxfId="6259" priority="7203" operator="containsText" text=" ">
      <formula>NOT(ISERROR(SEARCH(" ",AT74)))</formula>
    </cfRule>
  </conditionalFormatting>
  <conditionalFormatting sqref="AU74">
    <cfRule type="cellIs" dxfId="6258" priority="6902" operator="greaterThan">
      <formula>1</formula>
    </cfRule>
    <cfRule type="containsText" dxfId="6257" priority="6903" operator="containsText" text=" ">
      <formula>NOT(ISERROR(SEARCH(" ",AU74)))</formula>
    </cfRule>
    <cfRule type="containsText" dxfId="6256" priority="6904" operator="containsText" text=" ">
      <formula>NOT(ISERROR(SEARCH(" ",AU74)))</formula>
    </cfRule>
  </conditionalFormatting>
  <conditionalFormatting sqref="AV74">
    <cfRule type="containsText" dxfId="6255" priority="7195" operator="containsText" text=" ">
      <formula>NOT(ISERROR(SEARCH(" ",AV74)))</formula>
    </cfRule>
    <cfRule type="containsText" dxfId="6254" priority="7196" operator="containsText" text=" ">
      <formula>NOT(ISERROR(SEARCH(" ",AV74)))</formula>
    </cfRule>
  </conditionalFormatting>
  <conditionalFormatting sqref="AX74">
    <cfRule type="containsText" dxfId="6253" priority="7197" operator="containsText" text=" ">
      <formula>NOT(ISERROR(SEARCH(" ",AX74)))</formula>
    </cfRule>
    <cfRule type="containsText" dxfId="6252" priority="7198" operator="containsText" text=" ">
      <formula>NOT(ISERROR(SEARCH(" ",AX74)))</formula>
    </cfRule>
  </conditionalFormatting>
  <conditionalFormatting sqref="BC74:BD74">
    <cfRule type="containsText" dxfId="6251" priority="6893" operator="containsText" text=" ">
      <formula>NOT(ISERROR(SEARCH(" ",BC74)))</formula>
    </cfRule>
    <cfRule type="containsText" dxfId="6250" priority="6894" operator="containsText" text=" ">
      <formula>NOT(ISERROR(SEARCH(" ",BC74)))</formula>
    </cfRule>
  </conditionalFormatting>
  <conditionalFormatting sqref="BF74:BG74">
    <cfRule type="containsText" dxfId="6249" priority="6897" operator="containsText" text=" ">
      <formula>NOT(ISERROR(SEARCH(" ",BF74)))</formula>
    </cfRule>
    <cfRule type="containsText" dxfId="6248" priority="6898" operator="containsText" text=" ">
      <formula>NOT(ISERROR(SEARCH(" ",BF74)))</formula>
    </cfRule>
  </conditionalFormatting>
  <conditionalFormatting sqref="BH74">
    <cfRule type="containsText" dxfId="6247" priority="6905" operator="containsText" text=" ">
      <formula>NOT(ISERROR(SEARCH(" ",BH74)))</formula>
    </cfRule>
    <cfRule type="containsText" dxfId="6246" priority="6906" operator="containsText" text=" ">
      <formula>NOT(ISERROR(SEARCH(" ",BH74)))</formula>
    </cfRule>
  </conditionalFormatting>
  <conditionalFormatting sqref="BJ74">
    <cfRule type="containsText" dxfId="6245" priority="6871" operator="containsText" text=" ">
      <formula>NOT(ISERROR(SEARCH(" ",BJ74)))</formula>
    </cfRule>
    <cfRule type="containsText" dxfId="6244" priority="6872" operator="containsText" text=" ">
      <formula>NOT(ISERROR(SEARCH(" ",BJ74)))</formula>
    </cfRule>
  </conditionalFormatting>
  <conditionalFormatting sqref="BR74">
    <cfRule type="containsText" dxfId="6243" priority="6891" operator="containsText" text=" ">
      <formula>NOT(ISERROR(SEARCH(" ",BR74)))</formula>
    </cfRule>
    <cfRule type="containsText" dxfId="6242" priority="6892" operator="containsText" text=" ">
      <formula>NOT(ISERROR(SEARCH(" ",BR74)))</formula>
    </cfRule>
  </conditionalFormatting>
  <conditionalFormatting sqref="BS74">
    <cfRule type="containsText" dxfId="6241" priority="6867" operator="containsText" text=" ">
      <formula>NOT(ISERROR(SEARCH(" ",BS74)))</formula>
    </cfRule>
    <cfRule type="containsText" dxfId="6240" priority="6868" operator="containsText" text=" ">
      <formula>NOT(ISERROR(SEARCH(" ",BS74)))</formula>
    </cfRule>
  </conditionalFormatting>
  <conditionalFormatting sqref="BT74">
    <cfRule type="containsText" dxfId="6239" priority="6869" operator="containsText" text=" ">
      <formula>NOT(ISERROR(SEARCH(" ",BT74)))</formula>
    </cfRule>
    <cfRule type="containsText" dxfId="6238" priority="6870" operator="containsText" text=" ">
      <formula>NOT(ISERROR(SEARCH(" ",BT74)))</formula>
    </cfRule>
  </conditionalFormatting>
  <conditionalFormatting sqref="BW74">
    <cfRule type="containsText" dxfId="6237" priority="7206" operator="containsText" text=" ">
      <formula>NOT(ISERROR(SEARCH(" ",BW74)))</formula>
    </cfRule>
    <cfRule type="containsText" dxfId="6236" priority="7207" operator="containsText" text=" ">
      <formula>NOT(ISERROR(SEARCH(" ",BW74)))</formula>
    </cfRule>
  </conditionalFormatting>
  <conditionalFormatting sqref="CM74">
    <cfRule type="containsText" dxfId="6235" priority="218" operator="containsText" text=" ">
      <formula>NOT(ISERROR(SEARCH(" ",CM74)))</formula>
    </cfRule>
  </conditionalFormatting>
  <conditionalFormatting sqref="CO74">
    <cfRule type="containsText" dxfId="6234" priority="171" operator="containsText" text=" ">
      <formula>NOT(ISERROR(SEARCH(" ",CO74)))</formula>
    </cfRule>
  </conditionalFormatting>
  <conditionalFormatting sqref="CQ74">
    <cfRule type="cellIs" dxfId="6233" priority="6056" operator="equal">
      <formula>1</formula>
    </cfRule>
  </conditionalFormatting>
  <conditionalFormatting sqref="DE74:DG74">
    <cfRule type="cellIs" dxfId="6232" priority="538" operator="equal">
      <formula>1</formula>
    </cfRule>
  </conditionalFormatting>
  <conditionalFormatting sqref="DH74">
    <cfRule type="cellIs" dxfId="6231" priority="539" operator="equal">
      <formula>1</formula>
    </cfRule>
  </conditionalFormatting>
  <conditionalFormatting sqref="DV74">
    <cfRule type="containsText" dxfId="6230" priority="6863" operator="containsText" text=" ">
      <formula>NOT(ISERROR(SEARCH(" ",DV74)))</formula>
    </cfRule>
    <cfRule type="containsText" dxfId="6229" priority="6864" operator="containsText" text=" ">
      <formula>NOT(ISERROR(SEARCH(" ",DV74)))</formula>
    </cfRule>
    <cfRule type="containsText" dxfId="6228" priority="6865" operator="containsText" text=" ">
      <formula>NOT(ISERROR(SEARCH(" ",DV74)))</formula>
    </cfRule>
    <cfRule type="containsText" dxfId="6227" priority="6866" operator="containsText" text=" ">
      <formula>NOT(ISERROR(SEARCH(" ",DV74)))</formula>
    </cfRule>
  </conditionalFormatting>
  <conditionalFormatting sqref="DY74:EH74">
    <cfRule type="containsText" dxfId="6226" priority="6889" operator="containsText" text=" ">
      <formula>NOT(ISERROR(SEARCH(" ",DY74)))</formula>
    </cfRule>
    <cfRule type="containsText" dxfId="6225" priority="6890" operator="containsText" text=" ">
      <formula>NOT(ISERROR(SEARCH(" ",DY74)))</formula>
    </cfRule>
  </conditionalFormatting>
  <conditionalFormatting sqref="EJ74">
    <cfRule type="cellIs" dxfId="6224" priority="6877" operator="equal">
      <formula>0</formula>
    </cfRule>
  </conditionalFormatting>
  <conditionalFormatting sqref="FE74">
    <cfRule type="cellIs" dxfId="6223" priority="6919" operator="greaterThan">
      <formula>1</formula>
    </cfRule>
    <cfRule type="colorScale" priority="6920">
      <colorScale>
        <cfvo type="min"/>
        <cfvo type="max"/>
        <color rgb="FFFCFCFF"/>
        <color rgb="FF63BE7B"/>
      </colorScale>
    </cfRule>
    <cfRule type="colorScale" priority="69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74">
    <cfRule type="colorScale" priority="6886">
      <colorScale>
        <cfvo type="min"/>
        <cfvo type="max"/>
        <color rgb="FFFCFCFF"/>
        <color rgb="FF63BE7B"/>
      </colorScale>
    </cfRule>
    <cfRule type="colorScale" priority="68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74:FH74">
    <cfRule type="colorScale" priority="6922">
      <colorScale>
        <cfvo type="min"/>
        <cfvo type="max"/>
        <color rgb="FFFCFCFF"/>
        <color rgb="FF63BE7B"/>
      </colorScale>
    </cfRule>
    <cfRule type="colorScale" priority="69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74">
    <cfRule type="colorScale" priority="6924">
      <colorScale>
        <cfvo type="min"/>
        <cfvo type="max"/>
        <color rgb="FFFCFCFF"/>
        <color rgb="FF63BE7B"/>
      </colorScale>
    </cfRule>
    <cfRule type="colorScale" priority="69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74">
    <cfRule type="colorScale" priority="7191">
      <colorScale>
        <cfvo type="min"/>
        <cfvo type="max"/>
        <color rgb="FFFCFCFF"/>
        <color rgb="FF63BE7B"/>
      </colorScale>
    </cfRule>
    <cfRule type="colorScale" priority="71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74">
    <cfRule type="cellIs" dxfId="6222" priority="6926" operator="greaterThan">
      <formula>1</formula>
    </cfRule>
    <cfRule type="colorScale" priority="6927">
      <colorScale>
        <cfvo type="min"/>
        <cfvo type="max"/>
        <color rgb="FFFCFCFF"/>
        <color rgb="FF63BE7B"/>
      </colorScale>
    </cfRule>
    <cfRule type="colorScale" priority="69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74">
    <cfRule type="colorScale" priority="6929">
      <colorScale>
        <cfvo type="min"/>
        <cfvo type="max"/>
        <color rgb="FFFCFCFF"/>
        <color rgb="FF63BE7B"/>
      </colorScale>
    </cfRule>
    <cfRule type="colorScale" priority="69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74">
    <cfRule type="colorScale" priority="7187">
      <colorScale>
        <cfvo type="min"/>
        <cfvo type="max"/>
        <color rgb="FFFCFCFF"/>
        <color rgb="FF63BE7B"/>
      </colorScale>
    </cfRule>
    <cfRule type="colorScale" priority="71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74">
    <cfRule type="cellIs" dxfId="6221" priority="6931" operator="greaterThan">
      <formula>1</formula>
    </cfRule>
    <cfRule type="colorScale" priority="6932">
      <colorScale>
        <cfvo type="min"/>
        <cfvo type="max"/>
        <color rgb="FFFCFCFF"/>
        <color rgb="FF63BE7B"/>
      </colorScale>
    </cfRule>
    <cfRule type="colorScale" priority="69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74">
    <cfRule type="colorScale" priority="6934">
      <colorScale>
        <cfvo type="min"/>
        <cfvo type="max"/>
        <color rgb="FFFCFCFF"/>
        <color rgb="FF63BE7B"/>
      </colorScale>
    </cfRule>
    <cfRule type="colorScale" priority="69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74">
    <cfRule type="colorScale" priority="6936">
      <colorScale>
        <cfvo type="min"/>
        <cfvo type="max"/>
        <color rgb="FFFCFCFF"/>
        <color rgb="FF63BE7B"/>
      </colorScale>
    </cfRule>
    <cfRule type="colorScale" priority="69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74">
    <cfRule type="cellIs" dxfId="6220" priority="6938" operator="greaterThan">
      <formula>1</formula>
    </cfRule>
    <cfRule type="colorScale" priority="6939">
      <colorScale>
        <cfvo type="min"/>
        <cfvo type="max"/>
        <color rgb="FFFCFCFF"/>
        <color rgb="FF63BE7B"/>
      </colorScale>
    </cfRule>
    <cfRule type="colorScale" priority="69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74">
    <cfRule type="colorScale" priority="6941">
      <colorScale>
        <cfvo type="min"/>
        <cfvo type="max"/>
        <color rgb="FFFCFCFF"/>
        <color rgb="FF63BE7B"/>
      </colorScale>
    </cfRule>
    <cfRule type="colorScale" priority="69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74">
    <cfRule type="colorScale" priority="6943">
      <colorScale>
        <cfvo type="min"/>
        <cfvo type="max"/>
        <color rgb="FFFCFCFF"/>
        <color rgb="FF63BE7B"/>
      </colorScale>
    </cfRule>
    <cfRule type="colorScale" priority="69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74">
    <cfRule type="cellIs" dxfId="6219" priority="6945" operator="greaterThan">
      <formula>1</formula>
    </cfRule>
    <cfRule type="colorScale" priority="6946">
      <colorScale>
        <cfvo type="min"/>
        <cfvo type="max"/>
        <color rgb="FFFCFCFF"/>
        <color rgb="FF63BE7B"/>
      </colorScale>
    </cfRule>
    <cfRule type="colorScale" priority="69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74">
    <cfRule type="colorScale" priority="6948">
      <colorScale>
        <cfvo type="min"/>
        <cfvo type="max"/>
        <color rgb="FFFCFCFF"/>
        <color rgb="FF63BE7B"/>
      </colorScale>
    </cfRule>
    <cfRule type="colorScale" priority="69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74">
    <cfRule type="colorScale" priority="6950">
      <colorScale>
        <cfvo type="min"/>
        <cfvo type="max"/>
        <color rgb="FFFCFCFF"/>
        <color rgb="FF63BE7B"/>
      </colorScale>
    </cfRule>
    <cfRule type="colorScale" priority="69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74">
    <cfRule type="cellIs" dxfId="6218" priority="6952" operator="greaterThan">
      <formula>1</formula>
    </cfRule>
    <cfRule type="colorScale" priority="6953">
      <colorScale>
        <cfvo type="min"/>
        <cfvo type="max"/>
        <color rgb="FFFCFCFF"/>
        <color rgb="FF63BE7B"/>
      </colorScale>
    </cfRule>
    <cfRule type="colorScale" priority="69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74">
    <cfRule type="colorScale" priority="6955">
      <colorScale>
        <cfvo type="min"/>
        <cfvo type="max"/>
        <color rgb="FFFCFCFF"/>
        <color rgb="FF63BE7B"/>
      </colorScale>
    </cfRule>
    <cfRule type="colorScale" priority="69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74">
    <cfRule type="colorScale" priority="6957">
      <colorScale>
        <cfvo type="min"/>
        <cfvo type="max"/>
        <color rgb="FFFCFCFF"/>
        <color rgb="FF63BE7B"/>
      </colorScale>
    </cfRule>
    <cfRule type="colorScale" priority="69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74">
    <cfRule type="cellIs" dxfId="6217" priority="6959" operator="greaterThan">
      <formula>1</formula>
    </cfRule>
    <cfRule type="colorScale" priority="6960">
      <colorScale>
        <cfvo type="min"/>
        <cfvo type="max"/>
        <color rgb="FFFCFCFF"/>
        <color rgb="FF63BE7B"/>
      </colorScale>
    </cfRule>
    <cfRule type="colorScale" priority="69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74">
    <cfRule type="colorScale" priority="6962">
      <colorScale>
        <cfvo type="min"/>
        <cfvo type="max"/>
        <color rgb="FFFCFCFF"/>
        <color rgb="FF63BE7B"/>
      </colorScale>
    </cfRule>
    <cfRule type="colorScale" priority="69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74">
    <cfRule type="colorScale" priority="6964">
      <colorScale>
        <cfvo type="min"/>
        <cfvo type="max"/>
        <color rgb="FFFCFCFF"/>
        <color rgb="FF63BE7B"/>
      </colorScale>
    </cfRule>
    <cfRule type="colorScale" priority="69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74">
    <cfRule type="cellIs" dxfId="6216" priority="6966" operator="greaterThan">
      <formula>1</formula>
    </cfRule>
    <cfRule type="colorScale" priority="6967">
      <colorScale>
        <cfvo type="min"/>
        <cfvo type="max"/>
        <color rgb="FFFCFCFF"/>
        <color rgb="FF63BE7B"/>
      </colorScale>
    </cfRule>
    <cfRule type="colorScale" priority="69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74">
    <cfRule type="colorScale" priority="6969">
      <colorScale>
        <cfvo type="min"/>
        <cfvo type="max"/>
        <color rgb="FFFCFCFF"/>
        <color rgb="FF63BE7B"/>
      </colorScale>
    </cfRule>
    <cfRule type="colorScale" priority="69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74">
    <cfRule type="colorScale" priority="6971">
      <colorScale>
        <cfvo type="min"/>
        <cfvo type="max"/>
        <color rgb="FFFCFCFF"/>
        <color rgb="FF63BE7B"/>
      </colorScale>
    </cfRule>
    <cfRule type="colorScale" priority="69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74">
    <cfRule type="cellIs" dxfId="6215" priority="6973" operator="greaterThan">
      <formula>1</formula>
    </cfRule>
    <cfRule type="colorScale" priority="6974">
      <colorScale>
        <cfvo type="min"/>
        <cfvo type="max"/>
        <color rgb="FFFCFCFF"/>
        <color rgb="FF63BE7B"/>
      </colorScale>
    </cfRule>
    <cfRule type="colorScale" priority="69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74">
    <cfRule type="colorScale" priority="6976">
      <colorScale>
        <cfvo type="min"/>
        <cfvo type="max"/>
        <color rgb="FFFCFCFF"/>
        <color rgb="FF63BE7B"/>
      </colorScale>
    </cfRule>
    <cfRule type="colorScale" priority="69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74">
    <cfRule type="colorScale" priority="6978">
      <colorScale>
        <cfvo type="min"/>
        <cfvo type="max"/>
        <color rgb="FFFCFCFF"/>
        <color rgb="FF63BE7B"/>
      </colorScale>
    </cfRule>
    <cfRule type="colorScale" priority="69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74">
    <cfRule type="cellIs" dxfId="6214" priority="6980" operator="greaterThan">
      <formula>1</formula>
    </cfRule>
    <cfRule type="colorScale" priority="6981">
      <colorScale>
        <cfvo type="min"/>
        <cfvo type="max"/>
        <color rgb="FFFCFCFF"/>
        <color rgb="FF63BE7B"/>
      </colorScale>
    </cfRule>
    <cfRule type="colorScale" priority="69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74">
    <cfRule type="colorScale" priority="6983">
      <colorScale>
        <cfvo type="min"/>
        <cfvo type="max"/>
        <color rgb="FFFCFCFF"/>
        <color rgb="FF63BE7B"/>
      </colorScale>
    </cfRule>
    <cfRule type="colorScale" priority="69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74">
    <cfRule type="colorScale" priority="6985">
      <colorScale>
        <cfvo type="min"/>
        <cfvo type="max"/>
        <color rgb="FFFCFCFF"/>
        <color rgb="FF63BE7B"/>
      </colorScale>
    </cfRule>
    <cfRule type="colorScale" priority="69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74">
    <cfRule type="cellIs" dxfId="6213" priority="6987" operator="greaterThan">
      <formula>1</formula>
    </cfRule>
    <cfRule type="colorScale" priority="6988">
      <colorScale>
        <cfvo type="min"/>
        <cfvo type="max"/>
        <color rgb="FFFCFCFF"/>
        <color rgb="FF63BE7B"/>
      </colorScale>
    </cfRule>
    <cfRule type="colorScale" priority="69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74">
    <cfRule type="colorScale" priority="6990">
      <colorScale>
        <cfvo type="min"/>
        <cfvo type="max"/>
        <color rgb="FFFCFCFF"/>
        <color rgb="FF63BE7B"/>
      </colorScale>
    </cfRule>
    <cfRule type="colorScale" priority="69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74">
    <cfRule type="colorScale" priority="6992">
      <colorScale>
        <cfvo type="min"/>
        <cfvo type="max"/>
        <color rgb="FFFCFCFF"/>
        <color rgb="FF63BE7B"/>
      </colorScale>
    </cfRule>
    <cfRule type="colorScale" priority="69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74">
    <cfRule type="cellIs" dxfId="6212" priority="6994" operator="greaterThan">
      <formula>1</formula>
    </cfRule>
    <cfRule type="colorScale" priority="6995">
      <colorScale>
        <cfvo type="min"/>
        <cfvo type="max"/>
        <color rgb="FFFCFCFF"/>
        <color rgb="FF63BE7B"/>
      </colorScale>
    </cfRule>
    <cfRule type="colorScale" priority="69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74">
    <cfRule type="colorScale" priority="6997">
      <colorScale>
        <cfvo type="min"/>
        <cfvo type="max"/>
        <color rgb="FFFCFCFF"/>
        <color rgb="FF63BE7B"/>
      </colorScale>
    </cfRule>
    <cfRule type="colorScale" priority="69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74">
    <cfRule type="colorScale" priority="6999">
      <colorScale>
        <cfvo type="min"/>
        <cfvo type="max"/>
        <color rgb="FFFCFCFF"/>
        <color rgb="FF63BE7B"/>
      </colorScale>
    </cfRule>
    <cfRule type="colorScale" priority="70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74">
    <cfRule type="cellIs" dxfId="6211" priority="7001" operator="greaterThan">
      <formula>1</formula>
    </cfRule>
    <cfRule type="colorScale" priority="7002">
      <colorScale>
        <cfvo type="min"/>
        <cfvo type="max"/>
        <color rgb="FFFCFCFF"/>
        <color rgb="FF63BE7B"/>
      </colorScale>
    </cfRule>
    <cfRule type="colorScale" priority="70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74">
    <cfRule type="colorScale" priority="7004">
      <colorScale>
        <cfvo type="min"/>
        <cfvo type="max"/>
        <color rgb="FFFCFCFF"/>
        <color rgb="FF63BE7B"/>
      </colorScale>
    </cfRule>
    <cfRule type="colorScale" priority="70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74">
    <cfRule type="colorScale" priority="7006">
      <colorScale>
        <cfvo type="min"/>
        <cfvo type="max"/>
        <color rgb="FFFCFCFF"/>
        <color rgb="FF63BE7B"/>
      </colorScale>
    </cfRule>
    <cfRule type="colorScale" priority="70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74">
    <cfRule type="cellIs" dxfId="6210" priority="7008" operator="greaterThan">
      <formula>1</formula>
    </cfRule>
    <cfRule type="colorScale" priority="7009">
      <colorScale>
        <cfvo type="min"/>
        <cfvo type="max"/>
        <color rgb="FFFCFCFF"/>
        <color rgb="FF63BE7B"/>
      </colorScale>
    </cfRule>
    <cfRule type="colorScale" priority="70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74">
    <cfRule type="colorScale" priority="7011">
      <colorScale>
        <cfvo type="min"/>
        <cfvo type="max"/>
        <color rgb="FFFCFCFF"/>
        <color rgb="FF63BE7B"/>
      </colorScale>
    </cfRule>
    <cfRule type="colorScale" priority="70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74">
    <cfRule type="colorScale" priority="7013">
      <colorScale>
        <cfvo type="min"/>
        <cfvo type="max"/>
        <color rgb="FFFCFCFF"/>
        <color rgb="FF63BE7B"/>
      </colorScale>
    </cfRule>
    <cfRule type="colorScale" priority="70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74">
    <cfRule type="cellIs" dxfId="6209" priority="7015" operator="greaterThan">
      <formula>1</formula>
    </cfRule>
    <cfRule type="colorScale" priority="7016">
      <colorScale>
        <cfvo type="min"/>
        <cfvo type="max"/>
        <color rgb="FFFCFCFF"/>
        <color rgb="FF63BE7B"/>
      </colorScale>
    </cfRule>
    <cfRule type="colorScale" priority="70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74">
    <cfRule type="colorScale" priority="7018">
      <colorScale>
        <cfvo type="min"/>
        <cfvo type="max"/>
        <color rgb="FFFCFCFF"/>
        <color rgb="FF63BE7B"/>
      </colorScale>
    </cfRule>
    <cfRule type="colorScale" priority="70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74">
    <cfRule type="colorScale" priority="7020">
      <colorScale>
        <cfvo type="min"/>
        <cfvo type="max"/>
        <color rgb="FFFCFCFF"/>
        <color rgb="FF63BE7B"/>
      </colorScale>
    </cfRule>
    <cfRule type="colorScale" priority="70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74">
    <cfRule type="cellIs" dxfId="6208" priority="7022" operator="greaterThan">
      <formula>1</formula>
    </cfRule>
    <cfRule type="colorScale" priority="7023">
      <colorScale>
        <cfvo type="min"/>
        <cfvo type="max"/>
        <color rgb="FFFCFCFF"/>
        <color rgb="FF63BE7B"/>
      </colorScale>
    </cfRule>
    <cfRule type="colorScale" priority="70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74">
    <cfRule type="colorScale" priority="7025">
      <colorScale>
        <cfvo type="min"/>
        <cfvo type="max"/>
        <color rgb="FFFCFCFF"/>
        <color rgb="FF63BE7B"/>
      </colorScale>
    </cfRule>
    <cfRule type="colorScale" priority="70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74">
    <cfRule type="colorScale" priority="7027">
      <colorScale>
        <cfvo type="min"/>
        <cfvo type="max"/>
        <color rgb="FFFCFCFF"/>
        <color rgb="FF63BE7B"/>
      </colorScale>
    </cfRule>
    <cfRule type="colorScale" priority="70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74">
    <cfRule type="cellIs" dxfId="6207" priority="7029" operator="greaterThan">
      <formula>1</formula>
    </cfRule>
    <cfRule type="colorScale" priority="7030">
      <colorScale>
        <cfvo type="min"/>
        <cfvo type="max"/>
        <color rgb="FFFCFCFF"/>
        <color rgb="FF63BE7B"/>
      </colorScale>
    </cfRule>
    <cfRule type="colorScale" priority="70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74">
    <cfRule type="colorScale" priority="7032">
      <colorScale>
        <cfvo type="min"/>
        <cfvo type="max"/>
        <color rgb="FFFCFCFF"/>
        <color rgb="FF63BE7B"/>
      </colorScale>
    </cfRule>
    <cfRule type="colorScale" priority="70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74">
    <cfRule type="colorScale" priority="7034">
      <colorScale>
        <cfvo type="min"/>
        <cfvo type="max"/>
        <color rgb="FFFCFCFF"/>
        <color rgb="FF63BE7B"/>
      </colorScale>
    </cfRule>
    <cfRule type="colorScale" priority="70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74">
    <cfRule type="cellIs" dxfId="6206" priority="7036" operator="greaterThan">
      <formula>1</formula>
    </cfRule>
    <cfRule type="colorScale" priority="7037">
      <colorScale>
        <cfvo type="min"/>
        <cfvo type="max"/>
        <color rgb="FFFCFCFF"/>
        <color rgb="FF63BE7B"/>
      </colorScale>
    </cfRule>
    <cfRule type="colorScale" priority="70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74">
    <cfRule type="colorScale" priority="7039">
      <colorScale>
        <cfvo type="min"/>
        <cfvo type="max"/>
        <color rgb="FFFCFCFF"/>
        <color rgb="FF63BE7B"/>
      </colorScale>
    </cfRule>
    <cfRule type="colorScale" priority="70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74">
    <cfRule type="colorScale" priority="7041">
      <colorScale>
        <cfvo type="min"/>
        <cfvo type="max"/>
        <color rgb="FFFCFCFF"/>
        <color rgb="FF63BE7B"/>
      </colorScale>
    </cfRule>
    <cfRule type="colorScale" priority="70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74">
    <cfRule type="cellIs" dxfId="6205" priority="7043" operator="greaterThan">
      <formula>1</formula>
    </cfRule>
    <cfRule type="colorScale" priority="7044">
      <colorScale>
        <cfvo type="min"/>
        <cfvo type="max"/>
        <color rgb="FFFCFCFF"/>
        <color rgb="FF63BE7B"/>
      </colorScale>
    </cfRule>
    <cfRule type="colorScale" priority="70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74">
    <cfRule type="colorScale" priority="7046">
      <colorScale>
        <cfvo type="min"/>
        <cfvo type="max"/>
        <color rgb="FFFCFCFF"/>
        <color rgb="FF63BE7B"/>
      </colorScale>
    </cfRule>
    <cfRule type="colorScale" priority="70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74">
    <cfRule type="colorScale" priority="7048">
      <colorScale>
        <cfvo type="min"/>
        <cfvo type="max"/>
        <color rgb="FFFCFCFF"/>
        <color rgb="FF63BE7B"/>
      </colorScale>
    </cfRule>
    <cfRule type="colorScale" priority="70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74">
    <cfRule type="cellIs" dxfId="6204" priority="7050" operator="greaterThan">
      <formula>1</formula>
    </cfRule>
    <cfRule type="colorScale" priority="7051">
      <colorScale>
        <cfvo type="min"/>
        <cfvo type="max"/>
        <color rgb="FFFCFCFF"/>
        <color rgb="FF63BE7B"/>
      </colorScale>
    </cfRule>
    <cfRule type="colorScale" priority="70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74">
    <cfRule type="cellIs" dxfId="6203" priority="7053" operator="greaterThan">
      <formula>1</formula>
    </cfRule>
    <cfRule type="colorScale" priority="7054">
      <colorScale>
        <cfvo type="min"/>
        <cfvo type="max"/>
        <color rgb="FFFCFCFF"/>
        <color rgb="FF63BE7B"/>
      </colorScale>
    </cfRule>
    <cfRule type="colorScale" priority="70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74:HW74">
    <cfRule type="colorScale" priority="7056">
      <colorScale>
        <cfvo type="min"/>
        <cfvo type="max"/>
        <color rgb="FFFCFCFF"/>
        <color rgb="FF63BE7B"/>
      </colorScale>
    </cfRule>
    <cfRule type="colorScale" priority="70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74">
    <cfRule type="colorScale" priority="7058">
      <colorScale>
        <cfvo type="min"/>
        <cfvo type="max"/>
        <color rgb="FFFCFCFF"/>
        <color rgb="FF63BE7B"/>
      </colorScale>
    </cfRule>
    <cfRule type="colorScale" priority="70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74">
    <cfRule type="colorScale" priority="7193">
      <colorScale>
        <cfvo type="min"/>
        <cfvo type="max"/>
        <color rgb="FFFCFCFF"/>
        <color rgb="FF63BE7B"/>
      </colorScale>
    </cfRule>
    <cfRule type="colorScale" priority="71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74">
    <cfRule type="cellIs" dxfId="6202" priority="7060" operator="greaterThan">
      <formula>1</formula>
    </cfRule>
    <cfRule type="colorScale" priority="7061">
      <colorScale>
        <cfvo type="min"/>
        <cfvo type="max"/>
        <color rgb="FFFCFCFF"/>
        <color rgb="FF63BE7B"/>
      </colorScale>
    </cfRule>
    <cfRule type="colorScale" priority="70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74">
    <cfRule type="colorScale" priority="7063">
      <colorScale>
        <cfvo type="min"/>
        <cfvo type="max"/>
        <color rgb="FFFCFCFF"/>
        <color rgb="FF63BE7B"/>
      </colorScale>
    </cfRule>
    <cfRule type="colorScale" priority="70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74">
    <cfRule type="colorScale" priority="7189">
      <colorScale>
        <cfvo type="min"/>
        <cfvo type="max"/>
        <color rgb="FFFCFCFF"/>
        <color rgb="FF63BE7B"/>
      </colorScale>
    </cfRule>
    <cfRule type="colorScale" priority="71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74">
    <cfRule type="cellIs" dxfId="6201" priority="7065" operator="greaterThan">
      <formula>1</formula>
    </cfRule>
    <cfRule type="colorScale" priority="7066">
      <colorScale>
        <cfvo type="min"/>
        <cfvo type="max"/>
        <color rgb="FFFCFCFF"/>
        <color rgb="FF63BE7B"/>
      </colorScale>
    </cfRule>
    <cfRule type="colorScale" priority="70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74">
    <cfRule type="colorScale" priority="7068">
      <colorScale>
        <cfvo type="min"/>
        <cfvo type="max"/>
        <color rgb="FFFCFCFF"/>
        <color rgb="FF63BE7B"/>
      </colorScale>
    </cfRule>
    <cfRule type="colorScale" priority="70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74">
    <cfRule type="colorScale" priority="7070">
      <colorScale>
        <cfvo type="min"/>
        <cfvo type="max"/>
        <color rgb="FFFCFCFF"/>
        <color rgb="FF63BE7B"/>
      </colorScale>
    </cfRule>
    <cfRule type="colorScale" priority="70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74">
    <cfRule type="cellIs" dxfId="6200" priority="7072" operator="greaterThan">
      <formula>1</formula>
    </cfRule>
    <cfRule type="colorScale" priority="7073">
      <colorScale>
        <cfvo type="min"/>
        <cfvo type="max"/>
        <color rgb="FFFCFCFF"/>
        <color rgb="FF63BE7B"/>
      </colorScale>
    </cfRule>
    <cfRule type="colorScale" priority="70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74">
    <cfRule type="colorScale" priority="7075">
      <colorScale>
        <cfvo type="min"/>
        <cfvo type="max"/>
        <color rgb="FFFCFCFF"/>
        <color rgb="FF63BE7B"/>
      </colorScale>
    </cfRule>
    <cfRule type="colorScale" priority="70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74">
    <cfRule type="colorScale" priority="7077">
      <colorScale>
        <cfvo type="min"/>
        <cfvo type="max"/>
        <color rgb="FFFCFCFF"/>
        <color rgb="FF63BE7B"/>
      </colorScale>
    </cfRule>
    <cfRule type="colorScale" priority="70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74">
    <cfRule type="cellIs" dxfId="6199" priority="7079" operator="greaterThan">
      <formula>1</formula>
    </cfRule>
    <cfRule type="colorScale" priority="7080">
      <colorScale>
        <cfvo type="min"/>
        <cfvo type="max"/>
        <color rgb="FFFCFCFF"/>
        <color rgb="FF63BE7B"/>
      </colorScale>
    </cfRule>
    <cfRule type="colorScale" priority="70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74">
    <cfRule type="colorScale" priority="7082">
      <colorScale>
        <cfvo type="min"/>
        <cfvo type="max"/>
        <color rgb="FFFCFCFF"/>
        <color rgb="FF63BE7B"/>
      </colorScale>
    </cfRule>
    <cfRule type="colorScale" priority="70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74">
    <cfRule type="colorScale" priority="7084">
      <colorScale>
        <cfvo type="min"/>
        <cfvo type="max"/>
        <color rgb="FFFCFCFF"/>
        <color rgb="FF63BE7B"/>
      </colorScale>
    </cfRule>
    <cfRule type="colorScale" priority="70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74">
    <cfRule type="cellIs" dxfId="6198" priority="7086" operator="greaterThan">
      <formula>1</formula>
    </cfRule>
    <cfRule type="colorScale" priority="7087">
      <colorScale>
        <cfvo type="min"/>
        <cfvo type="max"/>
        <color rgb="FFFCFCFF"/>
        <color rgb="FF63BE7B"/>
      </colorScale>
    </cfRule>
    <cfRule type="colorScale" priority="70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74">
    <cfRule type="colorScale" priority="7089">
      <colorScale>
        <cfvo type="min"/>
        <cfvo type="max"/>
        <color rgb="FFFCFCFF"/>
        <color rgb="FF63BE7B"/>
      </colorScale>
    </cfRule>
    <cfRule type="colorScale" priority="70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74">
    <cfRule type="colorScale" priority="7091">
      <colorScale>
        <cfvo type="min"/>
        <cfvo type="max"/>
        <color rgb="FFFCFCFF"/>
        <color rgb="FF63BE7B"/>
      </colorScale>
    </cfRule>
    <cfRule type="colorScale" priority="70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74">
    <cfRule type="cellIs" dxfId="6197" priority="7093" operator="greaterThan">
      <formula>1</formula>
    </cfRule>
    <cfRule type="colorScale" priority="7094">
      <colorScale>
        <cfvo type="min"/>
        <cfvo type="max"/>
        <color rgb="FFFCFCFF"/>
        <color rgb="FF63BE7B"/>
      </colorScale>
    </cfRule>
    <cfRule type="colorScale" priority="70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74">
    <cfRule type="colorScale" priority="7096">
      <colorScale>
        <cfvo type="min"/>
        <cfvo type="max"/>
        <color rgb="FFFCFCFF"/>
        <color rgb="FF63BE7B"/>
      </colorScale>
    </cfRule>
    <cfRule type="colorScale" priority="70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74">
    <cfRule type="colorScale" priority="7098">
      <colorScale>
        <cfvo type="min"/>
        <cfvo type="max"/>
        <color rgb="FFFCFCFF"/>
        <color rgb="FF63BE7B"/>
      </colorScale>
    </cfRule>
    <cfRule type="colorScale" priority="70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74">
    <cfRule type="cellIs" dxfId="6196" priority="7100" operator="greaterThan">
      <formula>1</formula>
    </cfRule>
    <cfRule type="colorScale" priority="7101">
      <colorScale>
        <cfvo type="min"/>
        <cfvo type="max"/>
        <color rgb="FFFCFCFF"/>
        <color rgb="FF63BE7B"/>
      </colorScale>
    </cfRule>
    <cfRule type="colorScale" priority="71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74">
    <cfRule type="colorScale" priority="7103">
      <colorScale>
        <cfvo type="min"/>
        <cfvo type="max"/>
        <color rgb="FFFCFCFF"/>
        <color rgb="FF63BE7B"/>
      </colorScale>
    </cfRule>
    <cfRule type="colorScale" priority="71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74">
    <cfRule type="colorScale" priority="7105">
      <colorScale>
        <cfvo type="min"/>
        <cfvo type="max"/>
        <color rgb="FFFCFCFF"/>
        <color rgb="FF63BE7B"/>
      </colorScale>
    </cfRule>
    <cfRule type="colorScale" priority="71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74">
    <cfRule type="cellIs" dxfId="6195" priority="7107" operator="greaterThan">
      <formula>1</formula>
    </cfRule>
    <cfRule type="colorScale" priority="7108">
      <colorScale>
        <cfvo type="min"/>
        <cfvo type="max"/>
        <color rgb="FFFCFCFF"/>
        <color rgb="FF63BE7B"/>
      </colorScale>
    </cfRule>
    <cfRule type="colorScale" priority="71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74">
    <cfRule type="colorScale" priority="7110">
      <colorScale>
        <cfvo type="min"/>
        <cfvo type="max"/>
        <color rgb="FFFCFCFF"/>
        <color rgb="FF63BE7B"/>
      </colorScale>
    </cfRule>
    <cfRule type="colorScale" priority="71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74">
    <cfRule type="colorScale" priority="7112">
      <colorScale>
        <cfvo type="min"/>
        <cfvo type="max"/>
        <color rgb="FFFCFCFF"/>
        <color rgb="FF63BE7B"/>
      </colorScale>
    </cfRule>
    <cfRule type="colorScale" priority="71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74">
    <cfRule type="cellIs" dxfId="6194" priority="7114" operator="greaterThan">
      <formula>1</formula>
    </cfRule>
    <cfRule type="colorScale" priority="7115">
      <colorScale>
        <cfvo type="min"/>
        <cfvo type="max"/>
        <color rgb="FFFCFCFF"/>
        <color rgb="FF63BE7B"/>
      </colorScale>
    </cfRule>
    <cfRule type="colorScale" priority="71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74">
    <cfRule type="colorScale" priority="7117">
      <colorScale>
        <cfvo type="min"/>
        <cfvo type="max"/>
        <color rgb="FFFCFCFF"/>
        <color rgb="FF63BE7B"/>
      </colorScale>
    </cfRule>
    <cfRule type="colorScale" priority="71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74">
    <cfRule type="colorScale" priority="7119">
      <colorScale>
        <cfvo type="min"/>
        <cfvo type="max"/>
        <color rgb="FFFCFCFF"/>
        <color rgb="FF63BE7B"/>
      </colorScale>
    </cfRule>
    <cfRule type="colorScale" priority="71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74">
    <cfRule type="cellIs" dxfId="6193" priority="7121" operator="greaterThan">
      <formula>1</formula>
    </cfRule>
    <cfRule type="colorScale" priority="7122">
      <colorScale>
        <cfvo type="min"/>
        <cfvo type="max"/>
        <color rgb="FFFCFCFF"/>
        <color rgb="FF63BE7B"/>
      </colorScale>
    </cfRule>
    <cfRule type="colorScale" priority="71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74">
    <cfRule type="colorScale" priority="7124">
      <colorScale>
        <cfvo type="min"/>
        <cfvo type="max"/>
        <color rgb="FFFCFCFF"/>
        <color rgb="FF63BE7B"/>
      </colorScale>
    </cfRule>
    <cfRule type="colorScale" priority="71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74">
    <cfRule type="colorScale" priority="7126">
      <colorScale>
        <cfvo type="min"/>
        <cfvo type="max"/>
        <color rgb="FFFCFCFF"/>
        <color rgb="FF63BE7B"/>
      </colorScale>
    </cfRule>
    <cfRule type="colorScale" priority="71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74">
    <cfRule type="cellIs" dxfId="6192" priority="7128" operator="greaterThan">
      <formula>1</formula>
    </cfRule>
    <cfRule type="colorScale" priority="7129">
      <colorScale>
        <cfvo type="min"/>
        <cfvo type="max"/>
        <color rgb="FFFCFCFF"/>
        <color rgb="FF63BE7B"/>
      </colorScale>
    </cfRule>
    <cfRule type="colorScale" priority="71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74">
    <cfRule type="colorScale" priority="7131">
      <colorScale>
        <cfvo type="min"/>
        <cfvo type="max"/>
        <color rgb="FFFCFCFF"/>
        <color rgb="FF63BE7B"/>
      </colorScale>
    </cfRule>
    <cfRule type="colorScale" priority="71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74">
    <cfRule type="colorScale" priority="7133">
      <colorScale>
        <cfvo type="min"/>
        <cfvo type="max"/>
        <color rgb="FFFCFCFF"/>
        <color rgb="FF63BE7B"/>
      </colorScale>
    </cfRule>
    <cfRule type="colorScale" priority="71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74">
    <cfRule type="cellIs" dxfId="6191" priority="7135" operator="greaterThan">
      <formula>1</formula>
    </cfRule>
    <cfRule type="colorScale" priority="7136">
      <colorScale>
        <cfvo type="min"/>
        <cfvo type="max"/>
        <color rgb="FFFCFCFF"/>
        <color rgb="FF63BE7B"/>
      </colorScale>
    </cfRule>
    <cfRule type="colorScale" priority="71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74">
    <cfRule type="colorScale" priority="7138">
      <colorScale>
        <cfvo type="min"/>
        <cfvo type="max"/>
        <color rgb="FFFCFCFF"/>
        <color rgb="FF63BE7B"/>
      </colorScale>
    </cfRule>
    <cfRule type="colorScale" priority="71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74">
    <cfRule type="colorScale" priority="7140">
      <colorScale>
        <cfvo type="min"/>
        <cfvo type="max"/>
        <color rgb="FFFCFCFF"/>
        <color rgb="FF63BE7B"/>
      </colorScale>
    </cfRule>
    <cfRule type="colorScale" priority="71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74">
    <cfRule type="cellIs" dxfId="6190" priority="7142" operator="greaterThan">
      <formula>1</formula>
    </cfRule>
    <cfRule type="colorScale" priority="7143">
      <colorScale>
        <cfvo type="min"/>
        <cfvo type="max"/>
        <color rgb="FFFCFCFF"/>
        <color rgb="FF63BE7B"/>
      </colorScale>
    </cfRule>
    <cfRule type="colorScale" priority="71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74">
    <cfRule type="colorScale" priority="7145">
      <colorScale>
        <cfvo type="min"/>
        <cfvo type="max"/>
        <color rgb="FFFCFCFF"/>
        <color rgb="FF63BE7B"/>
      </colorScale>
    </cfRule>
    <cfRule type="colorScale" priority="71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74">
    <cfRule type="colorScale" priority="7147">
      <colorScale>
        <cfvo type="min"/>
        <cfvo type="max"/>
        <color rgb="FFFCFCFF"/>
        <color rgb="FF63BE7B"/>
      </colorScale>
    </cfRule>
    <cfRule type="colorScale" priority="71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74">
    <cfRule type="cellIs" dxfId="6189" priority="7149" operator="greaterThan">
      <formula>1</formula>
    </cfRule>
    <cfRule type="colorScale" priority="7150">
      <colorScale>
        <cfvo type="min"/>
        <cfvo type="max"/>
        <color rgb="FFFCFCFF"/>
        <color rgb="FF63BE7B"/>
      </colorScale>
    </cfRule>
    <cfRule type="colorScale" priority="71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74">
    <cfRule type="colorScale" priority="7152">
      <colorScale>
        <cfvo type="min"/>
        <cfvo type="max"/>
        <color rgb="FFFCFCFF"/>
        <color rgb="FF63BE7B"/>
      </colorScale>
    </cfRule>
    <cfRule type="colorScale" priority="71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74">
    <cfRule type="colorScale" priority="7154">
      <colorScale>
        <cfvo type="min"/>
        <cfvo type="max"/>
        <color rgb="FFFCFCFF"/>
        <color rgb="FF63BE7B"/>
      </colorScale>
    </cfRule>
    <cfRule type="colorScale" priority="71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74">
    <cfRule type="cellIs" dxfId="6188" priority="7156" operator="greaterThan">
      <formula>1</formula>
    </cfRule>
    <cfRule type="colorScale" priority="7157">
      <colorScale>
        <cfvo type="min"/>
        <cfvo type="max"/>
        <color rgb="FFFCFCFF"/>
        <color rgb="FF63BE7B"/>
      </colorScale>
    </cfRule>
    <cfRule type="colorScale" priority="71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74">
    <cfRule type="colorScale" priority="7159">
      <colorScale>
        <cfvo type="min"/>
        <cfvo type="max"/>
        <color rgb="FFFCFCFF"/>
        <color rgb="FF63BE7B"/>
      </colorScale>
    </cfRule>
    <cfRule type="colorScale" priority="71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74">
    <cfRule type="colorScale" priority="7161">
      <colorScale>
        <cfvo type="min"/>
        <cfvo type="max"/>
        <color rgb="FFFCFCFF"/>
        <color rgb="FF63BE7B"/>
      </colorScale>
    </cfRule>
    <cfRule type="colorScale" priority="71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74">
    <cfRule type="cellIs" dxfId="6187" priority="7163" operator="greaterThan">
      <formula>1</formula>
    </cfRule>
    <cfRule type="colorScale" priority="7164">
      <colorScale>
        <cfvo type="min"/>
        <cfvo type="max"/>
        <color rgb="FFFCFCFF"/>
        <color rgb="FF63BE7B"/>
      </colorScale>
    </cfRule>
    <cfRule type="colorScale" priority="71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74">
    <cfRule type="colorScale" priority="7166">
      <colorScale>
        <cfvo type="min"/>
        <cfvo type="max"/>
        <color rgb="FFFCFCFF"/>
        <color rgb="FF63BE7B"/>
      </colorScale>
    </cfRule>
    <cfRule type="colorScale" priority="71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74">
    <cfRule type="colorScale" priority="7168">
      <colorScale>
        <cfvo type="min"/>
        <cfvo type="max"/>
        <color rgb="FFFCFCFF"/>
        <color rgb="FF63BE7B"/>
      </colorScale>
    </cfRule>
    <cfRule type="colorScale" priority="71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74">
    <cfRule type="cellIs" dxfId="6186" priority="7170" operator="greaterThan">
      <formula>1</formula>
    </cfRule>
    <cfRule type="colorScale" priority="7171">
      <colorScale>
        <cfvo type="min"/>
        <cfvo type="max"/>
        <color rgb="FFFCFCFF"/>
        <color rgb="FF63BE7B"/>
      </colorScale>
    </cfRule>
    <cfRule type="colorScale" priority="71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74">
    <cfRule type="colorScale" priority="7173">
      <colorScale>
        <cfvo type="min"/>
        <cfvo type="max"/>
        <color rgb="FFFCFCFF"/>
        <color rgb="FF63BE7B"/>
      </colorScale>
    </cfRule>
    <cfRule type="colorScale" priority="71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74">
    <cfRule type="colorScale" priority="7175">
      <colorScale>
        <cfvo type="min"/>
        <cfvo type="max"/>
        <color rgb="FFFCFCFF"/>
        <color rgb="FF63BE7B"/>
      </colorScale>
    </cfRule>
    <cfRule type="colorScale" priority="71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74">
    <cfRule type="cellIs" dxfId="6185" priority="7177" operator="greaterThan">
      <formula>1</formula>
    </cfRule>
    <cfRule type="colorScale" priority="7178">
      <colorScale>
        <cfvo type="min"/>
        <cfvo type="max"/>
        <color rgb="FFFCFCFF"/>
        <color rgb="FF63BE7B"/>
      </colorScale>
    </cfRule>
    <cfRule type="colorScale" priority="71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74">
    <cfRule type="colorScale" priority="7180">
      <colorScale>
        <cfvo type="min"/>
        <cfvo type="max"/>
        <color rgb="FFFCFCFF"/>
        <color rgb="FF63BE7B"/>
      </colorScale>
    </cfRule>
    <cfRule type="colorScale" priority="71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74">
    <cfRule type="colorScale" priority="7182">
      <colorScale>
        <cfvo type="min"/>
        <cfvo type="max"/>
        <color rgb="FFFCFCFF"/>
        <color rgb="FF63BE7B"/>
      </colorScale>
    </cfRule>
    <cfRule type="colorScale" priority="71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74">
    <cfRule type="cellIs" dxfId="6184" priority="7184" operator="greaterThan">
      <formula>1</formula>
    </cfRule>
    <cfRule type="colorScale" priority="7185">
      <colorScale>
        <cfvo type="min"/>
        <cfvo type="max"/>
        <color rgb="FFFCFCFF"/>
        <color rgb="FF63BE7B"/>
      </colorScale>
    </cfRule>
    <cfRule type="colorScale" priority="71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D74:LD74">
    <cfRule type="containsText" dxfId="6183" priority="6911" operator="containsText" text=" ">
      <formula>NOT(ISERROR(SEARCH(" ",KD74)))</formula>
    </cfRule>
    <cfRule type="containsText" dxfId="6182" priority="6912" operator="containsText" text=" ">
      <formula>NOT(ISERROR(SEARCH(" ",KD74)))</formula>
    </cfRule>
  </conditionalFormatting>
  <conditionalFormatting sqref="KG74:KZ74">
    <cfRule type="cellIs" dxfId="6181" priority="6878" operator="greaterThan">
      <formula>0.31</formula>
    </cfRule>
    <cfRule type="cellIs" dxfId="6180" priority="6879" operator="greaterThan">
      <formula>0.31</formula>
    </cfRule>
    <cfRule type="cellIs" dxfId="6179" priority="6880" operator="greaterThan">
      <formula>0.31</formula>
    </cfRule>
    <cfRule type="cellIs" dxfId="6178" priority="6881" operator="greaterThan">
      <formula>0.3</formula>
    </cfRule>
    <cfRule type="cellIs" dxfId="6177" priority="6882" operator="greaterThan">
      <formula>1</formula>
    </cfRule>
    <cfRule type="cellIs" dxfId="6176" priority="6883" operator="equal">
      <formula>0</formula>
    </cfRule>
  </conditionalFormatting>
  <conditionalFormatting sqref="MV74:MW74">
    <cfRule type="containsText" dxfId="6175" priority="4787" operator="containsText" text=" ">
      <formula>NOT(ISERROR(SEARCH(" ",MV74)))</formula>
    </cfRule>
    <cfRule type="containsText" dxfId="6174" priority="4788" operator="containsText" text=" ">
      <formula>NOT(ISERROR(SEARCH(" ",MV74)))</formula>
    </cfRule>
  </conditionalFormatting>
  <conditionalFormatting sqref="MX74:XFD74">
    <cfRule type="containsText" dxfId="6173" priority="7204" operator="containsText" text=" ">
      <formula>NOT(ISERROR(SEARCH(" ",MX74)))</formula>
    </cfRule>
    <cfRule type="containsText" dxfId="6172" priority="7205" operator="containsText" text=" ">
      <formula>NOT(ISERROR(SEARCH(" ",MX74)))</formula>
    </cfRule>
  </conditionalFormatting>
  <conditionalFormatting sqref="G75">
    <cfRule type="containsText" dxfId="6171" priority="6526" operator="containsText" text=" ">
      <formula>NOT(ISERROR(SEARCH(" ",G75)))</formula>
    </cfRule>
    <cfRule type="containsText" dxfId="6170" priority="6527" operator="containsText" text=" ">
      <formula>NOT(ISERROR(SEARCH(" ",G75)))</formula>
    </cfRule>
  </conditionalFormatting>
  <conditionalFormatting sqref="H75">
    <cfRule type="containsText" dxfId="6169" priority="6852" operator="containsText" text=" ">
      <formula>NOT(ISERROR(SEARCH(" ",H75)))</formula>
    </cfRule>
    <cfRule type="containsText" dxfId="6168" priority="6853" operator="containsText" text=" ">
      <formula>NOT(ISERROR(SEARCH(" ",H75)))</formula>
    </cfRule>
  </conditionalFormatting>
  <conditionalFormatting sqref="V75">
    <cfRule type="colorScale" priority="6569">
      <colorScale>
        <cfvo type="min"/>
        <cfvo type="max"/>
        <color rgb="FFFCFCFF"/>
        <color rgb="FF63BE7B"/>
      </colorScale>
    </cfRule>
    <cfRule type="colorScale" priority="65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75">
    <cfRule type="cellIs" dxfId="6167" priority="6551" operator="greaterThan">
      <formula>1</formula>
    </cfRule>
    <cfRule type="containsText" dxfId="6166" priority="6552" operator="containsText" text=" ">
      <formula>NOT(ISERROR(SEARCH(" ",AC75)))</formula>
    </cfRule>
    <cfRule type="containsText" dxfId="6165" priority="6553" operator="containsText" text=" ">
      <formula>NOT(ISERROR(SEARCH(" ",AC75)))</formula>
    </cfRule>
  </conditionalFormatting>
  <conditionalFormatting sqref="AH75">
    <cfRule type="cellIs" dxfId="6164" priority="6006" operator="equal">
      <formula>0</formula>
    </cfRule>
    <cfRule type="cellIs" dxfId="6163" priority="6007" operator="equal">
      <formula>0</formula>
    </cfRule>
    <cfRule type="cellIs" dxfId="6162" priority="6008" operator="greaterThan">
      <formula>1</formula>
    </cfRule>
    <cfRule type="containsText" dxfId="6161" priority="6009" operator="containsText" text=" ">
      <formula>NOT(ISERROR(SEARCH(" ",AH75)))</formula>
    </cfRule>
    <cfRule type="containsText" dxfId="6160" priority="6010" operator="containsText" text=" ">
      <formula>NOT(ISERROR(SEARCH(" ",AH75)))</formula>
    </cfRule>
  </conditionalFormatting>
  <conditionalFormatting sqref="AI75">
    <cfRule type="cellIs" dxfId="6159" priority="6001" operator="equal">
      <formula>0</formula>
    </cfRule>
    <cfRule type="cellIs" dxfId="6158" priority="6002" operator="equal">
      <formula>0</formula>
    </cfRule>
    <cfRule type="cellIs" dxfId="6157" priority="6003" operator="greaterThan">
      <formula>1</formula>
    </cfRule>
    <cfRule type="containsText" dxfId="6156" priority="6004" operator="containsText" text=" ">
      <formula>NOT(ISERROR(SEARCH(" ",AI75)))</formula>
    </cfRule>
    <cfRule type="containsText" dxfId="6155" priority="6005" operator="containsText" text=" ">
      <formula>NOT(ISERROR(SEARCH(" ",AI75)))</formula>
    </cfRule>
  </conditionalFormatting>
  <conditionalFormatting sqref="AJ75">
    <cfRule type="cellIs" dxfId="6154" priority="5996" operator="equal">
      <formula>0</formula>
    </cfRule>
    <cfRule type="cellIs" dxfId="6153" priority="5997" operator="equal">
      <formula>0</formula>
    </cfRule>
    <cfRule type="cellIs" dxfId="6152" priority="5998" operator="greaterThan">
      <formula>1</formula>
    </cfRule>
    <cfRule type="containsText" dxfId="6151" priority="5999" operator="containsText" text=" ">
      <formula>NOT(ISERROR(SEARCH(" ",AJ75)))</formula>
    </cfRule>
    <cfRule type="containsText" dxfId="6150" priority="6000" operator="containsText" text=" ">
      <formula>NOT(ISERROR(SEARCH(" ",AJ75)))</formula>
    </cfRule>
  </conditionalFormatting>
  <conditionalFormatting sqref="AL75:AQ75">
    <cfRule type="cellIs" dxfId="6149" priority="6540" operator="equal">
      <formula>0</formula>
    </cfRule>
    <cfRule type="containsText" dxfId="6148" priority="6547" operator="containsText" text=" ">
      <formula>NOT(ISERROR(SEARCH(" ",AL75)))</formula>
    </cfRule>
    <cfRule type="containsText" dxfId="6147" priority="6548" operator="containsText" text=" ">
      <formula>NOT(ISERROR(SEARCH(" ",AL75)))</formula>
    </cfRule>
  </conditionalFormatting>
  <conditionalFormatting sqref="AS75">
    <cfRule type="cellIs" dxfId="6146" priority="6510" operator="equal">
      <formula>0</formula>
    </cfRule>
    <cfRule type="containsText" dxfId="6145" priority="6511" operator="containsText" text=" ">
      <formula>NOT(ISERROR(SEARCH(" ",AS75)))</formula>
    </cfRule>
    <cfRule type="containsText" dxfId="6144" priority="6512" operator="containsText" text=" ">
      <formula>NOT(ISERROR(SEARCH(" ",AS75)))</formula>
    </cfRule>
  </conditionalFormatting>
  <conditionalFormatting sqref="AT75">
    <cfRule type="cellIs" dxfId="6143" priority="6851" operator="equal">
      <formula>0</formula>
    </cfRule>
    <cfRule type="containsText" dxfId="6142" priority="6854" operator="containsText" text=" ">
      <formula>NOT(ISERROR(SEARCH(" ",AT75)))</formula>
    </cfRule>
    <cfRule type="containsText" dxfId="6141" priority="6855" operator="containsText" text=" ">
      <formula>NOT(ISERROR(SEARCH(" ",AT75)))</formula>
    </cfRule>
  </conditionalFormatting>
  <conditionalFormatting sqref="AU75">
    <cfRule type="cellIs" dxfId="6140" priority="6554" operator="greaterThan">
      <formula>1</formula>
    </cfRule>
    <cfRule type="containsText" dxfId="6139" priority="6555" operator="containsText" text=" ">
      <formula>NOT(ISERROR(SEARCH(" ",AU75)))</formula>
    </cfRule>
    <cfRule type="containsText" dxfId="6138" priority="6556" operator="containsText" text=" ">
      <formula>NOT(ISERROR(SEARCH(" ",AU75)))</formula>
    </cfRule>
  </conditionalFormatting>
  <conditionalFormatting sqref="AV75">
    <cfRule type="containsText" dxfId="6137" priority="6847" operator="containsText" text=" ">
      <formula>NOT(ISERROR(SEARCH(" ",AV75)))</formula>
    </cfRule>
    <cfRule type="containsText" dxfId="6136" priority="6848" operator="containsText" text=" ">
      <formula>NOT(ISERROR(SEARCH(" ",AV75)))</formula>
    </cfRule>
  </conditionalFormatting>
  <conditionalFormatting sqref="AX75">
    <cfRule type="containsText" dxfId="6135" priority="6849" operator="containsText" text=" ">
      <formula>NOT(ISERROR(SEARCH(" ",AX75)))</formula>
    </cfRule>
    <cfRule type="containsText" dxfId="6134" priority="6850" operator="containsText" text=" ">
      <formula>NOT(ISERROR(SEARCH(" ",AX75)))</formula>
    </cfRule>
  </conditionalFormatting>
  <conditionalFormatting sqref="BC75:BD75">
    <cfRule type="containsText" dxfId="6133" priority="6545" operator="containsText" text=" ">
      <formula>NOT(ISERROR(SEARCH(" ",BC75)))</formula>
    </cfRule>
    <cfRule type="containsText" dxfId="6132" priority="6546" operator="containsText" text=" ">
      <formula>NOT(ISERROR(SEARCH(" ",BC75)))</formula>
    </cfRule>
  </conditionalFormatting>
  <conditionalFormatting sqref="BF75:BG75">
    <cfRule type="containsText" dxfId="6131" priority="6549" operator="containsText" text=" ">
      <formula>NOT(ISERROR(SEARCH(" ",BF75)))</formula>
    </cfRule>
    <cfRule type="containsText" dxfId="6130" priority="6550" operator="containsText" text=" ">
      <formula>NOT(ISERROR(SEARCH(" ",BF75)))</formula>
    </cfRule>
  </conditionalFormatting>
  <conditionalFormatting sqref="BH75">
    <cfRule type="containsText" dxfId="6129" priority="6557" operator="containsText" text=" ">
      <formula>NOT(ISERROR(SEARCH(" ",BH75)))</formula>
    </cfRule>
    <cfRule type="containsText" dxfId="6128" priority="6558" operator="containsText" text=" ">
      <formula>NOT(ISERROR(SEARCH(" ",BH75)))</formula>
    </cfRule>
  </conditionalFormatting>
  <conditionalFormatting sqref="BJ75">
    <cfRule type="containsText" dxfId="6127" priority="6523" operator="containsText" text=" ">
      <formula>NOT(ISERROR(SEARCH(" ",BJ75)))</formula>
    </cfRule>
    <cfRule type="containsText" dxfId="6126" priority="6524" operator="containsText" text=" ">
      <formula>NOT(ISERROR(SEARCH(" ",BJ75)))</formula>
    </cfRule>
  </conditionalFormatting>
  <conditionalFormatting sqref="BO75">
    <cfRule type="containsText" dxfId="6125" priority="6513" operator="containsText" text=" ">
      <formula>NOT(ISERROR(SEARCH(" ",BO75)))</formula>
    </cfRule>
    <cfRule type="containsText" dxfId="6124" priority="6514" operator="containsText" text=" ">
      <formula>NOT(ISERROR(SEARCH(" ",BO75)))</formula>
    </cfRule>
  </conditionalFormatting>
  <conditionalFormatting sqref="BP75">
    <cfRule type="containsText" dxfId="6123" priority="5984" operator="containsText" text=" ">
      <formula>NOT(ISERROR(SEARCH(" ",BP75)))</formula>
    </cfRule>
    <cfRule type="containsText" dxfId="6122" priority="5985" operator="containsText" text=" ">
      <formula>NOT(ISERROR(SEARCH(" ",BP75)))</formula>
    </cfRule>
  </conditionalFormatting>
  <conditionalFormatting sqref="BR75">
    <cfRule type="containsText" dxfId="6121" priority="6543" operator="containsText" text=" ">
      <formula>NOT(ISERROR(SEARCH(" ",BR75)))</formula>
    </cfRule>
    <cfRule type="containsText" dxfId="6120" priority="6544" operator="containsText" text=" ">
      <formula>NOT(ISERROR(SEARCH(" ",BR75)))</formula>
    </cfRule>
  </conditionalFormatting>
  <conditionalFormatting sqref="BS75">
    <cfRule type="containsText" dxfId="6119" priority="6519" operator="containsText" text=" ">
      <formula>NOT(ISERROR(SEARCH(" ",BS75)))</formula>
    </cfRule>
    <cfRule type="containsText" dxfId="6118" priority="6520" operator="containsText" text=" ">
      <formula>NOT(ISERROR(SEARCH(" ",BS75)))</formula>
    </cfRule>
  </conditionalFormatting>
  <conditionalFormatting sqref="BT75">
    <cfRule type="containsText" dxfId="6117" priority="6521" operator="containsText" text=" ">
      <formula>NOT(ISERROR(SEARCH(" ",BT75)))</formula>
    </cfRule>
    <cfRule type="containsText" dxfId="6116" priority="6522" operator="containsText" text=" ">
      <formula>NOT(ISERROR(SEARCH(" ",BT75)))</formula>
    </cfRule>
  </conditionalFormatting>
  <conditionalFormatting sqref="BW75">
    <cfRule type="containsText" dxfId="6115" priority="6858" operator="containsText" text=" ">
      <formula>NOT(ISERROR(SEARCH(" ",BW75)))</formula>
    </cfRule>
    <cfRule type="containsText" dxfId="6114" priority="6859" operator="containsText" text=" ">
      <formula>NOT(ISERROR(SEARCH(" ",BW75)))</formula>
    </cfRule>
  </conditionalFormatting>
  <conditionalFormatting sqref="CM75">
    <cfRule type="containsText" dxfId="6113" priority="217" operator="containsText" text=" ">
      <formula>NOT(ISERROR(SEARCH(" ",CM75)))</formula>
    </cfRule>
  </conditionalFormatting>
  <conditionalFormatting sqref="CO75">
    <cfRule type="containsText" dxfId="6112" priority="170" operator="containsText" text=" ">
      <formula>NOT(ISERROR(SEARCH(" ",CO75)))</formula>
    </cfRule>
  </conditionalFormatting>
  <conditionalFormatting sqref="CQ75">
    <cfRule type="cellIs" dxfId="6111" priority="6055" operator="equal">
      <formula>1</formula>
    </cfRule>
  </conditionalFormatting>
  <conditionalFormatting sqref="DJ75">
    <cfRule type="cellIs" dxfId="6110" priority="384" operator="equal">
      <formula>1</formula>
    </cfRule>
  </conditionalFormatting>
  <conditionalFormatting sqref="DV75">
    <cfRule type="containsText" dxfId="6109" priority="6515" operator="containsText" text=" ">
      <formula>NOT(ISERROR(SEARCH(" ",DV75)))</formula>
    </cfRule>
    <cfRule type="containsText" dxfId="6108" priority="6516" operator="containsText" text=" ">
      <formula>NOT(ISERROR(SEARCH(" ",DV75)))</formula>
    </cfRule>
    <cfRule type="containsText" dxfId="6107" priority="6517" operator="containsText" text=" ">
      <formula>NOT(ISERROR(SEARCH(" ",DV75)))</formula>
    </cfRule>
    <cfRule type="containsText" dxfId="6106" priority="6518" operator="containsText" text=" ">
      <formula>NOT(ISERROR(SEARCH(" ",DV75)))</formula>
    </cfRule>
  </conditionalFormatting>
  <conditionalFormatting sqref="DY75:EH75">
    <cfRule type="containsText" dxfId="6105" priority="6541" operator="containsText" text=" ">
      <formula>NOT(ISERROR(SEARCH(" ",DY75)))</formula>
    </cfRule>
    <cfRule type="containsText" dxfId="6104" priority="6542" operator="containsText" text=" ">
      <formula>NOT(ISERROR(SEARCH(" ",DY75)))</formula>
    </cfRule>
  </conditionalFormatting>
  <conditionalFormatting sqref="EJ75">
    <cfRule type="cellIs" dxfId="6103" priority="6529" operator="equal">
      <formula>0</formula>
    </cfRule>
  </conditionalFormatting>
  <conditionalFormatting sqref="FE75">
    <cfRule type="cellIs" dxfId="6102" priority="6571" operator="greaterThan">
      <formula>1</formula>
    </cfRule>
    <cfRule type="colorScale" priority="6572">
      <colorScale>
        <cfvo type="min"/>
        <cfvo type="max"/>
        <color rgb="FFFCFCFF"/>
        <color rgb="FF63BE7B"/>
      </colorScale>
    </cfRule>
    <cfRule type="colorScale" priority="65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75">
    <cfRule type="colorScale" priority="6538">
      <colorScale>
        <cfvo type="min"/>
        <cfvo type="max"/>
        <color rgb="FFFCFCFF"/>
        <color rgb="FF63BE7B"/>
      </colorScale>
    </cfRule>
    <cfRule type="colorScale" priority="65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75:FH75">
    <cfRule type="colorScale" priority="6574">
      <colorScale>
        <cfvo type="min"/>
        <cfvo type="max"/>
        <color rgb="FFFCFCFF"/>
        <color rgb="FF63BE7B"/>
      </colorScale>
    </cfRule>
    <cfRule type="colorScale" priority="65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75">
    <cfRule type="colorScale" priority="6576">
      <colorScale>
        <cfvo type="min"/>
        <cfvo type="max"/>
        <color rgb="FFFCFCFF"/>
        <color rgb="FF63BE7B"/>
      </colorScale>
    </cfRule>
    <cfRule type="colorScale" priority="65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75">
    <cfRule type="colorScale" priority="6843">
      <colorScale>
        <cfvo type="min"/>
        <cfvo type="max"/>
        <color rgb="FFFCFCFF"/>
        <color rgb="FF63BE7B"/>
      </colorScale>
    </cfRule>
    <cfRule type="colorScale" priority="68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75">
    <cfRule type="cellIs" dxfId="6101" priority="6578" operator="greaterThan">
      <formula>1</formula>
    </cfRule>
    <cfRule type="colorScale" priority="6579">
      <colorScale>
        <cfvo type="min"/>
        <cfvo type="max"/>
        <color rgb="FFFCFCFF"/>
        <color rgb="FF63BE7B"/>
      </colorScale>
    </cfRule>
    <cfRule type="colorScale" priority="65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75">
    <cfRule type="colorScale" priority="6581">
      <colorScale>
        <cfvo type="min"/>
        <cfvo type="max"/>
        <color rgb="FFFCFCFF"/>
        <color rgb="FF63BE7B"/>
      </colorScale>
    </cfRule>
    <cfRule type="colorScale" priority="65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75">
    <cfRule type="colorScale" priority="6839">
      <colorScale>
        <cfvo type="min"/>
        <cfvo type="max"/>
        <color rgb="FFFCFCFF"/>
        <color rgb="FF63BE7B"/>
      </colorScale>
    </cfRule>
    <cfRule type="colorScale" priority="68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75">
    <cfRule type="cellIs" dxfId="6100" priority="6583" operator="greaterThan">
      <formula>1</formula>
    </cfRule>
    <cfRule type="colorScale" priority="6584">
      <colorScale>
        <cfvo type="min"/>
        <cfvo type="max"/>
        <color rgb="FFFCFCFF"/>
        <color rgb="FF63BE7B"/>
      </colorScale>
    </cfRule>
    <cfRule type="colorScale" priority="65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75">
    <cfRule type="colorScale" priority="6586">
      <colorScale>
        <cfvo type="min"/>
        <cfvo type="max"/>
        <color rgb="FFFCFCFF"/>
        <color rgb="FF63BE7B"/>
      </colorScale>
    </cfRule>
    <cfRule type="colorScale" priority="65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75">
    <cfRule type="colorScale" priority="6588">
      <colorScale>
        <cfvo type="min"/>
        <cfvo type="max"/>
        <color rgb="FFFCFCFF"/>
        <color rgb="FF63BE7B"/>
      </colorScale>
    </cfRule>
    <cfRule type="colorScale" priority="65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75">
    <cfRule type="cellIs" dxfId="6099" priority="6590" operator="greaterThan">
      <formula>1</formula>
    </cfRule>
    <cfRule type="colorScale" priority="6591">
      <colorScale>
        <cfvo type="min"/>
        <cfvo type="max"/>
        <color rgb="FFFCFCFF"/>
        <color rgb="FF63BE7B"/>
      </colorScale>
    </cfRule>
    <cfRule type="colorScale" priority="65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75">
    <cfRule type="colorScale" priority="6593">
      <colorScale>
        <cfvo type="min"/>
        <cfvo type="max"/>
        <color rgb="FFFCFCFF"/>
        <color rgb="FF63BE7B"/>
      </colorScale>
    </cfRule>
    <cfRule type="colorScale" priority="65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75">
    <cfRule type="colorScale" priority="6595">
      <colorScale>
        <cfvo type="min"/>
        <cfvo type="max"/>
        <color rgb="FFFCFCFF"/>
        <color rgb="FF63BE7B"/>
      </colorScale>
    </cfRule>
    <cfRule type="colorScale" priority="65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75">
    <cfRule type="cellIs" dxfId="6098" priority="6597" operator="greaterThan">
      <formula>1</formula>
    </cfRule>
    <cfRule type="colorScale" priority="6598">
      <colorScale>
        <cfvo type="min"/>
        <cfvo type="max"/>
        <color rgb="FFFCFCFF"/>
        <color rgb="FF63BE7B"/>
      </colorScale>
    </cfRule>
    <cfRule type="colorScale" priority="65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75">
    <cfRule type="colorScale" priority="6600">
      <colorScale>
        <cfvo type="min"/>
        <cfvo type="max"/>
        <color rgb="FFFCFCFF"/>
        <color rgb="FF63BE7B"/>
      </colorScale>
    </cfRule>
    <cfRule type="colorScale" priority="66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75">
    <cfRule type="colorScale" priority="6602">
      <colorScale>
        <cfvo type="min"/>
        <cfvo type="max"/>
        <color rgb="FFFCFCFF"/>
        <color rgb="FF63BE7B"/>
      </colorScale>
    </cfRule>
    <cfRule type="colorScale" priority="66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75">
    <cfRule type="cellIs" dxfId="6097" priority="6604" operator="greaterThan">
      <formula>1</formula>
    </cfRule>
    <cfRule type="colorScale" priority="6605">
      <colorScale>
        <cfvo type="min"/>
        <cfvo type="max"/>
        <color rgb="FFFCFCFF"/>
        <color rgb="FF63BE7B"/>
      </colorScale>
    </cfRule>
    <cfRule type="colorScale" priority="66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75">
    <cfRule type="colorScale" priority="6607">
      <colorScale>
        <cfvo type="min"/>
        <cfvo type="max"/>
        <color rgb="FFFCFCFF"/>
        <color rgb="FF63BE7B"/>
      </colorScale>
    </cfRule>
    <cfRule type="colorScale" priority="66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75">
    <cfRule type="colorScale" priority="6609">
      <colorScale>
        <cfvo type="min"/>
        <cfvo type="max"/>
        <color rgb="FFFCFCFF"/>
        <color rgb="FF63BE7B"/>
      </colorScale>
    </cfRule>
    <cfRule type="colorScale" priority="66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75">
    <cfRule type="cellIs" dxfId="6096" priority="6611" operator="greaterThan">
      <formula>1</formula>
    </cfRule>
    <cfRule type="colorScale" priority="6612">
      <colorScale>
        <cfvo type="min"/>
        <cfvo type="max"/>
        <color rgb="FFFCFCFF"/>
        <color rgb="FF63BE7B"/>
      </colorScale>
    </cfRule>
    <cfRule type="colorScale" priority="66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75">
    <cfRule type="colorScale" priority="6614">
      <colorScale>
        <cfvo type="min"/>
        <cfvo type="max"/>
        <color rgb="FFFCFCFF"/>
        <color rgb="FF63BE7B"/>
      </colorScale>
    </cfRule>
    <cfRule type="colorScale" priority="66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75">
    <cfRule type="colorScale" priority="6616">
      <colorScale>
        <cfvo type="min"/>
        <cfvo type="max"/>
        <color rgb="FFFCFCFF"/>
        <color rgb="FF63BE7B"/>
      </colorScale>
    </cfRule>
    <cfRule type="colorScale" priority="66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75">
    <cfRule type="cellIs" dxfId="6095" priority="6618" operator="greaterThan">
      <formula>1</formula>
    </cfRule>
    <cfRule type="colorScale" priority="6619">
      <colorScale>
        <cfvo type="min"/>
        <cfvo type="max"/>
        <color rgb="FFFCFCFF"/>
        <color rgb="FF63BE7B"/>
      </colorScale>
    </cfRule>
    <cfRule type="colorScale" priority="66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75">
    <cfRule type="colorScale" priority="6621">
      <colorScale>
        <cfvo type="min"/>
        <cfvo type="max"/>
        <color rgb="FFFCFCFF"/>
        <color rgb="FF63BE7B"/>
      </colorScale>
    </cfRule>
    <cfRule type="colorScale" priority="66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75">
    <cfRule type="colorScale" priority="6623">
      <colorScale>
        <cfvo type="min"/>
        <cfvo type="max"/>
        <color rgb="FFFCFCFF"/>
        <color rgb="FF63BE7B"/>
      </colorScale>
    </cfRule>
    <cfRule type="colorScale" priority="66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75">
    <cfRule type="cellIs" dxfId="6094" priority="6625" operator="greaterThan">
      <formula>1</formula>
    </cfRule>
    <cfRule type="colorScale" priority="6626">
      <colorScale>
        <cfvo type="min"/>
        <cfvo type="max"/>
        <color rgb="FFFCFCFF"/>
        <color rgb="FF63BE7B"/>
      </colorScale>
    </cfRule>
    <cfRule type="colorScale" priority="66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75">
    <cfRule type="colorScale" priority="6628">
      <colorScale>
        <cfvo type="min"/>
        <cfvo type="max"/>
        <color rgb="FFFCFCFF"/>
        <color rgb="FF63BE7B"/>
      </colorScale>
    </cfRule>
    <cfRule type="colorScale" priority="66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75">
    <cfRule type="colorScale" priority="6630">
      <colorScale>
        <cfvo type="min"/>
        <cfvo type="max"/>
        <color rgb="FFFCFCFF"/>
        <color rgb="FF63BE7B"/>
      </colorScale>
    </cfRule>
    <cfRule type="colorScale" priority="66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75">
    <cfRule type="cellIs" dxfId="6093" priority="6632" operator="greaterThan">
      <formula>1</formula>
    </cfRule>
    <cfRule type="colorScale" priority="6633">
      <colorScale>
        <cfvo type="min"/>
        <cfvo type="max"/>
        <color rgb="FFFCFCFF"/>
        <color rgb="FF63BE7B"/>
      </colorScale>
    </cfRule>
    <cfRule type="colorScale" priority="66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75">
    <cfRule type="colorScale" priority="6635">
      <colorScale>
        <cfvo type="min"/>
        <cfvo type="max"/>
        <color rgb="FFFCFCFF"/>
        <color rgb="FF63BE7B"/>
      </colorScale>
    </cfRule>
    <cfRule type="colorScale" priority="66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75">
    <cfRule type="colorScale" priority="6637">
      <colorScale>
        <cfvo type="min"/>
        <cfvo type="max"/>
        <color rgb="FFFCFCFF"/>
        <color rgb="FF63BE7B"/>
      </colorScale>
    </cfRule>
    <cfRule type="colorScale" priority="66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75">
    <cfRule type="cellIs" dxfId="6092" priority="6639" operator="greaterThan">
      <formula>1</formula>
    </cfRule>
    <cfRule type="colorScale" priority="6640">
      <colorScale>
        <cfvo type="min"/>
        <cfvo type="max"/>
        <color rgb="FFFCFCFF"/>
        <color rgb="FF63BE7B"/>
      </colorScale>
    </cfRule>
    <cfRule type="colorScale" priority="66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75">
    <cfRule type="colorScale" priority="6642">
      <colorScale>
        <cfvo type="min"/>
        <cfvo type="max"/>
        <color rgb="FFFCFCFF"/>
        <color rgb="FF63BE7B"/>
      </colorScale>
    </cfRule>
    <cfRule type="colorScale" priority="66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75">
    <cfRule type="colorScale" priority="6644">
      <colorScale>
        <cfvo type="min"/>
        <cfvo type="max"/>
        <color rgb="FFFCFCFF"/>
        <color rgb="FF63BE7B"/>
      </colorScale>
    </cfRule>
    <cfRule type="colorScale" priority="66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75">
    <cfRule type="cellIs" dxfId="6091" priority="6646" operator="greaterThan">
      <formula>1</formula>
    </cfRule>
    <cfRule type="colorScale" priority="6647">
      <colorScale>
        <cfvo type="min"/>
        <cfvo type="max"/>
        <color rgb="FFFCFCFF"/>
        <color rgb="FF63BE7B"/>
      </colorScale>
    </cfRule>
    <cfRule type="colorScale" priority="66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75">
    <cfRule type="colorScale" priority="6649">
      <colorScale>
        <cfvo type="min"/>
        <cfvo type="max"/>
        <color rgb="FFFCFCFF"/>
        <color rgb="FF63BE7B"/>
      </colorScale>
    </cfRule>
    <cfRule type="colorScale" priority="66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75">
    <cfRule type="colorScale" priority="6651">
      <colorScale>
        <cfvo type="min"/>
        <cfvo type="max"/>
        <color rgb="FFFCFCFF"/>
        <color rgb="FF63BE7B"/>
      </colorScale>
    </cfRule>
    <cfRule type="colorScale" priority="66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75">
    <cfRule type="cellIs" dxfId="6090" priority="6653" operator="greaterThan">
      <formula>1</formula>
    </cfRule>
    <cfRule type="colorScale" priority="6654">
      <colorScale>
        <cfvo type="min"/>
        <cfvo type="max"/>
        <color rgb="FFFCFCFF"/>
        <color rgb="FF63BE7B"/>
      </colorScale>
    </cfRule>
    <cfRule type="colorScale" priority="66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75">
    <cfRule type="colorScale" priority="6656">
      <colorScale>
        <cfvo type="min"/>
        <cfvo type="max"/>
        <color rgb="FFFCFCFF"/>
        <color rgb="FF63BE7B"/>
      </colorScale>
    </cfRule>
    <cfRule type="colorScale" priority="66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75">
    <cfRule type="colorScale" priority="6658">
      <colorScale>
        <cfvo type="min"/>
        <cfvo type="max"/>
        <color rgb="FFFCFCFF"/>
        <color rgb="FF63BE7B"/>
      </colorScale>
    </cfRule>
    <cfRule type="colorScale" priority="66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75">
    <cfRule type="cellIs" dxfId="6089" priority="6660" operator="greaterThan">
      <formula>1</formula>
    </cfRule>
    <cfRule type="colorScale" priority="6661">
      <colorScale>
        <cfvo type="min"/>
        <cfvo type="max"/>
        <color rgb="FFFCFCFF"/>
        <color rgb="FF63BE7B"/>
      </colorScale>
    </cfRule>
    <cfRule type="colorScale" priority="66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75">
    <cfRule type="colorScale" priority="6663">
      <colorScale>
        <cfvo type="min"/>
        <cfvo type="max"/>
        <color rgb="FFFCFCFF"/>
        <color rgb="FF63BE7B"/>
      </colorScale>
    </cfRule>
    <cfRule type="colorScale" priority="66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75">
    <cfRule type="colorScale" priority="6665">
      <colorScale>
        <cfvo type="min"/>
        <cfvo type="max"/>
        <color rgb="FFFCFCFF"/>
        <color rgb="FF63BE7B"/>
      </colorScale>
    </cfRule>
    <cfRule type="colorScale" priority="66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75">
    <cfRule type="cellIs" dxfId="6088" priority="6667" operator="greaterThan">
      <formula>1</formula>
    </cfRule>
    <cfRule type="colorScale" priority="6668">
      <colorScale>
        <cfvo type="min"/>
        <cfvo type="max"/>
        <color rgb="FFFCFCFF"/>
        <color rgb="FF63BE7B"/>
      </colorScale>
    </cfRule>
    <cfRule type="colorScale" priority="66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75">
    <cfRule type="colorScale" priority="6670">
      <colorScale>
        <cfvo type="min"/>
        <cfvo type="max"/>
        <color rgb="FFFCFCFF"/>
        <color rgb="FF63BE7B"/>
      </colorScale>
    </cfRule>
    <cfRule type="colorScale" priority="66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75">
    <cfRule type="colorScale" priority="6672">
      <colorScale>
        <cfvo type="min"/>
        <cfvo type="max"/>
        <color rgb="FFFCFCFF"/>
        <color rgb="FF63BE7B"/>
      </colorScale>
    </cfRule>
    <cfRule type="colorScale" priority="66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75">
    <cfRule type="cellIs" dxfId="6087" priority="6674" operator="greaterThan">
      <formula>1</formula>
    </cfRule>
    <cfRule type="colorScale" priority="6675">
      <colorScale>
        <cfvo type="min"/>
        <cfvo type="max"/>
        <color rgb="FFFCFCFF"/>
        <color rgb="FF63BE7B"/>
      </colorScale>
    </cfRule>
    <cfRule type="colorScale" priority="66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75">
    <cfRule type="colorScale" priority="6677">
      <colorScale>
        <cfvo type="min"/>
        <cfvo type="max"/>
        <color rgb="FFFCFCFF"/>
        <color rgb="FF63BE7B"/>
      </colorScale>
    </cfRule>
    <cfRule type="colorScale" priority="66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75">
    <cfRule type="colorScale" priority="6679">
      <colorScale>
        <cfvo type="min"/>
        <cfvo type="max"/>
        <color rgb="FFFCFCFF"/>
        <color rgb="FF63BE7B"/>
      </colorScale>
    </cfRule>
    <cfRule type="colorScale" priority="66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75">
    <cfRule type="cellIs" dxfId="6086" priority="6681" operator="greaterThan">
      <formula>1</formula>
    </cfRule>
    <cfRule type="colorScale" priority="6682">
      <colorScale>
        <cfvo type="min"/>
        <cfvo type="max"/>
        <color rgb="FFFCFCFF"/>
        <color rgb="FF63BE7B"/>
      </colorScale>
    </cfRule>
    <cfRule type="colorScale" priority="66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75">
    <cfRule type="colorScale" priority="6684">
      <colorScale>
        <cfvo type="min"/>
        <cfvo type="max"/>
        <color rgb="FFFCFCFF"/>
        <color rgb="FF63BE7B"/>
      </colorScale>
    </cfRule>
    <cfRule type="colorScale" priority="66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75">
    <cfRule type="colorScale" priority="6686">
      <colorScale>
        <cfvo type="min"/>
        <cfvo type="max"/>
        <color rgb="FFFCFCFF"/>
        <color rgb="FF63BE7B"/>
      </colorScale>
    </cfRule>
    <cfRule type="colorScale" priority="66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75">
    <cfRule type="cellIs" dxfId="6085" priority="6688" operator="greaterThan">
      <formula>1</formula>
    </cfRule>
    <cfRule type="colorScale" priority="6689">
      <colorScale>
        <cfvo type="min"/>
        <cfvo type="max"/>
        <color rgb="FFFCFCFF"/>
        <color rgb="FF63BE7B"/>
      </colorScale>
    </cfRule>
    <cfRule type="colorScale" priority="66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75">
    <cfRule type="colorScale" priority="6691">
      <colorScale>
        <cfvo type="min"/>
        <cfvo type="max"/>
        <color rgb="FFFCFCFF"/>
        <color rgb="FF63BE7B"/>
      </colorScale>
    </cfRule>
    <cfRule type="colorScale" priority="66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75">
    <cfRule type="colorScale" priority="6693">
      <colorScale>
        <cfvo type="min"/>
        <cfvo type="max"/>
        <color rgb="FFFCFCFF"/>
        <color rgb="FF63BE7B"/>
      </colorScale>
    </cfRule>
    <cfRule type="colorScale" priority="66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75">
    <cfRule type="cellIs" dxfId="6084" priority="6695" operator="greaterThan">
      <formula>1</formula>
    </cfRule>
    <cfRule type="colorScale" priority="6696">
      <colorScale>
        <cfvo type="min"/>
        <cfvo type="max"/>
        <color rgb="FFFCFCFF"/>
        <color rgb="FF63BE7B"/>
      </colorScale>
    </cfRule>
    <cfRule type="colorScale" priority="66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75">
    <cfRule type="colorScale" priority="6698">
      <colorScale>
        <cfvo type="min"/>
        <cfvo type="max"/>
        <color rgb="FFFCFCFF"/>
        <color rgb="FF63BE7B"/>
      </colorScale>
    </cfRule>
    <cfRule type="colorScale" priority="66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75">
    <cfRule type="colorScale" priority="6700">
      <colorScale>
        <cfvo type="min"/>
        <cfvo type="max"/>
        <color rgb="FFFCFCFF"/>
        <color rgb="FF63BE7B"/>
      </colorScale>
    </cfRule>
    <cfRule type="colorScale" priority="67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75">
    <cfRule type="cellIs" dxfId="6083" priority="6702" operator="greaterThan">
      <formula>1</formula>
    </cfRule>
    <cfRule type="colorScale" priority="6703">
      <colorScale>
        <cfvo type="min"/>
        <cfvo type="max"/>
        <color rgb="FFFCFCFF"/>
        <color rgb="FF63BE7B"/>
      </colorScale>
    </cfRule>
    <cfRule type="colorScale" priority="67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75">
    <cfRule type="cellIs" dxfId="6082" priority="6705" operator="greaterThan">
      <formula>1</formula>
    </cfRule>
    <cfRule type="colorScale" priority="6706">
      <colorScale>
        <cfvo type="min"/>
        <cfvo type="max"/>
        <color rgb="FFFCFCFF"/>
        <color rgb="FF63BE7B"/>
      </colorScale>
    </cfRule>
    <cfRule type="colorScale" priority="67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75:HW75">
    <cfRule type="colorScale" priority="6708">
      <colorScale>
        <cfvo type="min"/>
        <cfvo type="max"/>
        <color rgb="FFFCFCFF"/>
        <color rgb="FF63BE7B"/>
      </colorScale>
    </cfRule>
    <cfRule type="colorScale" priority="67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75">
    <cfRule type="colorScale" priority="6710">
      <colorScale>
        <cfvo type="min"/>
        <cfvo type="max"/>
        <color rgb="FFFCFCFF"/>
        <color rgb="FF63BE7B"/>
      </colorScale>
    </cfRule>
    <cfRule type="colorScale" priority="67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75">
    <cfRule type="colorScale" priority="6845">
      <colorScale>
        <cfvo type="min"/>
        <cfvo type="max"/>
        <color rgb="FFFCFCFF"/>
        <color rgb="FF63BE7B"/>
      </colorScale>
    </cfRule>
    <cfRule type="colorScale" priority="68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75">
    <cfRule type="cellIs" dxfId="6081" priority="6712" operator="greaterThan">
      <formula>1</formula>
    </cfRule>
    <cfRule type="colorScale" priority="6713">
      <colorScale>
        <cfvo type="min"/>
        <cfvo type="max"/>
        <color rgb="FFFCFCFF"/>
        <color rgb="FF63BE7B"/>
      </colorScale>
    </cfRule>
    <cfRule type="colorScale" priority="67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75">
    <cfRule type="colorScale" priority="6715">
      <colorScale>
        <cfvo type="min"/>
        <cfvo type="max"/>
        <color rgb="FFFCFCFF"/>
        <color rgb="FF63BE7B"/>
      </colorScale>
    </cfRule>
    <cfRule type="colorScale" priority="67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75">
    <cfRule type="colorScale" priority="6841">
      <colorScale>
        <cfvo type="min"/>
        <cfvo type="max"/>
        <color rgb="FFFCFCFF"/>
        <color rgb="FF63BE7B"/>
      </colorScale>
    </cfRule>
    <cfRule type="colorScale" priority="68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75">
    <cfRule type="cellIs" dxfId="6080" priority="6717" operator="greaterThan">
      <formula>1</formula>
    </cfRule>
    <cfRule type="colorScale" priority="6718">
      <colorScale>
        <cfvo type="min"/>
        <cfvo type="max"/>
        <color rgb="FFFCFCFF"/>
        <color rgb="FF63BE7B"/>
      </colorScale>
    </cfRule>
    <cfRule type="colorScale" priority="67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75">
    <cfRule type="colorScale" priority="6720">
      <colorScale>
        <cfvo type="min"/>
        <cfvo type="max"/>
        <color rgb="FFFCFCFF"/>
        <color rgb="FF63BE7B"/>
      </colorScale>
    </cfRule>
    <cfRule type="colorScale" priority="67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75">
    <cfRule type="colorScale" priority="6722">
      <colorScale>
        <cfvo type="min"/>
        <cfvo type="max"/>
        <color rgb="FFFCFCFF"/>
        <color rgb="FF63BE7B"/>
      </colorScale>
    </cfRule>
    <cfRule type="colorScale" priority="67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75">
    <cfRule type="cellIs" dxfId="6079" priority="6724" operator="greaterThan">
      <formula>1</formula>
    </cfRule>
    <cfRule type="colorScale" priority="6725">
      <colorScale>
        <cfvo type="min"/>
        <cfvo type="max"/>
        <color rgb="FFFCFCFF"/>
        <color rgb="FF63BE7B"/>
      </colorScale>
    </cfRule>
    <cfRule type="colorScale" priority="67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75">
    <cfRule type="colorScale" priority="6727">
      <colorScale>
        <cfvo type="min"/>
        <cfvo type="max"/>
        <color rgb="FFFCFCFF"/>
        <color rgb="FF63BE7B"/>
      </colorScale>
    </cfRule>
    <cfRule type="colorScale" priority="67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75">
    <cfRule type="colorScale" priority="6729">
      <colorScale>
        <cfvo type="min"/>
        <cfvo type="max"/>
        <color rgb="FFFCFCFF"/>
        <color rgb="FF63BE7B"/>
      </colorScale>
    </cfRule>
    <cfRule type="colorScale" priority="67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75">
    <cfRule type="cellIs" dxfId="6078" priority="6731" operator="greaterThan">
      <formula>1</formula>
    </cfRule>
    <cfRule type="colorScale" priority="6732">
      <colorScale>
        <cfvo type="min"/>
        <cfvo type="max"/>
        <color rgb="FFFCFCFF"/>
        <color rgb="FF63BE7B"/>
      </colorScale>
    </cfRule>
    <cfRule type="colorScale" priority="67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75">
    <cfRule type="colorScale" priority="6734">
      <colorScale>
        <cfvo type="min"/>
        <cfvo type="max"/>
        <color rgb="FFFCFCFF"/>
        <color rgb="FF63BE7B"/>
      </colorScale>
    </cfRule>
    <cfRule type="colorScale" priority="67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75">
    <cfRule type="colorScale" priority="6736">
      <colorScale>
        <cfvo type="min"/>
        <cfvo type="max"/>
        <color rgb="FFFCFCFF"/>
        <color rgb="FF63BE7B"/>
      </colorScale>
    </cfRule>
    <cfRule type="colorScale" priority="67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75">
    <cfRule type="cellIs" dxfId="6077" priority="6738" operator="greaterThan">
      <formula>1</formula>
    </cfRule>
    <cfRule type="colorScale" priority="6739">
      <colorScale>
        <cfvo type="min"/>
        <cfvo type="max"/>
        <color rgb="FFFCFCFF"/>
        <color rgb="FF63BE7B"/>
      </colorScale>
    </cfRule>
    <cfRule type="colorScale" priority="67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75">
    <cfRule type="colorScale" priority="6741">
      <colorScale>
        <cfvo type="min"/>
        <cfvo type="max"/>
        <color rgb="FFFCFCFF"/>
        <color rgb="FF63BE7B"/>
      </colorScale>
    </cfRule>
    <cfRule type="colorScale" priority="67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75">
    <cfRule type="colorScale" priority="6743">
      <colorScale>
        <cfvo type="min"/>
        <cfvo type="max"/>
        <color rgb="FFFCFCFF"/>
        <color rgb="FF63BE7B"/>
      </colorScale>
    </cfRule>
    <cfRule type="colorScale" priority="67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75">
    <cfRule type="cellIs" dxfId="6076" priority="6745" operator="greaterThan">
      <formula>1</formula>
    </cfRule>
    <cfRule type="colorScale" priority="6746">
      <colorScale>
        <cfvo type="min"/>
        <cfvo type="max"/>
        <color rgb="FFFCFCFF"/>
        <color rgb="FF63BE7B"/>
      </colorScale>
    </cfRule>
    <cfRule type="colorScale" priority="67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75">
    <cfRule type="colorScale" priority="6748">
      <colorScale>
        <cfvo type="min"/>
        <cfvo type="max"/>
        <color rgb="FFFCFCFF"/>
        <color rgb="FF63BE7B"/>
      </colorScale>
    </cfRule>
    <cfRule type="colorScale" priority="67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75">
    <cfRule type="colorScale" priority="6750">
      <colorScale>
        <cfvo type="min"/>
        <cfvo type="max"/>
        <color rgb="FFFCFCFF"/>
        <color rgb="FF63BE7B"/>
      </colorScale>
    </cfRule>
    <cfRule type="colorScale" priority="67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75">
    <cfRule type="cellIs" dxfId="6075" priority="6752" operator="greaterThan">
      <formula>1</formula>
    </cfRule>
    <cfRule type="colorScale" priority="6753">
      <colorScale>
        <cfvo type="min"/>
        <cfvo type="max"/>
        <color rgb="FFFCFCFF"/>
        <color rgb="FF63BE7B"/>
      </colorScale>
    </cfRule>
    <cfRule type="colorScale" priority="67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75">
    <cfRule type="colorScale" priority="6755">
      <colorScale>
        <cfvo type="min"/>
        <cfvo type="max"/>
        <color rgb="FFFCFCFF"/>
        <color rgb="FF63BE7B"/>
      </colorScale>
    </cfRule>
    <cfRule type="colorScale" priority="67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75">
    <cfRule type="colorScale" priority="6757">
      <colorScale>
        <cfvo type="min"/>
        <cfvo type="max"/>
        <color rgb="FFFCFCFF"/>
        <color rgb="FF63BE7B"/>
      </colorScale>
    </cfRule>
    <cfRule type="colorScale" priority="67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75">
    <cfRule type="cellIs" dxfId="6074" priority="6759" operator="greaterThan">
      <formula>1</formula>
    </cfRule>
    <cfRule type="colorScale" priority="6760">
      <colorScale>
        <cfvo type="min"/>
        <cfvo type="max"/>
        <color rgb="FFFCFCFF"/>
        <color rgb="FF63BE7B"/>
      </colorScale>
    </cfRule>
    <cfRule type="colorScale" priority="67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75">
    <cfRule type="colorScale" priority="6762">
      <colorScale>
        <cfvo type="min"/>
        <cfvo type="max"/>
        <color rgb="FFFCFCFF"/>
        <color rgb="FF63BE7B"/>
      </colorScale>
    </cfRule>
    <cfRule type="colorScale" priority="67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75">
    <cfRule type="colorScale" priority="6764">
      <colorScale>
        <cfvo type="min"/>
        <cfvo type="max"/>
        <color rgb="FFFCFCFF"/>
        <color rgb="FF63BE7B"/>
      </colorScale>
    </cfRule>
    <cfRule type="colorScale" priority="67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75">
    <cfRule type="cellIs" dxfId="6073" priority="6766" operator="greaterThan">
      <formula>1</formula>
    </cfRule>
    <cfRule type="colorScale" priority="6767">
      <colorScale>
        <cfvo type="min"/>
        <cfvo type="max"/>
        <color rgb="FFFCFCFF"/>
        <color rgb="FF63BE7B"/>
      </colorScale>
    </cfRule>
    <cfRule type="colorScale" priority="67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75">
    <cfRule type="colorScale" priority="6769">
      <colorScale>
        <cfvo type="min"/>
        <cfvo type="max"/>
        <color rgb="FFFCFCFF"/>
        <color rgb="FF63BE7B"/>
      </colorScale>
    </cfRule>
    <cfRule type="colorScale" priority="67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75">
    <cfRule type="colorScale" priority="6771">
      <colorScale>
        <cfvo type="min"/>
        <cfvo type="max"/>
        <color rgb="FFFCFCFF"/>
        <color rgb="FF63BE7B"/>
      </colorScale>
    </cfRule>
    <cfRule type="colorScale" priority="67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75">
    <cfRule type="cellIs" dxfId="6072" priority="6773" operator="greaterThan">
      <formula>1</formula>
    </cfRule>
    <cfRule type="colorScale" priority="6774">
      <colorScale>
        <cfvo type="min"/>
        <cfvo type="max"/>
        <color rgb="FFFCFCFF"/>
        <color rgb="FF63BE7B"/>
      </colorScale>
    </cfRule>
    <cfRule type="colorScale" priority="67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75">
    <cfRule type="colorScale" priority="6776">
      <colorScale>
        <cfvo type="min"/>
        <cfvo type="max"/>
        <color rgb="FFFCFCFF"/>
        <color rgb="FF63BE7B"/>
      </colorScale>
    </cfRule>
    <cfRule type="colorScale" priority="67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75">
    <cfRule type="colorScale" priority="6778">
      <colorScale>
        <cfvo type="min"/>
        <cfvo type="max"/>
        <color rgb="FFFCFCFF"/>
        <color rgb="FF63BE7B"/>
      </colorScale>
    </cfRule>
    <cfRule type="colorScale" priority="67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75">
    <cfRule type="cellIs" dxfId="6071" priority="6780" operator="greaterThan">
      <formula>1</formula>
    </cfRule>
    <cfRule type="colorScale" priority="6781">
      <colorScale>
        <cfvo type="min"/>
        <cfvo type="max"/>
        <color rgb="FFFCFCFF"/>
        <color rgb="FF63BE7B"/>
      </colorScale>
    </cfRule>
    <cfRule type="colorScale" priority="67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75">
    <cfRule type="colorScale" priority="6783">
      <colorScale>
        <cfvo type="min"/>
        <cfvo type="max"/>
        <color rgb="FFFCFCFF"/>
        <color rgb="FF63BE7B"/>
      </colorScale>
    </cfRule>
    <cfRule type="colorScale" priority="67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75">
    <cfRule type="colorScale" priority="6785">
      <colorScale>
        <cfvo type="min"/>
        <cfvo type="max"/>
        <color rgb="FFFCFCFF"/>
        <color rgb="FF63BE7B"/>
      </colorScale>
    </cfRule>
    <cfRule type="colorScale" priority="67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75">
    <cfRule type="cellIs" dxfId="6070" priority="6787" operator="greaterThan">
      <formula>1</formula>
    </cfRule>
    <cfRule type="colorScale" priority="6788">
      <colorScale>
        <cfvo type="min"/>
        <cfvo type="max"/>
        <color rgb="FFFCFCFF"/>
        <color rgb="FF63BE7B"/>
      </colorScale>
    </cfRule>
    <cfRule type="colorScale" priority="67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75">
    <cfRule type="colorScale" priority="6790">
      <colorScale>
        <cfvo type="min"/>
        <cfvo type="max"/>
        <color rgb="FFFCFCFF"/>
        <color rgb="FF63BE7B"/>
      </colorScale>
    </cfRule>
    <cfRule type="colorScale" priority="67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75">
    <cfRule type="colorScale" priority="6792">
      <colorScale>
        <cfvo type="min"/>
        <cfvo type="max"/>
        <color rgb="FFFCFCFF"/>
        <color rgb="FF63BE7B"/>
      </colorScale>
    </cfRule>
    <cfRule type="colorScale" priority="67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75">
    <cfRule type="cellIs" dxfId="6069" priority="6794" operator="greaterThan">
      <formula>1</formula>
    </cfRule>
    <cfRule type="colorScale" priority="6795">
      <colorScale>
        <cfvo type="min"/>
        <cfvo type="max"/>
        <color rgb="FFFCFCFF"/>
        <color rgb="FF63BE7B"/>
      </colorScale>
    </cfRule>
    <cfRule type="colorScale" priority="67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75">
    <cfRule type="colorScale" priority="6797">
      <colorScale>
        <cfvo type="min"/>
        <cfvo type="max"/>
        <color rgb="FFFCFCFF"/>
        <color rgb="FF63BE7B"/>
      </colorScale>
    </cfRule>
    <cfRule type="colorScale" priority="67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75">
    <cfRule type="colorScale" priority="6799">
      <colorScale>
        <cfvo type="min"/>
        <cfvo type="max"/>
        <color rgb="FFFCFCFF"/>
        <color rgb="FF63BE7B"/>
      </colorScale>
    </cfRule>
    <cfRule type="colorScale" priority="68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75">
    <cfRule type="cellIs" dxfId="6068" priority="6801" operator="greaterThan">
      <formula>1</formula>
    </cfRule>
    <cfRule type="colorScale" priority="6802">
      <colorScale>
        <cfvo type="min"/>
        <cfvo type="max"/>
        <color rgb="FFFCFCFF"/>
        <color rgb="FF63BE7B"/>
      </colorScale>
    </cfRule>
    <cfRule type="colorScale" priority="68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75">
    <cfRule type="colorScale" priority="6804">
      <colorScale>
        <cfvo type="min"/>
        <cfvo type="max"/>
        <color rgb="FFFCFCFF"/>
        <color rgb="FF63BE7B"/>
      </colorScale>
    </cfRule>
    <cfRule type="colorScale" priority="68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75">
    <cfRule type="colorScale" priority="6806">
      <colorScale>
        <cfvo type="min"/>
        <cfvo type="max"/>
        <color rgb="FFFCFCFF"/>
        <color rgb="FF63BE7B"/>
      </colorScale>
    </cfRule>
    <cfRule type="colorScale" priority="68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75">
    <cfRule type="cellIs" dxfId="6067" priority="6808" operator="greaterThan">
      <formula>1</formula>
    </cfRule>
    <cfRule type="colorScale" priority="6809">
      <colorScale>
        <cfvo type="min"/>
        <cfvo type="max"/>
        <color rgb="FFFCFCFF"/>
        <color rgb="FF63BE7B"/>
      </colorScale>
    </cfRule>
    <cfRule type="colorScale" priority="68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75">
    <cfRule type="colorScale" priority="6811">
      <colorScale>
        <cfvo type="min"/>
        <cfvo type="max"/>
        <color rgb="FFFCFCFF"/>
        <color rgb="FF63BE7B"/>
      </colorScale>
    </cfRule>
    <cfRule type="colorScale" priority="68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75">
    <cfRule type="colorScale" priority="6813">
      <colorScale>
        <cfvo type="min"/>
        <cfvo type="max"/>
        <color rgb="FFFCFCFF"/>
        <color rgb="FF63BE7B"/>
      </colorScale>
    </cfRule>
    <cfRule type="colorScale" priority="68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75">
    <cfRule type="cellIs" dxfId="6066" priority="6815" operator="greaterThan">
      <formula>1</formula>
    </cfRule>
    <cfRule type="colorScale" priority="6816">
      <colorScale>
        <cfvo type="min"/>
        <cfvo type="max"/>
        <color rgb="FFFCFCFF"/>
        <color rgb="FF63BE7B"/>
      </colorScale>
    </cfRule>
    <cfRule type="colorScale" priority="68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75">
    <cfRule type="colorScale" priority="6818">
      <colorScale>
        <cfvo type="min"/>
        <cfvo type="max"/>
        <color rgb="FFFCFCFF"/>
        <color rgb="FF63BE7B"/>
      </colorScale>
    </cfRule>
    <cfRule type="colorScale" priority="68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75">
    <cfRule type="colorScale" priority="6820">
      <colorScale>
        <cfvo type="min"/>
        <cfvo type="max"/>
        <color rgb="FFFCFCFF"/>
        <color rgb="FF63BE7B"/>
      </colorScale>
    </cfRule>
    <cfRule type="colorScale" priority="68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75">
    <cfRule type="cellIs" dxfId="6065" priority="6822" operator="greaterThan">
      <formula>1</formula>
    </cfRule>
    <cfRule type="colorScale" priority="6823">
      <colorScale>
        <cfvo type="min"/>
        <cfvo type="max"/>
        <color rgb="FFFCFCFF"/>
        <color rgb="FF63BE7B"/>
      </colorScale>
    </cfRule>
    <cfRule type="colorScale" priority="68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75">
    <cfRule type="colorScale" priority="6825">
      <colorScale>
        <cfvo type="min"/>
        <cfvo type="max"/>
        <color rgb="FFFCFCFF"/>
        <color rgb="FF63BE7B"/>
      </colorScale>
    </cfRule>
    <cfRule type="colorScale" priority="68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75">
    <cfRule type="colorScale" priority="6827">
      <colorScale>
        <cfvo type="min"/>
        <cfvo type="max"/>
        <color rgb="FFFCFCFF"/>
        <color rgb="FF63BE7B"/>
      </colorScale>
    </cfRule>
    <cfRule type="colorScale" priority="68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75">
    <cfRule type="cellIs" dxfId="6064" priority="6829" operator="greaterThan">
      <formula>1</formula>
    </cfRule>
    <cfRule type="colorScale" priority="6830">
      <colorScale>
        <cfvo type="min"/>
        <cfvo type="max"/>
        <color rgb="FFFCFCFF"/>
        <color rgb="FF63BE7B"/>
      </colorScale>
    </cfRule>
    <cfRule type="colorScale" priority="68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75">
    <cfRule type="colorScale" priority="6832">
      <colorScale>
        <cfvo type="min"/>
        <cfvo type="max"/>
        <color rgb="FFFCFCFF"/>
        <color rgb="FF63BE7B"/>
      </colorScale>
    </cfRule>
    <cfRule type="colorScale" priority="68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75">
    <cfRule type="colorScale" priority="6834">
      <colorScale>
        <cfvo type="min"/>
        <cfvo type="max"/>
        <color rgb="FFFCFCFF"/>
        <color rgb="FF63BE7B"/>
      </colorScale>
    </cfRule>
    <cfRule type="colorScale" priority="68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75">
    <cfRule type="cellIs" dxfId="6063" priority="6836" operator="greaterThan">
      <formula>1</formula>
    </cfRule>
    <cfRule type="colorScale" priority="6837">
      <colorScale>
        <cfvo type="min"/>
        <cfvo type="max"/>
        <color rgb="FFFCFCFF"/>
        <color rgb="FF63BE7B"/>
      </colorScale>
    </cfRule>
    <cfRule type="colorScale" priority="68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D75:LD75">
    <cfRule type="containsText" dxfId="6062" priority="6563" operator="containsText" text=" ">
      <formula>NOT(ISERROR(SEARCH(" ",KD75)))</formula>
    </cfRule>
    <cfRule type="containsText" dxfId="6061" priority="6564" operator="containsText" text=" ">
      <formula>NOT(ISERROR(SEARCH(" ",KD75)))</formula>
    </cfRule>
  </conditionalFormatting>
  <conditionalFormatting sqref="KG75:KZ75">
    <cfRule type="cellIs" dxfId="6060" priority="6530" operator="greaterThan">
      <formula>0.31</formula>
    </cfRule>
    <cfRule type="cellIs" dxfId="6059" priority="6531" operator="greaterThan">
      <formula>0.31</formula>
    </cfRule>
    <cfRule type="cellIs" dxfId="6058" priority="6532" operator="greaterThan">
      <formula>0.31</formula>
    </cfRule>
    <cfRule type="cellIs" dxfId="6057" priority="6533" operator="greaterThan">
      <formula>0.3</formula>
    </cfRule>
    <cfRule type="cellIs" dxfId="6056" priority="6534" operator="greaterThan">
      <formula>1</formula>
    </cfRule>
    <cfRule type="cellIs" dxfId="6055" priority="6535" operator="equal">
      <formula>0</formula>
    </cfRule>
  </conditionalFormatting>
  <conditionalFormatting sqref="MV75:MW75">
    <cfRule type="containsText" dxfId="6054" priority="4785" operator="containsText" text=" ">
      <formula>NOT(ISERROR(SEARCH(" ",MV75)))</formula>
    </cfRule>
    <cfRule type="containsText" dxfId="6053" priority="4786" operator="containsText" text=" ">
      <formula>NOT(ISERROR(SEARCH(" ",MV75)))</formula>
    </cfRule>
  </conditionalFormatting>
  <conditionalFormatting sqref="MX75:XFD75">
    <cfRule type="containsText" dxfId="6052" priority="6856" operator="containsText" text=" ">
      <formula>NOT(ISERROR(SEARCH(" ",MX75)))</formula>
    </cfRule>
    <cfRule type="containsText" dxfId="6051" priority="6857" operator="containsText" text=" ">
      <formula>NOT(ISERROR(SEARCH(" ",MX75)))</formula>
    </cfRule>
  </conditionalFormatting>
  <conditionalFormatting sqref="F76">
    <cfRule type="containsText" dxfId="6050" priority="6193" operator="containsText" text=" ">
      <formula>NOT(ISERROR(SEARCH(" ",F76)))</formula>
    </cfRule>
    <cfRule type="containsText" dxfId="6049" priority="6194" operator="containsText" text=" ">
      <formula>NOT(ISERROR(SEARCH(" ",F76)))</formula>
    </cfRule>
  </conditionalFormatting>
  <conditionalFormatting sqref="G76">
    <cfRule type="containsText" dxfId="6048" priority="6148" operator="containsText" text=" ">
      <formula>NOT(ISERROR(SEARCH(" ",G76)))</formula>
    </cfRule>
    <cfRule type="containsText" dxfId="6047" priority="6149" operator="containsText" text=" ">
      <formula>NOT(ISERROR(SEARCH(" ",G76)))</formula>
    </cfRule>
  </conditionalFormatting>
  <conditionalFormatting sqref="H76">
    <cfRule type="containsText" dxfId="6046" priority="6204" operator="containsText" text=" ">
      <formula>NOT(ISERROR(SEARCH(" ",H76)))</formula>
    </cfRule>
    <cfRule type="containsText" dxfId="6045" priority="6205" operator="containsText" text=" ">
      <formula>NOT(ISERROR(SEARCH(" ",H76)))</formula>
    </cfRule>
  </conditionalFormatting>
  <conditionalFormatting sqref="V76">
    <cfRule type="colorScale" priority="6228">
      <colorScale>
        <cfvo type="min"/>
        <cfvo type="max"/>
        <color rgb="FFFCFCFF"/>
        <color rgb="FF63BE7B"/>
      </colorScale>
    </cfRule>
    <cfRule type="colorScale" priority="62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76">
    <cfRule type="cellIs" dxfId="6044" priority="6210" operator="greaterThan">
      <formula>1</formula>
    </cfRule>
    <cfRule type="containsText" dxfId="6043" priority="6211" operator="containsText" text=" ">
      <formula>NOT(ISERROR(SEARCH(" ",AC76)))</formula>
    </cfRule>
    <cfRule type="containsText" dxfId="6042" priority="6212" operator="containsText" text=" ">
      <formula>NOT(ISERROR(SEARCH(" ",AC76)))</formula>
    </cfRule>
  </conditionalFormatting>
  <conditionalFormatting sqref="AG76">
    <cfRule type="cellIs" dxfId="6041" priority="6196" operator="equal">
      <formula>0</formula>
    </cfRule>
    <cfRule type="cellIs" dxfId="6040" priority="6197" operator="greaterThan">
      <formula>1</formula>
    </cfRule>
    <cfRule type="containsText" dxfId="6039" priority="6198" operator="containsText" text=" ">
      <formula>NOT(ISERROR(SEARCH(" ",AG76)))</formula>
    </cfRule>
    <cfRule type="containsText" dxfId="6038" priority="6199" operator="containsText" text=" ">
      <formula>NOT(ISERROR(SEARCH(" ",AG76)))</formula>
    </cfRule>
  </conditionalFormatting>
  <conditionalFormatting sqref="AH76">
    <cfRule type="cellIs" dxfId="6037" priority="6175" operator="equal">
      <formula>0</formula>
    </cfRule>
    <cfRule type="cellIs" dxfId="6036" priority="6176" operator="equal">
      <formula>0</formula>
    </cfRule>
    <cfRule type="cellIs" dxfId="6035" priority="6177" operator="greaterThan">
      <formula>1</formula>
    </cfRule>
    <cfRule type="containsText" dxfId="6034" priority="6178" operator="containsText" text=" ">
      <formula>NOT(ISERROR(SEARCH(" ",AH76)))</formula>
    </cfRule>
    <cfRule type="containsText" dxfId="6033" priority="6179" operator="containsText" text=" ">
      <formula>NOT(ISERROR(SEARCH(" ",AH76)))</formula>
    </cfRule>
  </conditionalFormatting>
  <conditionalFormatting sqref="AI76">
    <cfRule type="cellIs" dxfId="6032" priority="6170" operator="equal">
      <formula>0</formula>
    </cfRule>
    <cfRule type="cellIs" dxfId="6031" priority="6171" operator="equal">
      <formula>0</formula>
    </cfRule>
    <cfRule type="cellIs" dxfId="6030" priority="6172" operator="greaterThan">
      <formula>1</formula>
    </cfRule>
    <cfRule type="containsText" dxfId="6029" priority="6173" operator="containsText" text=" ">
      <formula>NOT(ISERROR(SEARCH(" ",AI76)))</formula>
    </cfRule>
    <cfRule type="containsText" dxfId="6028" priority="6174" operator="containsText" text=" ">
      <formula>NOT(ISERROR(SEARCH(" ",AI76)))</formula>
    </cfRule>
  </conditionalFormatting>
  <conditionalFormatting sqref="AJ76">
    <cfRule type="cellIs" dxfId="6027" priority="6165" operator="equal">
      <formula>0</formula>
    </cfRule>
    <cfRule type="cellIs" dxfId="6026" priority="6166" operator="equal">
      <formula>0</formula>
    </cfRule>
    <cfRule type="cellIs" dxfId="6025" priority="6167" operator="greaterThan">
      <formula>1</formula>
    </cfRule>
    <cfRule type="containsText" dxfId="6024" priority="6168" operator="containsText" text=" ">
      <formula>NOT(ISERROR(SEARCH(" ",AJ76)))</formula>
    </cfRule>
    <cfRule type="containsText" dxfId="6023" priority="6169" operator="containsText" text=" ">
      <formula>NOT(ISERROR(SEARCH(" ",AJ76)))</formula>
    </cfRule>
  </conditionalFormatting>
  <conditionalFormatting sqref="AL76:AQ76">
    <cfRule type="containsText" dxfId="6022" priority="6206" operator="containsText" text=" ">
      <formula>NOT(ISERROR(SEARCH(" ",AL76)))</formula>
    </cfRule>
    <cfRule type="containsText" dxfId="6021" priority="6207" operator="containsText" text=" ">
      <formula>NOT(ISERROR(SEARCH(" ",AL76)))</formula>
    </cfRule>
  </conditionalFormatting>
  <conditionalFormatting sqref="AS76">
    <cfRule type="cellIs" dxfId="6020" priority="6151" operator="equal">
      <formula>0</formula>
    </cfRule>
    <cfRule type="containsText" dxfId="6019" priority="6152" operator="containsText" text=" ">
      <formula>NOT(ISERROR(SEARCH(" ",AS76)))</formula>
    </cfRule>
    <cfRule type="containsText" dxfId="6018" priority="6153" operator="containsText" text=" ">
      <formula>NOT(ISERROR(SEARCH(" ",AS76)))</formula>
    </cfRule>
  </conditionalFormatting>
  <conditionalFormatting sqref="AT76">
    <cfRule type="cellIs" dxfId="6017" priority="6154" operator="equal">
      <formula>0</formula>
    </cfRule>
    <cfRule type="containsText" dxfId="6016" priority="6155" operator="containsText" text=" ">
      <formula>NOT(ISERROR(SEARCH(" ",AT76)))</formula>
    </cfRule>
    <cfRule type="containsText" dxfId="6015" priority="6156" operator="containsText" text=" ">
      <formula>NOT(ISERROR(SEARCH(" ",AT76)))</formula>
    </cfRule>
  </conditionalFormatting>
  <conditionalFormatting sqref="AU76">
    <cfRule type="cellIs" dxfId="6014" priority="6213" operator="greaterThan">
      <formula>1</formula>
    </cfRule>
    <cfRule type="containsText" dxfId="6013" priority="6214" operator="containsText" text=" ">
      <formula>NOT(ISERROR(SEARCH(" ",AU76)))</formula>
    </cfRule>
    <cfRule type="containsText" dxfId="6012" priority="6215" operator="containsText" text=" ">
      <formula>NOT(ISERROR(SEARCH(" ",AU76)))</formula>
    </cfRule>
  </conditionalFormatting>
  <conditionalFormatting sqref="BC76:BD76">
    <cfRule type="containsText" dxfId="6011" priority="6202" operator="containsText" text=" ">
      <formula>NOT(ISERROR(SEARCH(" ",BC76)))</formula>
    </cfRule>
    <cfRule type="containsText" dxfId="6010" priority="6203" operator="containsText" text=" ">
      <formula>NOT(ISERROR(SEARCH(" ",BC76)))</formula>
    </cfRule>
  </conditionalFormatting>
  <conditionalFormatting sqref="BF76">
    <cfRule type="containsText" dxfId="6009" priority="6208" operator="containsText" text=" ">
      <formula>NOT(ISERROR(SEARCH(" ",BF76)))</formula>
    </cfRule>
    <cfRule type="containsText" dxfId="6008" priority="6209" operator="containsText" text=" ">
      <formula>NOT(ISERROR(SEARCH(" ",BF76)))</formula>
    </cfRule>
  </conditionalFormatting>
  <conditionalFormatting sqref="BG76">
    <cfRule type="containsText" dxfId="6007" priority="5986" operator="containsText" text=" ">
      <formula>NOT(ISERROR(SEARCH(" ",BG76)))</formula>
    </cfRule>
    <cfRule type="containsText" dxfId="6006" priority="5987" operator="containsText" text=" ">
      <formula>NOT(ISERROR(SEARCH(" ",BG76)))</formula>
    </cfRule>
  </conditionalFormatting>
  <conditionalFormatting sqref="BH76">
    <cfRule type="containsText" dxfId="6005" priority="6220" operator="containsText" text=" ">
      <formula>NOT(ISERROR(SEARCH(" ",BH76)))</formula>
    </cfRule>
    <cfRule type="containsText" dxfId="6004" priority="6221" operator="containsText" text=" ">
      <formula>NOT(ISERROR(SEARCH(" ",BH76)))</formula>
    </cfRule>
  </conditionalFormatting>
  <conditionalFormatting sqref="BJ76">
    <cfRule type="containsText" dxfId="6003" priority="336" operator="containsText" text=" ">
      <formula>NOT(ISERROR(SEARCH(" ",BJ76)))</formula>
    </cfRule>
    <cfRule type="containsText" dxfId="6002" priority="337" operator="containsText" text=" ">
      <formula>NOT(ISERROR(SEARCH(" ",BJ76)))</formula>
    </cfRule>
  </conditionalFormatting>
  <conditionalFormatting sqref="BW76">
    <cfRule type="containsText" dxfId="6001" priority="6508" operator="containsText" text=" ">
      <formula>NOT(ISERROR(SEARCH(" ",BW76)))</formula>
    </cfRule>
    <cfRule type="containsText" dxfId="6000" priority="6509" operator="containsText" text=" ">
      <formula>NOT(ISERROR(SEARCH(" ",BW76)))</formula>
    </cfRule>
  </conditionalFormatting>
  <conditionalFormatting sqref="CM76">
    <cfRule type="containsText" dxfId="5999" priority="216" operator="containsText" text=" ">
      <formula>NOT(ISERROR(SEARCH(" ",CM76)))</formula>
    </cfRule>
  </conditionalFormatting>
  <conditionalFormatting sqref="CO76">
    <cfRule type="containsText" dxfId="5998" priority="169" operator="containsText" text=" ">
      <formula>NOT(ISERROR(SEARCH(" ",CO76)))</formula>
    </cfRule>
  </conditionalFormatting>
  <conditionalFormatting sqref="CQ76">
    <cfRule type="cellIs" dxfId="5997" priority="6053" operator="equal">
      <formula>1</formula>
    </cfRule>
    <cfRule type="cellIs" dxfId="5996" priority="6054" operator="equal">
      <formula>1</formula>
    </cfRule>
  </conditionalFormatting>
  <conditionalFormatting sqref="CZ76:DB76">
    <cfRule type="cellIs" dxfId="5995" priority="536" operator="equal">
      <formula>1</formula>
    </cfRule>
  </conditionalFormatting>
  <conditionalFormatting sqref="DC76">
    <cfRule type="cellIs" dxfId="5994" priority="537" operator="equal">
      <formula>1</formula>
    </cfRule>
  </conditionalFormatting>
  <conditionalFormatting sqref="DE76:DG76">
    <cfRule type="cellIs" dxfId="5993" priority="554" operator="equal">
      <formula>1</formula>
    </cfRule>
  </conditionalFormatting>
  <conditionalFormatting sqref="DV76">
    <cfRule type="containsText" dxfId="5992" priority="6157" operator="containsText" text=" ">
      <formula>NOT(ISERROR(SEARCH(" ",DV76)))</formula>
    </cfRule>
    <cfRule type="containsText" dxfId="5991" priority="6158" operator="containsText" text=" ">
      <formula>NOT(ISERROR(SEARCH(" ",DV76)))</formula>
    </cfRule>
    <cfRule type="containsText" dxfId="5990" priority="6159" operator="containsText" text=" ">
      <formula>NOT(ISERROR(SEARCH(" ",DV76)))</formula>
    </cfRule>
    <cfRule type="containsText" dxfId="5989" priority="6160" operator="containsText" text=" ">
      <formula>NOT(ISERROR(SEARCH(" ",DV76)))</formula>
    </cfRule>
  </conditionalFormatting>
  <conditionalFormatting sqref="DY76:EH76">
    <cfRule type="containsText" dxfId="5988" priority="6200" operator="containsText" text=" ">
      <formula>NOT(ISERROR(SEARCH(" ",DY76)))</formula>
    </cfRule>
    <cfRule type="containsText" dxfId="5987" priority="6201" operator="containsText" text=" ">
      <formula>NOT(ISERROR(SEARCH(" ",DY76)))</formula>
    </cfRule>
  </conditionalFormatting>
  <conditionalFormatting sqref="EJ76">
    <cfRule type="cellIs" dxfId="5986" priority="6161" operator="equal">
      <formula>0</formula>
    </cfRule>
    <cfRule type="containsText" dxfId="5985" priority="6162" operator="containsText" text=" ">
      <formula>NOT(ISERROR(SEARCH(" ",EJ76)))</formula>
    </cfRule>
    <cfRule type="containsText" dxfId="5984" priority="6163" operator="containsText" text=" ">
      <formula>NOT(ISERROR(SEARCH(" ",EJ76)))</formula>
    </cfRule>
  </conditionalFormatting>
  <conditionalFormatting sqref="FE76">
    <cfRule type="cellIs" dxfId="5983" priority="6230" operator="greaterThan">
      <formula>1</formula>
    </cfRule>
    <cfRule type="colorScale" priority="6231">
      <colorScale>
        <cfvo type="min"/>
        <cfvo type="max"/>
        <color rgb="FFFCFCFF"/>
        <color rgb="FF63BE7B"/>
      </colorScale>
    </cfRule>
    <cfRule type="colorScale" priority="62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76">
    <cfRule type="colorScale" priority="6191">
      <colorScale>
        <cfvo type="min"/>
        <cfvo type="max"/>
        <color rgb="FFFCFCFF"/>
        <color rgb="FF63BE7B"/>
      </colorScale>
    </cfRule>
    <cfRule type="colorScale" priority="61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76:FH76">
    <cfRule type="colorScale" priority="6233">
      <colorScale>
        <cfvo type="min"/>
        <cfvo type="max"/>
        <color rgb="FFFCFCFF"/>
        <color rgb="FF63BE7B"/>
      </colorScale>
    </cfRule>
    <cfRule type="colorScale" priority="62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76">
    <cfRule type="colorScale" priority="6235">
      <colorScale>
        <cfvo type="min"/>
        <cfvo type="max"/>
        <color rgb="FFFCFCFF"/>
        <color rgb="FF63BE7B"/>
      </colorScale>
    </cfRule>
    <cfRule type="colorScale" priority="62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76">
    <cfRule type="colorScale" priority="6502">
      <colorScale>
        <cfvo type="min"/>
        <cfvo type="max"/>
        <color rgb="FFFCFCFF"/>
        <color rgb="FF63BE7B"/>
      </colorScale>
    </cfRule>
    <cfRule type="colorScale" priority="65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76">
    <cfRule type="cellIs" dxfId="5982" priority="6237" operator="greaterThan">
      <formula>1</formula>
    </cfRule>
    <cfRule type="colorScale" priority="6238">
      <colorScale>
        <cfvo type="min"/>
        <cfvo type="max"/>
        <color rgb="FFFCFCFF"/>
        <color rgb="FF63BE7B"/>
      </colorScale>
    </cfRule>
    <cfRule type="colorScale" priority="62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76">
    <cfRule type="colorScale" priority="6240">
      <colorScale>
        <cfvo type="min"/>
        <cfvo type="max"/>
        <color rgb="FFFCFCFF"/>
        <color rgb="FF63BE7B"/>
      </colorScale>
    </cfRule>
    <cfRule type="colorScale" priority="62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76">
    <cfRule type="colorScale" priority="6498">
      <colorScale>
        <cfvo type="min"/>
        <cfvo type="max"/>
        <color rgb="FFFCFCFF"/>
        <color rgb="FF63BE7B"/>
      </colorScale>
    </cfRule>
    <cfRule type="colorScale" priority="64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76">
    <cfRule type="cellIs" dxfId="5981" priority="6242" operator="greaterThan">
      <formula>1</formula>
    </cfRule>
    <cfRule type="colorScale" priority="6243">
      <colorScale>
        <cfvo type="min"/>
        <cfvo type="max"/>
        <color rgb="FFFCFCFF"/>
        <color rgb="FF63BE7B"/>
      </colorScale>
    </cfRule>
    <cfRule type="colorScale" priority="62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76">
    <cfRule type="colorScale" priority="6245">
      <colorScale>
        <cfvo type="min"/>
        <cfvo type="max"/>
        <color rgb="FFFCFCFF"/>
        <color rgb="FF63BE7B"/>
      </colorScale>
    </cfRule>
    <cfRule type="colorScale" priority="62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76">
    <cfRule type="colorScale" priority="6247">
      <colorScale>
        <cfvo type="min"/>
        <cfvo type="max"/>
        <color rgb="FFFCFCFF"/>
        <color rgb="FF63BE7B"/>
      </colorScale>
    </cfRule>
    <cfRule type="colorScale" priority="62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76">
    <cfRule type="cellIs" dxfId="5980" priority="6249" operator="greaterThan">
      <formula>1</formula>
    </cfRule>
    <cfRule type="colorScale" priority="6250">
      <colorScale>
        <cfvo type="min"/>
        <cfvo type="max"/>
        <color rgb="FFFCFCFF"/>
        <color rgb="FF63BE7B"/>
      </colorScale>
    </cfRule>
    <cfRule type="colorScale" priority="62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76">
    <cfRule type="colorScale" priority="6252">
      <colorScale>
        <cfvo type="min"/>
        <cfvo type="max"/>
        <color rgb="FFFCFCFF"/>
        <color rgb="FF63BE7B"/>
      </colorScale>
    </cfRule>
    <cfRule type="colorScale" priority="62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76">
    <cfRule type="colorScale" priority="6254">
      <colorScale>
        <cfvo type="min"/>
        <cfvo type="max"/>
        <color rgb="FFFCFCFF"/>
        <color rgb="FF63BE7B"/>
      </colorScale>
    </cfRule>
    <cfRule type="colorScale" priority="62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76">
    <cfRule type="cellIs" dxfId="5979" priority="6256" operator="greaterThan">
      <formula>1</formula>
    </cfRule>
    <cfRule type="colorScale" priority="6257">
      <colorScale>
        <cfvo type="min"/>
        <cfvo type="max"/>
        <color rgb="FFFCFCFF"/>
        <color rgb="FF63BE7B"/>
      </colorScale>
    </cfRule>
    <cfRule type="colorScale" priority="62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76">
    <cfRule type="colorScale" priority="6259">
      <colorScale>
        <cfvo type="min"/>
        <cfvo type="max"/>
        <color rgb="FFFCFCFF"/>
        <color rgb="FF63BE7B"/>
      </colorScale>
    </cfRule>
    <cfRule type="colorScale" priority="62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76">
    <cfRule type="colorScale" priority="6261">
      <colorScale>
        <cfvo type="min"/>
        <cfvo type="max"/>
        <color rgb="FFFCFCFF"/>
        <color rgb="FF63BE7B"/>
      </colorScale>
    </cfRule>
    <cfRule type="colorScale" priority="62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76">
    <cfRule type="cellIs" dxfId="5978" priority="6263" operator="greaterThan">
      <formula>1</formula>
    </cfRule>
    <cfRule type="colorScale" priority="6264">
      <colorScale>
        <cfvo type="min"/>
        <cfvo type="max"/>
        <color rgb="FFFCFCFF"/>
        <color rgb="FF63BE7B"/>
      </colorScale>
    </cfRule>
    <cfRule type="colorScale" priority="62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76">
    <cfRule type="colorScale" priority="6266">
      <colorScale>
        <cfvo type="min"/>
        <cfvo type="max"/>
        <color rgb="FFFCFCFF"/>
        <color rgb="FF63BE7B"/>
      </colorScale>
    </cfRule>
    <cfRule type="colorScale" priority="62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76">
    <cfRule type="colorScale" priority="6268">
      <colorScale>
        <cfvo type="min"/>
        <cfvo type="max"/>
        <color rgb="FFFCFCFF"/>
        <color rgb="FF63BE7B"/>
      </colorScale>
    </cfRule>
    <cfRule type="colorScale" priority="62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76">
    <cfRule type="cellIs" dxfId="5977" priority="6270" operator="greaterThan">
      <formula>1</formula>
    </cfRule>
    <cfRule type="colorScale" priority="6271">
      <colorScale>
        <cfvo type="min"/>
        <cfvo type="max"/>
        <color rgb="FFFCFCFF"/>
        <color rgb="FF63BE7B"/>
      </colorScale>
    </cfRule>
    <cfRule type="colorScale" priority="62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76">
    <cfRule type="colorScale" priority="6273">
      <colorScale>
        <cfvo type="min"/>
        <cfvo type="max"/>
        <color rgb="FFFCFCFF"/>
        <color rgb="FF63BE7B"/>
      </colorScale>
    </cfRule>
    <cfRule type="colorScale" priority="62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76">
    <cfRule type="colorScale" priority="6275">
      <colorScale>
        <cfvo type="min"/>
        <cfvo type="max"/>
        <color rgb="FFFCFCFF"/>
        <color rgb="FF63BE7B"/>
      </colorScale>
    </cfRule>
    <cfRule type="colorScale" priority="62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76">
    <cfRule type="cellIs" dxfId="5976" priority="6277" operator="greaterThan">
      <formula>1</formula>
    </cfRule>
    <cfRule type="colorScale" priority="6278">
      <colorScale>
        <cfvo type="min"/>
        <cfvo type="max"/>
        <color rgb="FFFCFCFF"/>
        <color rgb="FF63BE7B"/>
      </colorScale>
    </cfRule>
    <cfRule type="colorScale" priority="62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76">
    <cfRule type="colorScale" priority="6280">
      <colorScale>
        <cfvo type="min"/>
        <cfvo type="max"/>
        <color rgb="FFFCFCFF"/>
        <color rgb="FF63BE7B"/>
      </colorScale>
    </cfRule>
    <cfRule type="colorScale" priority="62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76">
    <cfRule type="colorScale" priority="6282">
      <colorScale>
        <cfvo type="min"/>
        <cfvo type="max"/>
        <color rgb="FFFCFCFF"/>
        <color rgb="FF63BE7B"/>
      </colorScale>
    </cfRule>
    <cfRule type="colorScale" priority="62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76">
    <cfRule type="cellIs" dxfId="5975" priority="6284" operator="greaterThan">
      <formula>1</formula>
    </cfRule>
    <cfRule type="colorScale" priority="6285">
      <colorScale>
        <cfvo type="min"/>
        <cfvo type="max"/>
        <color rgb="FFFCFCFF"/>
        <color rgb="FF63BE7B"/>
      </colorScale>
    </cfRule>
    <cfRule type="colorScale" priority="62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76">
    <cfRule type="colorScale" priority="6287">
      <colorScale>
        <cfvo type="min"/>
        <cfvo type="max"/>
        <color rgb="FFFCFCFF"/>
        <color rgb="FF63BE7B"/>
      </colorScale>
    </cfRule>
    <cfRule type="colorScale" priority="62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76">
    <cfRule type="colorScale" priority="6289">
      <colorScale>
        <cfvo type="min"/>
        <cfvo type="max"/>
        <color rgb="FFFCFCFF"/>
        <color rgb="FF63BE7B"/>
      </colorScale>
    </cfRule>
    <cfRule type="colorScale" priority="62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76">
    <cfRule type="cellIs" dxfId="5974" priority="6291" operator="greaterThan">
      <formula>1</formula>
    </cfRule>
    <cfRule type="colorScale" priority="6292">
      <colorScale>
        <cfvo type="min"/>
        <cfvo type="max"/>
        <color rgb="FFFCFCFF"/>
        <color rgb="FF63BE7B"/>
      </colorScale>
    </cfRule>
    <cfRule type="colorScale" priority="62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76">
    <cfRule type="colorScale" priority="6294">
      <colorScale>
        <cfvo type="min"/>
        <cfvo type="max"/>
        <color rgb="FFFCFCFF"/>
        <color rgb="FF63BE7B"/>
      </colorScale>
    </cfRule>
    <cfRule type="colorScale" priority="62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76">
    <cfRule type="colorScale" priority="6296">
      <colorScale>
        <cfvo type="min"/>
        <cfvo type="max"/>
        <color rgb="FFFCFCFF"/>
        <color rgb="FF63BE7B"/>
      </colorScale>
    </cfRule>
    <cfRule type="colorScale" priority="62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76">
    <cfRule type="cellIs" dxfId="5973" priority="6298" operator="greaterThan">
      <formula>1</formula>
    </cfRule>
    <cfRule type="colorScale" priority="6299">
      <colorScale>
        <cfvo type="min"/>
        <cfvo type="max"/>
        <color rgb="FFFCFCFF"/>
        <color rgb="FF63BE7B"/>
      </colorScale>
    </cfRule>
    <cfRule type="colorScale" priority="63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76">
    <cfRule type="colorScale" priority="6301">
      <colorScale>
        <cfvo type="min"/>
        <cfvo type="max"/>
        <color rgb="FFFCFCFF"/>
        <color rgb="FF63BE7B"/>
      </colorScale>
    </cfRule>
    <cfRule type="colorScale" priority="63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76">
    <cfRule type="colorScale" priority="6303">
      <colorScale>
        <cfvo type="min"/>
        <cfvo type="max"/>
        <color rgb="FFFCFCFF"/>
        <color rgb="FF63BE7B"/>
      </colorScale>
    </cfRule>
    <cfRule type="colorScale" priority="63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76">
    <cfRule type="cellIs" dxfId="5972" priority="6305" operator="greaterThan">
      <formula>1</formula>
    </cfRule>
    <cfRule type="colorScale" priority="6306">
      <colorScale>
        <cfvo type="min"/>
        <cfvo type="max"/>
        <color rgb="FFFCFCFF"/>
        <color rgb="FF63BE7B"/>
      </colorScale>
    </cfRule>
    <cfRule type="colorScale" priority="63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76">
    <cfRule type="colorScale" priority="6308">
      <colorScale>
        <cfvo type="min"/>
        <cfvo type="max"/>
        <color rgb="FFFCFCFF"/>
        <color rgb="FF63BE7B"/>
      </colorScale>
    </cfRule>
    <cfRule type="colorScale" priority="63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76">
    <cfRule type="colorScale" priority="6310">
      <colorScale>
        <cfvo type="min"/>
        <cfvo type="max"/>
        <color rgb="FFFCFCFF"/>
        <color rgb="FF63BE7B"/>
      </colorScale>
    </cfRule>
    <cfRule type="colorScale" priority="63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76">
    <cfRule type="cellIs" dxfId="5971" priority="6312" operator="greaterThan">
      <formula>1</formula>
    </cfRule>
    <cfRule type="colorScale" priority="6313">
      <colorScale>
        <cfvo type="min"/>
        <cfvo type="max"/>
        <color rgb="FFFCFCFF"/>
        <color rgb="FF63BE7B"/>
      </colorScale>
    </cfRule>
    <cfRule type="colorScale" priority="63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76">
    <cfRule type="colorScale" priority="6315">
      <colorScale>
        <cfvo type="min"/>
        <cfvo type="max"/>
        <color rgb="FFFCFCFF"/>
        <color rgb="FF63BE7B"/>
      </colorScale>
    </cfRule>
    <cfRule type="colorScale" priority="63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76">
    <cfRule type="colorScale" priority="6317">
      <colorScale>
        <cfvo type="min"/>
        <cfvo type="max"/>
        <color rgb="FFFCFCFF"/>
        <color rgb="FF63BE7B"/>
      </colorScale>
    </cfRule>
    <cfRule type="colorScale" priority="63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76">
    <cfRule type="cellIs" dxfId="5970" priority="6319" operator="greaterThan">
      <formula>1</formula>
    </cfRule>
    <cfRule type="colorScale" priority="6320">
      <colorScale>
        <cfvo type="min"/>
        <cfvo type="max"/>
        <color rgb="FFFCFCFF"/>
        <color rgb="FF63BE7B"/>
      </colorScale>
    </cfRule>
    <cfRule type="colorScale" priority="63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76">
    <cfRule type="colorScale" priority="6322">
      <colorScale>
        <cfvo type="min"/>
        <cfvo type="max"/>
        <color rgb="FFFCFCFF"/>
        <color rgb="FF63BE7B"/>
      </colorScale>
    </cfRule>
    <cfRule type="colorScale" priority="63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76">
    <cfRule type="colorScale" priority="6324">
      <colorScale>
        <cfvo type="min"/>
        <cfvo type="max"/>
        <color rgb="FFFCFCFF"/>
        <color rgb="FF63BE7B"/>
      </colorScale>
    </cfRule>
    <cfRule type="colorScale" priority="63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76">
    <cfRule type="cellIs" dxfId="5969" priority="6326" operator="greaterThan">
      <formula>1</formula>
    </cfRule>
    <cfRule type="colorScale" priority="6327">
      <colorScale>
        <cfvo type="min"/>
        <cfvo type="max"/>
        <color rgb="FFFCFCFF"/>
        <color rgb="FF63BE7B"/>
      </colorScale>
    </cfRule>
    <cfRule type="colorScale" priority="63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76">
    <cfRule type="colorScale" priority="6329">
      <colorScale>
        <cfvo type="min"/>
        <cfvo type="max"/>
        <color rgb="FFFCFCFF"/>
        <color rgb="FF63BE7B"/>
      </colorScale>
    </cfRule>
    <cfRule type="colorScale" priority="63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76">
    <cfRule type="colorScale" priority="6331">
      <colorScale>
        <cfvo type="min"/>
        <cfvo type="max"/>
        <color rgb="FFFCFCFF"/>
        <color rgb="FF63BE7B"/>
      </colorScale>
    </cfRule>
    <cfRule type="colorScale" priority="63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76">
    <cfRule type="cellIs" dxfId="5968" priority="6333" operator="greaterThan">
      <formula>1</formula>
    </cfRule>
    <cfRule type="colorScale" priority="6334">
      <colorScale>
        <cfvo type="min"/>
        <cfvo type="max"/>
        <color rgb="FFFCFCFF"/>
        <color rgb="FF63BE7B"/>
      </colorScale>
    </cfRule>
    <cfRule type="colorScale" priority="63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76">
    <cfRule type="colorScale" priority="6336">
      <colorScale>
        <cfvo type="min"/>
        <cfvo type="max"/>
        <color rgb="FFFCFCFF"/>
        <color rgb="FF63BE7B"/>
      </colorScale>
    </cfRule>
    <cfRule type="colorScale" priority="63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76">
    <cfRule type="colorScale" priority="6338">
      <colorScale>
        <cfvo type="min"/>
        <cfvo type="max"/>
        <color rgb="FFFCFCFF"/>
        <color rgb="FF63BE7B"/>
      </colorScale>
    </cfRule>
    <cfRule type="colorScale" priority="63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76">
    <cfRule type="cellIs" dxfId="5967" priority="6340" operator="greaterThan">
      <formula>1</formula>
    </cfRule>
    <cfRule type="colorScale" priority="6341">
      <colorScale>
        <cfvo type="min"/>
        <cfvo type="max"/>
        <color rgb="FFFCFCFF"/>
        <color rgb="FF63BE7B"/>
      </colorScale>
    </cfRule>
    <cfRule type="colorScale" priority="63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76">
    <cfRule type="colorScale" priority="6343">
      <colorScale>
        <cfvo type="min"/>
        <cfvo type="max"/>
        <color rgb="FFFCFCFF"/>
        <color rgb="FF63BE7B"/>
      </colorScale>
    </cfRule>
    <cfRule type="colorScale" priority="63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76">
    <cfRule type="colorScale" priority="6345">
      <colorScale>
        <cfvo type="min"/>
        <cfvo type="max"/>
        <color rgb="FFFCFCFF"/>
        <color rgb="FF63BE7B"/>
      </colorScale>
    </cfRule>
    <cfRule type="colorScale" priority="63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76">
    <cfRule type="cellIs" dxfId="5966" priority="6347" operator="greaterThan">
      <formula>1</formula>
    </cfRule>
    <cfRule type="colorScale" priority="6348">
      <colorScale>
        <cfvo type="min"/>
        <cfvo type="max"/>
        <color rgb="FFFCFCFF"/>
        <color rgb="FF63BE7B"/>
      </colorScale>
    </cfRule>
    <cfRule type="colorScale" priority="63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76">
    <cfRule type="colorScale" priority="6350">
      <colorScale>
        <cfvo type="min"/>
        <cfvo type="max"/>
        <color rgb="FFFCFCFF"/>
        <color rgb="FF63BE7B"/>
      </colorScale>
    </cfRule>
    <cfRule type="colorScale" priority="63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76">
    <cfRule type="colorScale" priority="6352">
      <colorScale>
        <cfvo type="min"/>
        <cfvo type="max"/>
        <color rgb="FFFCFCFF"/>
        <color rgb="FF63BE7B"/>
      </colorScale>
    </cfRule>
    <cfRule type="colorScale" priority="63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76">
    <cfRule type="cellIs" dxfId="5965" priority="6354" operator="greaterThan">
      <formula>1</formula>
    </cfRule>
    <cfRule type="colorScale" priority="6355">
      <colorScale>
        <cfvo type="min"/>
        <cfvo type="max"/>
        <color rgb="FFFCFCFF"/>
        <color rgb="FF63BE7B"/>
      </colorScale>
    </cfRule>
    <cfRule type="colorScale" priority="63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76">
    <cfRule type="colorScale" priority="6357">
      <colorScale>
        <cfvo type="min"/>
        <cfvo type="max"/>
        <color rgb="FFFCFCFF"/>
        <color rgb="FF63BE7B"/>
      </colorScale>
    </cfRule>
    <cfRule type="colorScale" priority="63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76">
    <cfRule type="colorScale" priority="6359">
      <colorScale>
        <cfvo type="min"/>
        <cfvo type="max"/>
        <color rgb="FFFCFCFF"/>
        <color rgb="FF63BE7B"/>
      </colorScale>
    </cfRule>
    <cfRule type="colorScale" priority="63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76">
    <cfRule type="cellIs" dxfId="5964" priority="6361" operator="greaterThan">
      <formula>1</formula>
    </cfRule>
    <cfRule type="colorScale" priority="6362">
      <colorScale>
        <cfvo type="min"/>
        <cfvo type="max"/>
        <color rgb="FFFCFCFF"/>
        <color rgb="FF63BE7B"/>
      </colorScale>
    </cfRule>
    <cfRule type="colorScale" priority="63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76">
    <cfRule type="cellIs" dxfId="5963" priority="6364" operator="greaterThan">
      <formula>1</formula>
    </cfRule>
    <cfRule type="colorScale" priority="6365">
      <colorScale>
        <cfvo type="min"/>
        <cfvo type="max"/>
        <color rgb="FFFCFCFF"/>
        <color rgb="FF63BE7B"/>
      </colorScale>
    </cfRule>
    <cfRule type="colorScale" priority="63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76">
    <cfRule type="colorScale" priority="6181">
      <colorScale>
        <cfvo type="min"/>
        <cfvo type="max"/>
        <color rgb="FFFCFCFF"/>
        <color rgb="FF63BE7B"/>
      </colorScale>
    </cfRule>
    <cfRule type="colorScale" priority="61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V76:HW76">
    <cfRule type="colorScale" priority="6367">
      <colorScale>
        <cfvo type="min"/>
        <cfvo type="max"/>
        <color rgb="FFFCFCFF"/>
        <color rgb="FF63BE7B"/>
      </colorScale>
    </cfRule>
    <cfRule type="colorScale" priority="63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76">
    <cfRule type="colorScale" priority="6369">
      <colorScale>
        <cfvo type="min"/>
        <cfvo type="max"/>
        <color rgb="FFFCFCFF"/>
        <color rgb="FF63BE7B"/>
      </colorScale>
    </cfRule>
    <cfRule type="colorScale" priority="63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76">
    <cfRule type="colorScale" priority="6504">
      <colorScale>
        <cfvo type="min"/>
        <cfvo type="max"/>
        <color rgb="FFFCFCFF"/>
        <color rgb="FF63BE7B"/>
      </colorScale>
    </cfRule>
    <cfRule type="colorScale" priority="65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76">
    <cfRule type="cellIs" dxfId="5962" priority="6371" operator="greaterThan">
      <formula>1</formula>
    </cfRule>
    <cfRule type="colorScale" priority="6372">
      <colorScale>
        <cfvo type="min"/>
        <cfvo type="max"/>
        <color rgb="FFFCFCFF"/>
        <color rgb="FF63BE7B"/>
      </colorScale>
    </cfRule>
    <cfRule type="colorScale" priority="63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76">
    <cfRule type="colorScale" priority="6374">
      <colorScale>
        <cfvo type="min"/>
        <cfvo type="max"/>
        <color rgb="FFFCFCFF"/>
        <color rgb="FF63BE7B"/>
      </colorScale>
    </cfRule>
    <cfRule type="colorScale" priority="63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76">
    <cfRule type="colorScale" priority="6500">
      <colorScale>
        <cfvo type="min"/>
        <cfvo type="max"/>
        <color rgb="FFFCFCFF"/>
        <color rgb="FF63BE7B"/>
      </colorScale>
    </cfRule>
    <cfRule type="colorScale" priority="65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76">
    <cfRule type="cellIs" dxfId="5961" priority="6376" operator="greaterThan">
      <formula>1</formula>
    </cfRule>
    <cfRule type="colorScale" priority="6377">
      <colorScale>
        <cfvo type="min"/>
        <cfvo type="max"/>
        <color rgb="FFFCFCFF"/>
        <color rgb="FF63BE7B"/>
      </colorScale>
    </cfRule>
    <cfRule type="colorScale" priority="63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76">
    <cfRule type="colorScale" priority="6379">
      <colorScale>
        <cfvo type="min"/>
        <cfvo type="max"/>
        <color rgb="FFFCFCFF"/>
        <color rgb="FF63BE7B"/>
      </colorScale>
    </cfRule>
    <cfRule type="colorScale" priority="63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76">
    <cfRule type="colorScale" priority="6381">
      <colorScale>
        <cfvo type="min"/>
        <cfvo type="max"/>
        <color rgb="FFFCFCFF"/>
        <color rgb="FF63BE7B"/>
      </colorScale>
    </cfRule>
    <cfRule type="colorScale" priority="63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76">
    <cfRule type="cellIs" dxfId="5960" priority="6383" operator="greaterThan">
      <formula>1</formula>
    </cfRule>
    <cfRule type="colorScale" priority="6384">
      <colorScale>
        <cfvo type="min"/>
        <cfvo type="max"/>
        <color rgb="FFFCFCFF"/>
        <color rgb="FF63BE7B"/>
      </colorScale>
    </cfRule>
    <cfRule type="colorScale" priority="63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76">
    <cfRule type="colorScale" priority="6386">
      <colorScale>
        <cfvo type="min"/>
        <cfvo type="max"/>
        <color rgb="FFFCFCFF"/>
        <color rgb="FF63BE7B"/>
      </colorScale>
    </cfRule>
    <cfRule type="colorScale" priority="63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76">
    <cfRule type="colorScale" priority="6388">
      <colorScale>
        <cfvo type="min"/>
        <cfvo type="max"/>
        <color rgb="FFFCFCFF"/>
        <color rgb="FF63BE7B"/>
      </colorScale>
    </cfRule>
    <cfRule type="colorScale" priority="63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76">
    <cfRule type="cellIs" dxfId="5959" priority="6390" operator="greaterThan">
      <formula>1</formula>
    </cfRule>
    <cfRule type="colorScale" priority="6391">
      <colorScale>
        <cfvo type="min"/>
        <cfvo type="max"/>
        <color rgb="FFFCFCFF"/>
        <color rgb="FF63BE7B"/>
      </colorScale>
    </cfRule>
    <cfRule type="colorScale" priority="63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76">
    <cfRule type="colorScale" priority="6393">
      <colorScale>
        <cfvo type="min"/>
        <cfvo type="max"/>
        <color rgb="FFFCFCFF"/>
        <color rgb="FF63BE7B"/>
      </colorScale>
    </cfRule>
    <cfRule type="colorScale" priority="63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76">
    <cfRule type="colorScale" priority="6395">
      <colorScale>
        <cfvo type="min"/>
        <cfvo type="max"/>
        <color rgb="FFFCFCFF"/>
        <color rgb="FF63BE7B"/>
      </colorScale>
    </cfRule>
    <cfRule type="colorScale" priority="63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76">
    <cfRule type="cellIs" dxfId="5958" priority="6397" operator="greaterThan">
      <formula>1</formula>
    </cfRule>
    <cfRule type="colorScale" priority="6398">
      <colorScale>
        <cfvo type="min"/>
        <cfvo type="max"/>
        <color rgb="FFFCFCFF"/>
        <color rgb="FF63BE7B"/>
      </colorScale>
    </cfRule>
    <cfRule type="colorScale" priority="63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76">
    <cfRule type="colorScale" priority="6400">
      <colorScale>
        <cfvo type="min"/>
        <cfvo type="max"/>
        <color rgb="FFFCFCFF"/>
        <color rgb="FF63BE7B"/>
      </colorScale>
    </cfRule>
    <cfRule type="colorScale" priority="64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76">
    <cfRule type="colorScale" priority="6402">
      <colorScale>
        <cfvo type="min"/>
        <cfvo type="max"/>
        <color rgb="FFFCFCFF"/>
        <color rgb="FF63BE7B"/>
      </colorScale>
    </cfRule>
    <cfRule type="colorScale" priority="64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76">
    <cfRule type="cellIs" dxfId="5957" priority="6404" operator="greaterThan">
      <formula>1</formula>
    </cfRule>
    <cfRule type="colorScale" priority="6405">
      <colorScale>
        <cfvo type="min"/>
        <cfvo type="max"/>
        <color rgb="FFFCFCFF"/>
        <color rgb="FF63BE7B"/>
      </colorScale>
    </cfRule>
    <cfRule type="colorScale" priority="64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76">
    <cfRule type="colorScale" priority="6407">
      <colorScale>
        <cfvo type="min"/>
        <cfvo type="max"/>
        <color rgb="FFFCFCFF"/>
        <color rgb="FF63BE7B"/>
      </colorScale>
    </cfRule>
    <cfRule type="colorScale" priority="64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76">
    <cfRule type="colorScale" priority="6409">
      <colorScale>
        <cfvo type="min"/>
        <cfvo type="max"/>
        <color rgb="FFFCFCFF"/>
        <color rgb="FF63BE7B"/>
      </colorScale>
    </cfRule>
    <cfRule type="colorScale" priority="64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76">
    <cfRule type="cellIs" dxfId="5956" priority="6411" operator="greaterThan">
      <formula>1</formula>
    </cfRule>
    <cfRule type="colorScale" priority="6412">
      <colorScale>
        <cfvo type="min"/>
        <cfvo type="max"/>
        <color rgb="FFFCFCFF"/>
        <color rgb="FF63BE7B"/>
      </colorScale>
    </cfRule>
    <cfRule type="colorScale" priority="64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76">
    <cfRule type="colorScale" priority="6414">
      <colorScale>
        <cfvo type="min"/>
        <cfvo type="max"/>
        <color rgb="FFFCFCFF"/>
        <color rgb="FF63BE7B"/>
      </colorScale>
    </cfRule>
    <cfRule type="colorScale" priority="64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76">
    <cfRule type="colorScale" priority="6416">
      <colorScale>
        <cfvo type="min"/>
        <cfvo type="max"/>
        <color rgb="FFFCFCFF"/>
        <color rgb="FF63BE7B"/>
      </colorScale>
    </cfRule>
    <cfRule type="colorScale" priority="64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76">
    <cfRule type="cellIs" dxfId="5955" priority="6418" operator="greaterThan">
      <formula>1</formula>
    </cfRule>
    <cfRule type="colorScale" priority="6419">
      <colorScale>
        <cfvo type="min"/>
        <cfvo type="max"/>
        <color rgb="FFFCFCFF"/>
        <color rgb="FF63BE7B"/>
      </colorScale>
    </cfRule>
    <cfRule type="colorScale" priority="64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76">
    <cfRule type="colorScale" priority="6421">
      <colorScale>
        <cfvo type="min"/>
        <cfvo type="max"/>
        <color rgb="FFFCFCFF"/>
        <color rgb="FF63BE7B"/>
      </colorScale>
    </cfRule>
    <cfRule type="colorScale" priority="64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76">
    <cfRule type="colorScale" priority="6423">
      <colorScale>
        <cfvo type="min"/>
        <cfvo type="max"/>
        <color rgb="FFFCFCFF"/>
        <color rgb="FF63BE7B"/>
      </colorScale>
    </cfRule>
    <cfRule type="colorScale" priority="64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76">
    <cfRule type="cellIs" dxfId="5954" priority="6425" operator="greaterThan">
      <formula>1</formula>
    </cfRule>
    <cfRule type="colorScale" priority="6426">
      <colorScale>
        <cfvo type="min"/>
        <cfvo type="max"/>
        <color rgb="FFFCFCFF"/>
        <color rgb="FF63BE7B"/>
      </colorScale>
    </cfRule>
    <cfRule type="colorScale" priority="64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76">
    <cfRule type="colorScale" priority="6428">
      <colorScale>
        <cfvo type="min"/>
        <cfvo type="max"/>
        <color rgb="FFFCFCFF"/>
        <color rgb="FF63BE7B"/>
      </colorScale>
    </cfRule>
    <cfRule type="colorScale" priority="64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76">
    <cfRule type="colorScale" priority="6430">
      <colorScale>
        <cfvo type="min"/>
        <cfvo type="max"/>
        <color rgb="FFFCFCFF"/>
        <color rgb="FF63BE7B"/>
      </colorScale>
    </cfRule>
    <cfRule type="colorScale" priority="64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76">
    <cfRule type="cellIs" dxfId="5953" priority="6432" operator="greaterThan">
      <formula>1</formula>
    </cfRule>
    <cfRule type="colorScale" priority="6433">
      <colorScale>
        <cfvo type="min"/>
        <cfvo type="max"/>
        <color rgb="FFFCFCFF"/>
        <color rgb="FF63BE7B"/>
      </colorScale>
    </cfRule>
    <cfRule type="colorScale" priority="64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76">
    <cfRule type="colorScale" priority="6435">
      <colorScale>
        <cfvo type="min"/>
        <cfvo type="max"/>
        <color rgb="FFFCFCFF"/>
        <color rgb="FF63BE7B"/>
      </colorScale>
    </cfRule>
    <cfRule type="colorScale" priority="64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76">
    <cfRule type="colorScale" priority="6437">
      <colorScale>
        <cfvo type="min"/>
        <cfvo type="max"/>
        <color rgb="FFFCFCFF"/>
        <color rgb="FF63BE7B"/>
      </colorScale>
    </cfRule>
    <cfRule type="colorScale" priority="64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76">
    <cfRule type="cellIs" dxfId="5952" priority="6439" operator="greaterThan">
      <formula>1</formula>
    </cfRule>
    <cfRule type="colorScale" priority="6440">
      <colorScale>
        <cfvo type="min"/>
        <cfvo type="max"/>
        <color rgb="FFFCFCFF"/>
        <color rgb="FF63BE7B"/>
      </colorScale>
    </cfRule>
    <cfRule type="colorScale" priority="64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76">
    <cfRule type="colorScale" priority="6442">
      <colorScale>
        <cfvo type="min"/>
        <cfvo type="max"/>
        <color rgb="FFFCFCFF"/>
        <color rgb="FF63BE7B"/>
      </colorScale>
    </cfRule>
    <cfRule type="colorScale" priority="64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76">
    <cfRule type="colorScale" priority="6444">
      <colorScale>
        <cfvo type="min"/>
        <cfvo type="max"/>
        <color rgb="FFFCFCFF"/>
        <color rgb="FF63BE7B"/>
      </colorScale>
    </cfRule>
    <cfRule type="colorScale" priority="64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76">
    <cfRule type="cellIs" dxfId="5951" priority="6446" operator="greaterThan">
      <formula>1</formula>
    </cfRule>
    <cfRule type="colorScale" priority="6447">
      <colorScale>
        <cfvo type="min"/>
        <cfvo type="max"/>
        <color rgb="FFFCFCFF"/>
        <color rgb="FF63BE7B"/>
      </colorScale>
    </cfRule>
    <cfRule type="colorScale" priority="64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76">
    <cfRule type="colorScale" priority="6449">
      <colorScale>
        <cfvo type="min"/>
        <cfvo type="max"/>
        <color rgb="FFFCFCFF"/>
        <color rgb="FF63BE7B"/>
      </colorScale>
    </cfRule>
    <cfRule type="colorScale" priority="64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76">
    <cfRule type="colorScale" priority="6451">
      <colorScale>
        <cfvo type="min"/>
        <cfvo type="max"/>
        <color rgb="FFFCFCFF"/>
        <color rgb="FF63BE7B"/>
      </colorScale>
    </cfRule>
    <cfRule type="colorScale" priority="64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76">
    <cfRule type="cellIs" dxfId="5950" priority="6453" operator="greaterThan">
      <formula>1</formula>
    </cfRule>
    <cfRule type="colorScale" priority="6454">
      <colorScale>
        <cfvo type="min"/>
        <cfvo type="max"/>
        <color rgb="FFFCFCFF"/>
        <color rgb="FF63BE7B"/>
      </colorScale>
    </cfRule>
    <cfRule type="colorScale" priority="64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76">
    <cfRule type="colorScale" priority="6456">
      <colorScale>
        <cfvo type="min"/>
        <cfvo type="max"/>
        <color rgb="FFFCFCFF"/>
        <color rgb="FF63BE7B"/>
      </colorScale>
    </cfRule>
    <cfRule type="colorScale" priority="64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76">
    <cfRule type="colorScale" priority="6458">
      <colorScale>
        <cfvo type="min"/>
        <cfvo type="max"/>
        <color rgb="FFFCFCFF"/>
        <color rgb="FF63BE7B"/>
      </colorScale>
    </cfRule>
    <cfRule type="colorScale" priority="64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76">
    <cfRule type="cellIs" dxfId="5949" priority="6460" operator="greaterThan">
      <formula>1</formula>
    </cfRule>
    <cfRule type="colorScale" priority="6461">
      <colorScale>
        <cfvo type="min"/>
        <cfvo type="max"/>
        <color rgb="FFFCFCFF"/>
        <color rgb="FF63BE7B"/>
      </colorScale>
    </cfRule>
    <cfRule type="colorScale" priority="64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76">
    <cfRule type="colorScale" priority="6463">
      <colorScale>
        <cfvo type="min"/>
        <cfvo type="max"/>
        <color rgb="FFFCFCFF"/>
        <color rgb="FF63BE7B"/>
      </colorScale>
    </cfRule>
    <cfRule type="colorScale" priority="64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76">
    <cfRule type="colorScale" priority="6465">
      <colorScale>
        <cfvo type="min"/>
        <cfvo type="max"/>
        <color rgb="FFFCFCFF"/>
        <color rgb="FF63BE7B"/>
      </colorScale>
    </cfRule>
    <cfRule type="colorScale" priority="64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76">
    <cfRule type="cellIs" dxfId="5948" priority="6467" operator="greaterThan">
      <formula>1</formula>
    </cfRule>
    <cfRule type="colorScale" priority="6468">
      <colorScale>
        <cfvo type="min"/>
        <cfvo type="max"/>
        <color rgb="FFFCFCFF"/>
        <color rgb="FF63BE7B"/>
      </colorScale>
    </cfRule>
    <cfRule type="colorScale" priority="64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76">
    <cfRule type="colorScale" priority="6470">
      <colorScale>
        <cfvo type="min"/>
        <cfvo type="max"/>
        <color rgb="FFFCFCFF"/>
        <color rgb="FF63BE7B"/>
      </colorScale>
    </cfRule>
    <cfRule type="colorScale" priority="64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76">
    <cfRule type="colorScale" priority="6472">
      <colorScale>
        <cfvo type="min"/>
        <cfvo type="max"/>
        <color rgb="FFFCFCFF"/>
        <color rgb="FF63BE7B"/>
      </colorScale>
    </cfRule>
    <cfRule type="colorScale" priority="64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76">
    <cfRule type="cellIs" dxfId="5947" priority="6474" operator="greaterThan">
      <formula>1</formula>
    </cfRule>
    <cfRule type="colorScale" priority="6475">
      <colorScale>
        <cfvo type="min"/>
        <cfvo type="max"/>
        <color rgb="FFFCFCFF"/>
        <color rgb="FF63BE7B"/>
      </colorScale>
    </cfRule>
    <cfRule type="colorScale" priority="64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76">
    <cfRule type="colorScale" priority="6477">
      <colorScale>
        <cfvo type="min"/>
        <cfvo type="max"/>
        <color rgb="FFFCFCFF"/>
        <color rgb="FF63BE7B"/>
      </colorScale>
    </cfRule>
    <cfRule type="colorScale" priority="64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76">
    <cfRule type="colorScale" priority="6479">
      <colorScale>
        <cfvo type="min"/>
        <cfvo type="max"/>
        <color rgb="FFFCFCFF"/>
        <color rgb="FF63BE7B"/>
      </colorScale>
    </cfRule>
    <cfRule type="colorScale" priority="64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76">
    <cfRule type="cellIs" dxfId="5946" priority="6481" operator="greaterThan">
      <formula>1</formula>
    </cfRule>
    <cfRule type="colorScale" priority="6482">
      <colorScale>
        <cfvo type="min"/>
        <cfvo type="max"/>
        <color rgb="FFFCFCFF"/>
        <color rgb="FF63BE7B"/>
      </colorScale>
    </cfRule>
    <cfRule type="colorScale" priority="64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76">
    <cfRule type="colorScale" priority="6484">
      <colorScale>
        <cfvo type="min"/>
        <cfvo type="max"/>
        <color rgb="FFFCFCFF"/>
        <color rgb="FF63BE7B"/>
      </colorScale>
    </cfRule>
    <cfRule type="colorScale" priority="64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76">
    <cfRule type="colorScale" priority="6486">
      <colorScale>
        <cfvo type="min"/>
        <cfvo type="max"/>
        <color rgb="FFFCFCFF"/>
        <color rgb="FF63BE7B"/>
      </colorScale>
    </cfRule>
    <cfRule type="colorScale" priority="64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76">
    <cfRule type="cellIs" dxfId="5945" priority="6488" operator="greaterThan">
      <formula>1</formula>
    </cfRule>
    <cfRule type="colorScale" priority="6489">
      <colorScale>
        <cfvo type="min"/>
        <cfvo type="max"/>
        <color rgb="FFFCFCFF"/>
        <color rgb="FF63BE7B"/>
      </colorScale>
    </cfRule>
    <cfRule type="colorScale" priority="64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76">
    <cfRule type="colorScale" priority="6491">
      <colorScale>
        <cfvo type="min"/>
        <cfvo type="max"/>
        <color rgb="FFFCFCFF"/>
        <color rgb="FF63BE7B"/>
      </colorScale>
    </cfRule>
    <cfRule type="colorScale" priority="64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76">
    <cfRule type="colorScale" priority="6493">
      <colorScale>
        <cfvo type="min"/>
        <cfvo type="max"/>
        <color rgb="FFFCFCFF"/>
        <color rgb="FF63BE7B"/>
      </colorScale>
    </cfRule>
    <cfRule type="colorScale" priority="64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76">
    <cfRule type="cellIs" dxfId="5944" priority="6495" operator="greaterThan">
      <formula>1</formula>
    </cfRule>
    <cfRule type="colorScale" priority="6496">
      <colorScale>
        <cfvo type="min"/>
        <cfvo type="max"/>
        <color rgb="FFFCFCFF"/>
        <color rgb="FF63BE7B"/>
      </colorScale>
    </cfRule>
    <cfRule type="colorScale" priority="64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D76:LD76">
    <cfRule type="containsText" dxfId="5943" priority="6222" operator="containsText" text=" ">
      <formula>NOT(ISERROR(SEARCH(" ",KD76)))</formula>
    </cfRule>
    <cfRule type="containsText" dxfId="5942" priority="6223" operator="containsText" text=" ">
      <formula>NOT(ISERROR(SEARCH(" ",KD76)))</formula>
    </cfRule>
  </conditionalFormatting>
  <conditionalFormatting sqref="KG76:KZ76">
    <cfRule type="cellIs" dxfId="5941" priority="6183" operator="greaterThan">
      <formula>0.31</formula>
    </cfRule>
    <cfRule type="cellIs" dxfId="5940" priority="6184" operator="greaterThan">
      <formula>0.31</formula>
    </cfRule>
    <cfRule type="cellIs" dxfId="5939" priority="6185" operator="greaterThan">
      <formula>0.31</formula>
    </cfRule>
    <cfRule type="cellIs" dxfId="5938" priority="6186" operator="greaterThan">
      <formula>0.3</formula>
    </cfRule>
    <cfRule type="cellIs" dxfId="5937" priority="6187" operator="greaterThan">
      <formula>1</formula>
    </cfRule>
    <cfRule type="cellIs" dxfId="5936" priority="6188" operator="equal">
      <formula>0</formula>
    </cfRule>
  </conditionalFormatting>
  <conditionalFormatting sqref="MV76:MW76">
    <cfRule type="containsText" dxfId="5935" priority="4783" operator="containsText" text=" ">
      <formula>NOT(ISERROR(SEARCH(" ",MV76)))</formula>
    </cfRule>
    <cfRule type="containsText" dxfId="5934" priority="4784" operator="containsText" text=" ">
      <formula>NOT(ISERROR(SEARCH(" ",MV76)))</formula>
    </cfRule>
  </conditionalFormatting>
  <conditionalFormatting sqref="MX76:XFD76">
    <cfRule type="containsText" dxfId="5933" priority="6506" operator="containsText" text=" ">
      <formula>NOT(ISERROR(SEARCH(" ",MX76)))</formula>
    </cfRule>
    <cfRule type="containsText" dxfId="5932" priority="6507" operator="containsText" text=" ">
      <formula>NOT(ISERROR(SEARCH(" ",MX76)))</formula>
    </cfRule>
  </conditionalFormatting>
  <conditionalFormatting sqref="B77">
    <cfRule type="cellIs" dxfId="5931" priority="5630" operator="equal">
      <formula>" "</formula>
    </cfRule>
    <cfRule type="containsText" dxfId="5930" priority="5631" operator="containsText" text=" ">
      <formula>NOT(ISERROR(SEARCH(" ",B77)))</formula>
    </cfRule>
    <cfRule type="containsText" dxfId="5929" priority="5632" operator="containsText" text=" ">
      <formula>NOT(ISERROR(SEARCH(" ",B77)))</formula>
    </cfRule>
  </conditionalFormatting>
  <conditionalFormatting sqref="C77">
    <cfRule type="colorScale" priority="55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77">
    <cfRule type="containsText" dxfId="5928" priority="5639" operator="containsText" text=" ">
      <formula>NOT(ISERROR(SEARCH(" ",G77)))</formula>
    </cfRule>
    <cfRule type="containsText" dxfId="5927" priority="5640" operator="containsText" text=" ">
      <formula>NOT(ISERROR(SEARCH(" ",G77)))</formula>
    </cfRule>
  </conditionalFormatting>
  <conditionalFormatting sqref="H77">
    <cfRule type="containsText" dxfId="5926" priority="5974" operator="containsText" text=" ">
      <formula>NOT(ISERROR(SEARCH(" ",H77)))</formula>
    </cfRule>
    <cfRule type="containsText" dxfId="5925" priority="5975" operator="containsText" text=" ">
      <formula>NOT(ISERROR(SEARCH(" ",H77)))</formula>
    </cfRule>
  </conditionalFormatting>
  <conditionalFormatting sqref="P77">
    <cfRule type="containsText" dxfId="5924" priority="5594" operator="containsText" text=" ">
      <formula>NOT(ISERROR(SEARCH(" ",P77)))</formula>
    </cfRule>
    <cfRule type="containsText" dxfId="5923" priority="5595" operator="containsText" text=" ">
      <formula>NOT(ISERROR(SEARCH(" ",P77)))</formula>
    </cfRule>
  </conditionalFormatting>
  <conditionalFormatting sqref="V77">
    <cfRule type="colorScale" priority="5682">
      <colorScale>
        <cfvo type="min"/>
        <cfvo type="max"/>
        <color rgb="FFFCFCFF"/>
        <color rgb="FF63BE7B"/>
      </colorScale>
    </cfRule>
    <cfRule type="colorScale" priority="56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77">
    <cfRule type="cellIs" dxfId="5922" priority="5664" operator="greaterThan">
      <formula>1</formula>
    </cfRule>
    <cfRule type="containsText" dxfId="5921" priority="5665" operator="containsText" text=" ">
      <formula>NOT(ISERROR(SEARCH(" ",AC77)))</formula>
    </cfRule>
    <cfRule type="containsText" dxfId="5920" priority="5666" operator="containsText" text=" ">
      <formula>NOT(ISERROR(SEARCH(" ",AC77)))</formula>
    </cfRule>
  </conditionalFormatting>
  <conditionalFormatting sqref="AF77">
    <cfRule type="cellIs" dxfId="5919" priority="5966" operator="equal">
      <formula>0</formula>
    </cfRule>
    <cfRule type="cellIs" dxfId="5918" priority="5969" operator="greaterThan">
      <formula>1</formula>
    </cfRule>
    <cfRule type="containsText" dxfId="5917" priority="5970" operator="containsText" text=" ">
      <formula>NOT(ISERROR(SEARCH(" ",AF77)))</formula>
    </cfRule>
    <cfRule type="containsText" dxfId="5916" priority="5971" operator="containsText" text=" ">
      <formula>NOT(ISERROR(SEARCH(" ",AF77)))</formula>
    </cfRule>
  </conditionalFormatting>
  <conditionalFormatting sqref="AG77">
    <cfRule type="cellIs" dxfId="5915" priority="5623" operator="equal">
      <formula>0</formula>
    </cfRule>
    <cfRule type="cellIs" dxfId="5914" priority="5624" operator="equal">
      <formula>0</formula>
    </cfRule>
    <cfRule type="cellIs" dxfId="5913" priority="5625" operator="greaterThan">
      <formula>1</formula>
    </cfRule>
    <cfRule type="containsText" dxfId="5912" priority="5626" operator="containsText" text=" ">
      <formula>NOT(ISERROR(SEARCH(" ",AG77)))</formula>
    </cfRule>
    <cfRule type="containsText" dxfId="5911" priority="5627" operator="containsText" text=" ">
      <formula>NOT(ISERROR(SEARCH(" ",AG77)))</formula>
    </cfRule>
  </conditionalFormatting>
  <conditionalFormatting sqref="AH77">
    <cfRule type="cellIs" dxfId="5910" priority="5634" operator="equal">
      <formula>0</formula>
    </cfRule>
    <cfRule type="cellIs" dxfId="5909" priority="5635" operator="equal">
      <formula>0</formula>
    </cfRule>
    <cfRule type="cellIs" dxfId="5908" priority="5636" operator="greaterThan">
      <formula>1</formula>
    </cfRule>
    <cfRule type="containsText" dxfId="5907" priority="5637" operator="containsText" text=" ">
      <formula>NOT(ISERROR(SEARCH(" ",AH77)))</formula>
    </cfRule>
    <cfRule type="containsText" dxfId="5906" priority="5638" operator="containsText" text=" ">
      <formula>NOT(ISERROR(SEARCH(" ",AH77)))</formula>
    </cfRule>
  </conditionalFormatting>
  <conditionalFormatting sqref="AI77">
    <cfRule type="cellIs" dxfId="5905" priority="5618" operator="equal">
      <formula>0</formula>
    </cfRule>
    <cfRule type="cellIs" dxfId="5904" priority="5619" operator="equal">
      <formula>0</formula>
    </cfRule>
    <cfRule type="cellIs" dxfId="5903" priority="5620" operator="greaterThan">
      <formula>1</formula>
    </cfRule>
    <cfRule type="containsText" dxfId="5902" priority="5621" operator="containsText" text=" ">
      <formula>NOT(ISERROR(SEARCH(" ",AI77)))</formula>
    </cfRule>
    <cfRule type="containsText" dxfId="5901" priority="5622" operator="containsText" text=" ">
      <formula>NOT(ISERROR(SEARCH(" ",AI77)))</formula>
    </cfRule>
  </conditionalFormatting>
  <conditionalFormatting sqref="AJ77">
    <cfRule type="cellIs" dxfId="5900" priority="5613" operator="equal">
      <formula>0</formula>
    </cfRule>
    <cfRule type="cellIs" dxfId="5899" priority="5614" operator="equal">
      <formula>0</formula>
    </cfRule>
    <cfRule type="cellIs" dxfId="5898" priority="5615" operator="greaterThan">
      <formula>1</formula>
    </cfRule>
    <cfRule type="containsText" dxfId="5897" priority="5616" operator="containsText" text=" ">
      <formula>NOT(ISERROR(SEARCH(" ",AJ77)))</formula>
    </cfRule>
    <cfRule type="containsText" dxfId="5896" priority="5617" operator="containsText" text=" ">
      <formula>NOT(ISERROR(SEARCH(" ",AJ77)))</formula>
    </cfRule>
  </conditionalFormatting>
  <conditionalFormatting sqref="AL77:AQ77">
    <cfRule type="cellIs" dxfId="5895" priority="5653" operator="equal">
      <formula>0</formula>
    </cfRule>
    <cfRule type="containsText" dxfId="5894" priority="5660" operator="containsText" text=" ">
      <formula>NOT(ISERROR(SEARCH(" ",AL77)))</formula>
    </cfRule>
    <cfRule type="containsText" dxfId="5893" priority="5661" operator="containsText" text=" ">
      <formula>NOT(ISERROR(SEARCH(" ",AL77)))</formula>
    </cfRule>
  </conditionalFormatting>
  <conditionalFormatting sqref="AS77">
    <cfRule type="cellIs" dxfId="5892" priority="5598" operator="equal">
      <formula>0</formula>
    </cfRule>
    <cfRule type="containsText" dxfId="5891" priority="5599" operator="containsText" text=" ">
      <formula>NOT(ISERROR(SEARCH(" ",AS77)))</formula>
    </cfRule>
    <cfRule type="containsText" dxfId="5890" priority="5600" operator="containsText" text=" ">
      <formula>NOT(ISERROR(SEARCH(" ",AS77)))</formula>
    </cfRule>
  </conditionalFormatting>
  <conditionalFormatting sqref="AU77">
    <cfRule type="cellIs" dxfId="5889" priority="5667" operator="greaterThan">
      <formula>1</formula>
    </cfRule>
    <cfRule type="containsText" dxfId="5888" priority="5668" operator="containsText" text=" ">
      <formula>NOT(ISERROR(SEARCH(" ",AU77)))</formula>
    </cfRule>
    <cfRule type="containsText" dxfId="5887" priority="5669" operator="containsText" text=" ">
      <formula>NOT(ISERROR(SEARCH(" ",AU77)))</formula>
    </cfRule>
  </conditionalFormatting>
  <conditionalFormatting sqref="AV77">
    <cfRule type="containsText" dxfId="5886" priority="5960" operator="containsText" text=" ">
      <formula>NOT(ISERROR(SEARCH(" ",AV77)))</formula>
    </cfRule>
    <cfRule type="containsText" dxfId="5885" priority="5961" operator="containsText" text=" ">
      <formula>NOT(ISERROR(SEARCH(" ",AV77)))</formula>
    </cfRule>
  </conditionalFormatting>
  <conditionalFormatting sqref="AX77">
    <cfRule type="containsText" dxfId="5884" priority="5963" operator="containsText" text=" ">
      <formula>NOT(ISERROR(SEARCH(" ",AX77)))</formula>
    </cfRule>
    <cfRule type="containsText" dxfId="5883" priority="5964" operator="containsText" text=" ">
      <formula>NOT(ISERROR(SEARCH(" ",AX77)))</formula>
    </cfRule>
  </conditionalFormatting>
  <conditionalFormatting sqref="AZ77">
    <cfRule type="containsText" dxfId="5882" priority="5972" operator="containsText" text=" ">
      <formula>NOT(ISERROR(SEARCH(" ",AZ77)))</formula>
    </cfRule>
    <cfRule type="containsText" dxfId="5881" priority="5973" operator="containsText" text=" ">
      <formula>NOT(ISERROR(SEARCH(" ",AZ77)))</formula>
    </cfRule>
  </conditionalFormatting>
  <conditionalFormatting sqref="BC77:BD77">
    <cfRule type="containsText" dxfId="5880" priority="5658" operator="containsText" text=" ">
      <formula>NOT(ISERROR(SEARCH(" ",BC77)))</formula>
    </cfRule>
    <cfRule type="containsText" dxfId="5879" priority="5659" operator="containsText" text=" ">
      <formula>NOT(ISERROR(SEARCH(" ",BC77)))</formula>
    </cfRule>
  </conditionalFormatting>
  <conditionalFormatting sqref="BF77:BG77">
    <cfRule type="containsText" dxfId="5878" priority="5662" operator="containsText" text=" ">
      <formula>NOT(ISERROR(SEARCH(" ",BF77)))</formula>
    </cfRule>
    <cfRule type="containsText" dxfId="5877" priority="5663" operator="containsText" text=" ">
      <formula>NOT(ISERROR(SEARCH(" ",BF77)))</formula>
    </cfRule>
  </conditionalFormatting>
  <conditionalFormatting sqref="BH77">
    <cfRule type="containsText" dxfId="5876" priority="5670" operator="containsText" text=" ">
      <formula>NOT(ISERROR(SEARCH(" ",BH77)))</formula>
    </cfRule>
    <cfRule type="containsText" dxfId="5875" priority="5671" operator="containsText" text=" ">
      <formula>NOT(ISERROR(SEARCH(" ",BH77)))</formula>
    </cfRule>
  </conditionalFormatting>
  <conditionalFormatting sqref="BJ77">
    <cfRule type="containsText" dxfId="5874" priority="5628" operator="containsText" text=" ">
      <formula>NOT(ISERROR(SEARCH(" ",BJ77)))</formula>
    </cfRule>
    <cfRule type="containsText" dxfId="5873" priority="5629" operator="containsText" text=" ">
      <formula>NOT(ISERROR(SEARCH(" ",BJ77)))</formula>
    </cfRule>
  </conditionalFormatting>
  <conditionalFormatting sqref="BK77">
    <cfRule type="containsText" dxfId="5872" priority="5980" operator="containsText" text=" ">
      <formula>NOT(ISERROR(SEARCH(" ",BK77)))</formula>
    </cfRule>
    <cfRule type="containsText" dxfId="5871" priority="5981" operator="containsText" text=" ">
      <formula>NOT(ISERROR(SEARCH(" ",BK77)))</formula>
    </cfRule>
  </conditionalFormatting>
  <conditionalFormatting sqref="BO77">
    <cfRule type="containsText" dxfId="5870" priority="5603" operator="containsText" text=" ">
      <formula>NOT(ISERROR(SEARCH(" ",BO77)))</formula>
    </cfRule>
    <cfRule type="containsText" dxfId="5869" priority="5604" operator="containsText" text=" ">
      <formula>NOT(ISERROR(SEARCH(" ",BO77)))</formula>
    </cfRule>
  </conditionalFormatting>
  <conditionalFormatting sqref="BP77">
    <cfRule type="containsText" dxfId="5868" priority="5601" operator="containsText" text=" ">
      <formula>NOT(ISERROR(SEARCH(" ",BP77)))</formula>
    </cfRule>
    <cfRule type="containsText" dxfId="5867" priority="5602" operator="containsText" text=" ">
      <formula>NOT(ISERROR(SEARCH(" ",BP77)))</formula>
    </cfRule>
  </conditionalFormatting>
  <conditionalFormatting sqref="BQ77">
    <cfRule type="duplicateValues" dxfId="5866" priority="5593"/>
    <cfRule type="containsText" dxfId="5865" priority="5967" operator="containsText" text=" ">
      <formula>NOT(ISERROR(SEARCH(" ",BQ77)))</formula>
    </cfRule>
    <cfRule type="containsText" dxfId="5864" priority="5968" operator="containsText" text=" ">
      <formula>NOT(ISERROR(SEARCH(" ",BQ77)))</formula>
    </cfRule>
  </conditionalFormatting>
  <conditionalFormatting sqref="BR77">
    <cfRule type="containsText" dxfId="5863" priority="5656" operator="containsText" text=" ">
      <formula>NOT(ISERROR(SEARCH(" ",BR77)))</formula>
    </cfRule>
    <cfRule type="containsText" dxfId="5862" priority="5657" operator="containsText" text=" ">
      <formula>NOT(ISERROR(SEARCH(" ",BR77)))</formula>
    </cfRule>
  </conditionalFormatting>
  <conditionalFormatting sqref="BS77">
    <cfRule type="containsText" dxfId="5861" priority="5609" operator="containsText" text=" ">
      <formula>NOT(ISERROR(SEARCH(" ",BS77)))</formula>
    </cfRule>
    <cfRule type="containsText" dxfId="5860" priority="5610" operator="containsText" text=" ">
      <formula>NOT(ISERROR(SEARCH(" ",BS77)))</formula>
    </cfRule>
  </conditionalFormatting>
  <conditionalFormatting sqref="BT77">
    <cfRule type="containsText" dxfId="5859" priority="5611" operator="containsText" text=" ">
      <formula>NOT(ISERROR(SEARCH(" ",BT77)))</formula>
    </cfRule>
    <cfRule type="containsText" dxfId="5858" priority="5612" operator="containsText" text=" ">
      <formula>NOT(ISERROR(SEARCH(" ",BT77)))</formula>
    </cfRule>
  </conditionalFormatting>
  <conditionalFormatting sqref="BU77">
    <cfRule type="containsText" dxfId="5857" priority="3837" operator="containsText" text=" ">
      <formula>NOT(ISERROR(SEARCH(" ",BU77)))</formula>
    </cfRule>
    <cfRule type="containsText" dxfId="5856" priority="3838" operator="containsText" text=" ">
      <formula>NOT(ISERROR(SEARCH(" ",BU77)))</formula>
    </cfRule>
  </conditionalFormatting>
  <conditionalFormatting sqref="BV77">
    <cfRule type="containsText" dxfId="5855" priority="3907" operator="containsText" text=" ">
      <formula>NOT(ISERROR(SEARCH(" ",BV77)))</formula>
    </cfRule>
    <cfRule type="containsText" dxfId="5854" priority="3908" operator="containsText" text=" ">
      <formula>NOT(ISERROR(SEARCH(" ",BV77)))</formula>
    </cfRule>
  </conditionalFormatting>
  <conditionalFormatting sqref="BW77">
    <cfRule type="containsText" dxfId="5853" priority="5982" operator="containsText" text=" ">
      <formula>NOT(ISERROR(SEARCH(" ",BW77)))</formula>
    </cfRule>
    <cfRule type="containsText" dxfId="5852" priority="5983" operator="containsText" text=" ">
      <formula>NOT(ISERROR(SEARCH(" ",BW77)))</formula>
    </cfRule>
  </conditionalFormatting>
  <conditionalFormatting sqref="CM77">
    <cfRule type="containsText" dxfId="5851" priority="215" operator="containsText" text=" ">
      <formula>NOT(ISERROR(SEARCH(" ",CM77)))</formula>
    </cfRule>
  </conditionalFormatting>
  <conditionalFormatting sqref="CO77">
    <cfRule type="containsText" dxfId="5850" priority="168" operator="containsText" text=" ">
      <formula>NOT(ISERROR(SEARCH(" ",CO77)))</formula>
    </cfRule>
  </conditionalFormatting>
  <conditionalFormatting sqref="CQ77">
    <cfRule type="cellIs" dxfId="5849" priority="5596" operator="equal">
      <formula>1</formula>
    </cfRule>
  </conditionalFormatting>
  <conditionalFormatting sqref="CZ77:DB77">
    <cfRule type="cellIs" dxfId="5848" priority="530" operator="equal">
      <formula>1</formula>
    </cfRule>
  </conditionalFormatting>
  <conditionalFormatting sqref="DC77">
    <cfRule type="cellIs" dxfId="5847" priority="527" operator="equal">
      <formula>1</formula>
    </cfRule>
  </conditionalFormatting>
  <conditionalFormatting sqref="DE77:DH77">
    <cfRule type="cellIs" dxfId="5846" priority="529" operator="equal">
      <formula>1</formula>
    </cfRule>
  </conditionalFormatting>
  <conditionalFormatting sqref="DJ77:DM77">
    <cfRule type="cellIs" dxfId="5845" priority="528" operator="equal">
      <formula>1</formula>
    </cfRule>
  </conditionalFormatting>
  <conditionalFormatting sqref="DO77:DR77">
    <cfRule type="cellIs" dxfId="5844" priority="458" operator="equal">
      <formula>1</formula>
    </cfRule>
  </conditionalFormatting>
  <conditionalFormatting sqref="DS77">
    <cfRule type="cellIs" dxfId="5843" priority="5962" operator="equal">
      <formula>1</formula>
    </cfRule>
  </conditionalFormatting>
  <conditionalFormatting sqref="DV77">
    <cfRule type="containsText" dxfId="5842" priority="5605" operator="containsText" text=" ">
      <formula>NOT(ISERROR(SEARCH(" ",DV77)))</formula>
    </cfRule>
    <cfRule type="containsText" dxfId="5841" priority="5606" operator="containsText" text=" ">
      <formula>NOT(ISERROR(SEARCH(" ",DV77)))</formula>
    </cfRule>
    <cfRule type="containsText" dxfId="5840" priority="5607" operator="containsText" text=" ">
      <formula>NOT(ISERROR(SEARCH(" ",DV77)))</formula>
    </cfRule>
    <cfRule type="containsText" dxfId="5839" priority="5608" operator="containsText" text=" ">
      <formula>NOT(ISERROR(SEARCH(" ",DV77)))</formula>
    </cfRule>
  </conditionalFormatting>
  <conditionalFormatting sqref="DY77:EH77">
    <cfRule type="containsText" dxfId="5838" priority="5654" operator="containsText" text=" ">
      <formula>NOT(ISERROR(SEARCH(" ",DY77)))</formula>
    </cfRule>
    <cfRule type="containsText" dxfId="5837" priority="5655" operator="containsText" text=" ">
      <formula>NOT(ISERROR(SEARCH(" ",DY77)))</formula>
    </cfRule>
  </conditionalFormatting>
  <conditionalFormatting sqref="EJ77">
    <cfRule type="cellIs" dxfId="5836" priority="5642" operator="equal">
      <formula>0</formula>
    </cfRule>
  </conditionalFormatting>
  <conditionalFormatting sqref="FE77">
    <cfRule type="cellIs" dxfId="5835" priority="5684" operator="greaterThan">
      <formula>1</formula>
    </cfRule>
    <cfRule type="colorScale" priority="5685">
      <colorScale>
        <cfvo type="min"/>
        <cfvo type="max"/>
        <color rgb="FFFCFCFF"/>
        <color rgb="FF63BE7B"/>
      </colorScale>
    </cfRule>
    <cfRule type="colorScale" priority="56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77">
    <cfRule type="colorScale" priority="5651">
      <colorScale>
        <cfvo type="min"/>
        <cfvo type="max"/>
        <color rgb="FFFCFCFF"/>
        <color rgb="FF63BE7B"/>
      </colorScale>
    </cfRule>
    <cfRule type="colorScale" priority="56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77:FH77">
    <cfRule type="colorScale" priority="5687">
      <colorScale>
        <cfvo type="min"/>
        <cfvo type="max"/>
        <color rgb="FFFCFCFF"/>
        <color rgb="FF63BE7B"/>
      </colorScale>
    </cfRule>
    <cfRule type="colorScale" priority="56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77">
    <cfRule type="colorScale" priority="5689">
      <colorScale>
        <cfvo type="min"/>
        <cfvo type="max"/>
        <color rgb="FFFCFCFF"/>
        <color rgb="FF63BE7B"/>
      </colorScale>
    </cfRule>
    <cfRule type="colorScale" priority="56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77">
    <cfRule type="colorScale" priority="5956">
      <colorScale>
        <cfvo type="min"/>
        <cfvo type="max"/>
        <color rgb="FFFCFCFF"/>
        <color rgb="FF63BE7B"/>
      </colorScale>
    </cfRule>
    <cfRule type="colorScale" priority="59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77">
    <cfRule type="cellIs" dxfId="5834" priority="5691" operator="greaterThan">
      <formula>1</formula>
    </cfRule>
    <cfRule type="colorScale" priority="5692">
      <colorScale>
        <cfvo type="min"/>
        <cfvo type="max"/>
        <color rgb="FFFCFCFF"/>
        <color rgb="FF63BE7B"/>
      </colorScale>
    </cfRule>
    <cfRule type="colorScale" priority="56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77">
    <cfRule type="colorScale" priority="5694">
      <colorScale>
        <cfvo type="min"/>
        <cfvo type="max"/>
        <color rgb="FFFCFCFF"/>
        <color rgb="FF63BE7B"/>
      </colorScale>
    </cfRule>
    <cfRule type="colorScale" priority="56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77">
    <cfRule type="colorScale" priority="5952">
      <colorScale>
        <cfvo type="min"/>
        <cfvo type="max"/>
        <color rgb="FFFCFCFF"/>
        <color rgb="FF63BE7B"/>
      </colorScale>
    </cfRule>
    <cfRule type="colorScale" priority="59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77">
    <cfRule type="cellIs" dxfId="5833" priority="5696" operator="greaterThan">
      <formula>1</formula>
    </cfRule>
    <cfRule type="colorScale" priority="5697">
      <colorScale>
        <cfvo type="min"/>
        <cfvo type="max"/>
        <color rgb="FFFCFCFF"/>
        <color rgb="FF63BE7B"/>
      </colorScale>
    </cfRule>
    <cfRule type="colorScale" priority="56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77">
    <cfRule type="colorScale" priority="5699">
      <colorScale>
        <cfvo type="min"/>
        <cfvo type="max"/>
        <color rgb="FFFCFCFF"/>
        <color rgb="FF63BE7B"/>
      </colorScale>
    </cfRule>
    <cfRule type="colorScale" priority="57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77">
    <cfRule type="colorScale" priority="5701">
      <colorScale>
        <cfvo type="min"/>
        <cfvo type="max"/>
        <color rgb="FFFCFCFF"/>
        <color rgb="FF63BE7B"/>
      </colorScale>
    </cfRule>
    <cfRule type="colorScale" priority="57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77">
    <cfRule type="cellIs" dxfId="5832" priority="5703" operator="greaterThan">
      <formula>1</formula>
    </cfRule>
    <cfRule type="colorScale" priority="5704">
      <colorScale>
        <cfvo type="min"/>
        <cfvo type="max"/>
        <color rgb="FFFCFCFF"/>
        <color rgb="FF63BE7B"/>
      </colorScale>
    </cfRule>
    <cfRule type="colorScale" priority="57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77">
    <cfRule type="colorScale" priority="5706">
      <colorScale>
        <cfvo type="min"/>
        <cfvo type="max"/>
        <color rgb="FFFCFCFF"/>
        <color rgb="FF63BE7B"/>
      </colorScale>
    </cfRule>
    <cfRule type="colorScale" priority="57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77">
    <cfRule type="colorScale" priority="5708">
      <colorScale>
        <cfvo type="min"/>
        <cfvo type="max"/>
        <color rgb="FFFCFCFF"/>
        <color rgb="FF63BE7B"/>
      </colorScale>
    </cfRule>
    <cfRule type="colorScale" priority="57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77">
    <cfRule type="cellIs" dxfId="5831" priority="5710" operator="greaterThan">
      <formula>1</formula>
    </cfRule>
    <cfRule type="colorScale" priority="5711">
      <colorScale>
        <cfvo type="min"/>
        <cfvo type="max"/>
        <color rgb="FFFCFCFF"/>
        <color rgb="FF63BE7B"/>
      </colorScale>
    </cfRule>
    <cfRule type="colorScale" priority="57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77">
    <cfRule type="colorScale" priority="5713">
      <colorScale>
        <cfvo type="min"/>
        <cfvo type="max"/>
        <color rgb="FFFCFCFF"/>
        <color rgb="FF63BE7B"/>
      </colorScale>
    </cfRule>
    <cfRule type="colorScale" priority="57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77">
    <cfRule type="colorScale" priority="5715">
      <colorScale>
        <cfvo type="min"/>
        <cfvo type="max"/>
        <color rgb="FFFCFCFF"/>
        <color rgb="FF63BE7B"/>
      </colorScale>
    </cfRule>
    <cfRule type="colorScale" priority="57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77">
    <cfRule type="cellIs" dxfId="5830" priority="5717" operator="greaterThan">
      <formula>1</formula>
    </cfRule>
    <cfRule type="colorScale" priority="5718">
      <colorScale>
        <cfvo type="min"/>
        <cfvo type="max"/>
        <color rgb="FFFCFCFF"/>
        <color rgb="FF63BE7B"/>
      </colorScale>
    </cfRule>
    <cfRule type="colorScale" priority="57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77">
    <cfRule type="colorScale" priority="5720">
      <colorScale>
        <cfvo type="min"/>
        <cfvo type="max"/>
        <color rgb="FFFCFCFF"/>
        <color rgb="FF63BE7B"/>
      </colorScale>
    </cfRule>
    <cfRule type="colorScale" priority="57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77">
    <cfRule type="colorScale" priority="5722">
      <colorScale>
        <cfvo type="min"/>
        <cfvo type="max"/>
        <color rgb="FFFCFCFF"/>
        <color rgb="FF63BE7B"/>
      </colorScale>
    </cfRule>
    <cfRule type="colorScale" priority="57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77">
    <cfRule type="cellIs" dxfId="5829" priority="5724" operator="greaterThan">
      <formula>1</formula>
    </cfRule>
    <cfRule type="colorScale" priority="5725">
      <colorScale>
        <cfvo type="min"/>
        <cfvo type="max"/>
        <color rgb="FFFCFCFF"/>
        <color rgb="FF63BE7B"/>
      </colorScale>
    </cfRule>
    <cfRule type="colorScale" priority="57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77">
    <cfRule type="colorScale" priority="5727">
      <colorScale>
        <cfvo type="min"/>
        <cfvo type="max"/>
        <color rgb="FFFCFCFF"/>
        <color rgb="FF63BE7B"/>
      </colorScale>
    </cfRule>
    <cfRule type="colorScale" priority="57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77">
    <cfRule type="colorScale" priority="5729">
      <colorScale>
        <cfvo type="min"/>
        <cfvo type="max"/>
        <color rgb="FFFCFCFF"/>
        <color rgb="FF63BE7B"/>
      </colorScale>
    </cfRule>
    <cfRule type="colorScale" priority="57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77">
    <cfRule type="cellIs" dxfId="5828" priority="5731" operator="greaterThan">
      <formula>1</formula>
    </cfRule>
    <cfRule type="colorScale" priority="5732">
      <colorScale>
        <cfvo type="min"/>
        <cfvo type="max"/>
        <color rgb="FFFCFCFF"/>
        <color rgb="FF63BE7B"/>
      </colorScale>
    </cfRule>
    <cfRule type="colorScale" priority="57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77">
    <cfRule type="colorScale" priority="5734">
      <colorScale>
        <cfvo type="min"/>
        <cfvo type="max"/>
        <color rgb="FFFCFCFF"/>
        <color rgb="FF63BE7B"/>
      </colorScale>
    </cfRule>
    <cfRule type="colorScale" priority="57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77">
    <cfRule type="colorScale" priority="5736">
      <colorScale>
        <cfvo type="min"/>
        <cfvo type="max"/>
        <color rgb="FFFCFCFF"/>
        <color rgb="FF63BE7B"/>
      </colorScale>
    </cfRule>
    <cfRule type="colorScale" priority="57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77">
    <cfRule type="cellIs" dxfId="5827" priority="5738" operator="greaterThan">
      <formula>1</formula>
    </cfRule>
    <cfRule type="colorScale" priority="5739">
      <colorScale>
        <cfvo type="min"/>
        <cfvo type="max"/>
        <color rgb="FFFCFCFF"/>
        <color rgb="FF63BE7B"/>
      </colorScale>
    </cfRule>
    <cfRule type="colorScale" priority="57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77">
    <cfRule type="colorScale" priority="5741">
      <colorScale>
        <cfvo type="min"/>
        <cfvo type="max"/>
        <color rgb="FFFCFCFF"/>
        <color rgb="FF63BE7B"/>
      </colorScale>
    </cfRule>
    <cfRule type="colorScale" priority="57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77">
    <cfRule type="colorScale" priority="5743">
      <colorScale>
        <cfvo type="min"/>
        <cfvo type="max"/>
        <color rgb="FFFCFCFF"/>
        <color rgb="FF63BE7B"/>
      </colorScale>
    </cfRule>
    <cfRule type="colorScale" priority="57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77">
    <cfRule type="cellIs" dxfId="5826" priority="5745" operator="greaterThan">
      <formula>1</formula>
    </cfRule>
    <cfRule type="colorScale" priority="5746">
      <colorScale>
        <cfvo type="min"/>
        <cfvo type="max"/>
        <color rgb="FFFCFCFF"/>
        <color rgb="FF63BE7B"/>
      </colorScale>
    </cfRule>
    <cfRule type="colorScale" priority="57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77">
    <cfRule type="colorScale" priority="5748">
      <colorScale>
        <cfvo type="min"/>
        <cfvo type="max"/>
        <color rgb="FFFCFCFF"/>
        <color rgb="FF63BE7B"/>
      </colorScale>
    </cfRule>
    <cfRule type="colorScale" priority="57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77">
    <cfRule type="colorScale" priority="5750">
      <colorScale>
        <cfvo type="min"/>
        <cfvo type="max"/>
        <color rgb="FFFCFCFF"/>
        <color rgb="FF63BE7B"/>
      </colorScale>
    </cfRule>
    <cfRule type="colorScale" priority="57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77">
    <cfRule type="cellIs" dxfId="5825" priority="5752" operator="greaterThan">
      <formula>1</formula>
    </cfRule>
    <cfRule type="colorScale" priority="5753">
      <colorScale>
        <cfvo type="min"/>
        <cfvo type="max"/>
        <color rgb="FFFCFCFF"/>
        <color rgb="FF63BE7B"/>
      </colorScale>
    </cfRule>
    <cfRule type="colorScale" priority="57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77">
    <cfRule type="colorScale" priority="5755">
      <colorScale>
        <cfvo type="min"/>
        <cfvo type="max"/>
        <color rgb="FFFCFCFF"/>
        <color rgb="FF63BE7B"/>
      </colorScale>
    </cfRule>
    <cfRule type="colorScale" priority="57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77">
    <cfRule type="colorScale" priority="5757">
      <colorScale>
        <cfvo type="min"/>
        <cfvo type="max"/>
        <color rgb="FFFCFCFF"/>
        <color rgb="FF63BE7B"/>
      </colorScale>
    </cfRule>
    <cfRule type="colorScale" priority="57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77">
    <cfRule type="cellIs" dxfId="5824" priority="5759" operator="greaterThan">
      <formula>1</formula>
    </cfRule>
    <cfRule type="colorScale" priority="5760">
      <colorScale>
        <cfvo type="min"/>
        <cfvo type="max"/>
        <color rgb="FFFCFCFF"/>
        <color rgb="FF63BE7B"/>
      </colorScale>
    </cfRule>
    <cfRule type="colorScale" priority="57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77">
    <cfRule type="colorScale" priority="5762">
      <colorScale>
        <cfvo type="min"/>
        <cfvo type="max"/>
        <color rgb="FFFCFCFF"/>
        <color rgb="FF63BE7B"/>
      </colorScale>
    </cfRule>
    <cfRule type="colorScale" priority="57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77">
    <cfRule type="colorScale" priority="5764">
      <colorScale>
        <cfvo type="min"/>
        <cfvo type="max"/>
        <color rgb="FFFCFCFF"/>
        <color rgb="FF63BE7B"/>
      </colorScale>
    </cfRule>
    <cfRule type="colorScale" priority="57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77">
    <cfRule type="cellIs" dxfId="5823" priority="5766" operator="greaterThan">
      <formula>1</formula>
    </cfRule>
    <cfRule type="colorScale" priority="5767">
      <colorScale>
        <cfvo type="min"/>
        <cfvo type="max"/>
        <color rgb="FFFCFCFF"/>
        <color rgb="FF63BE7B"/>
      </colorScale>
    </cfRule>
    <cfRule type="colorScale" priority="57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77">
    <cfRule type="colorScale" priority="5769">
      <colorScale>
        <cfvo type="min"/>
        <cfvo type="max"/>
        <color rgb="FFFCFCFF"/>
        <color rgb="FF63BE7B"/>
      </colorScale>
    </cfRule>
    <cfRule type="colorScale" priority="57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77">
    <cfRule type="colorScale" priority="5771">
      <colorScale>
        <cfvo type="min"/>
        <cfvo type="max"/>
        <color rgb="FFFCFCFF"/>
        <color rgb="FF63BE7B"/>
      </colorScale>
    </cfRule>
    <cfRule type="colorScale" priority="57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77">
    <cfRule type="cellIs" dxfId="5822" priority="5773" operator="greaterThan">
      <formula>1</formula>
    </cfRule>
    <cfRule type="colorScale" priority="5774">
      <colorScale>
        <cfvo type="min"/>
        <cfvo type="max"/>
        <color rgb="FFFCFCFF"/>
        <color rgb="FF63BE7B"/>
      </colorScale>
    </cfRule>
    <cfRule type="colorScale" priority="57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77">
    <cfRule type="colorScale" priority="5776">
      <colorScale>
        <cfvo type="min"/>
        <cfvo type="max"/>
        <color rgb="FFFCFCFF"/>
        <color rgb="FF63BE7B"/>
      </colorScale>
    </cfRule>
    <cfRule type="colorScale" priority="57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77">
    <cfRule type="colorScale" priority="5778">
      <colorScale>
        <cfvo type="min"/>
        <cfvo type="max"/>
        <color rgb="FFFCFCFF"/>
        <color rgb="FF63BE7B"/>
      </colorScale>
    </cfRule>
    <cfRule type="colorScale" priority="57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77">
    <cfRule type="cellIs" dxfId="5821" priority="5780" operator="greaterThan">
      <formula>1</formula>
    </cfRule>
    <cfRule type="colorScale" priority="5781">
      <colorScale>
        <cfvo type="min"/>
        <cfvo type="max"/>
        <color rgb="FFFCFCFF"/>
        <color rgb="FF63BE7B"/>
      </colorScale>
    </cfRule>
    <cfRule type="colorScale" priority="57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77">
    <cfRule type="colorScale" priority="5783">
      <colorScale>
        <cfvo type="min"/>
        <cfvo type="max"/>
        <color rgb="FFFCFCFF"/>
        <color rgb="FF63BE7B"/>
      </colorScale>
    </cfRule>
    <cfRule type="colorScale" priority="57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77">
    <cfRule type="colorScale" priority="5785">
      <colorScale>
        <cfvo type="min"/>
        <cfvo type="max"/>
        <color rgb="FFFCFCFF"/>
        <color rgb="FF63BE7B"/>
      </colorScale>
    </cfRule>
    <cfRule type="colorScale" priority="57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77">
    <cfRule type="cellIs" dxfId="5820" priority="5787" operator="greaterThan">
      <formula>1</formula>
    </cfRule>
    <cfRule type="colorScale" priority="5788">
      <colorScale>
        <cfvo type="min"/>
        <cfvo type="max"/>
        <color rgb="FFFCFCFF"/>
        <color rgb="FF63BE7B"/>
      </colorScale>
    </cfRule>
    <cfRule type="colorScale" priority="57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77">
    <cfRule type="colorScale" priority="5790">
      <colorScale>
        <cfvo type="min"/>
        <cfvo type="max"/>
        <color rgb="FFFCFCFF"/>
        <color rgb="FF63BE7B"/>
      </colorScale>
    </cfRule>
    <cfRule type="colorScale" priority="57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77">
    <cfRule type="colorScale" priority="5792">
      <colorScale>
        <cfvo type="min"/>
        <cfvo type="max"/>
        <color rgb="FFFCFCFF"/>
        <color rgb="FF63BE7B"/>
      </colorScale>
    </cfRule>
    <cfRule type="colorScale" priority="57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77">
    <cfRule type="cellIs" dxfId="5819" priority="5794" operator="greaterThan">
      <formula>1</formula>
    </cfRule>
    <cfRule type="colorScale" priority="5795">
      <colorScale>
        <cfvo type="min"/>
        <cfvo type="max"/>
        <color rgb="FFFCFCFF"/>
        <color rgb="FF63BE7B"/>
      </colorScale>
    </cfRule>
    <cfRule type="colorScale" priority="57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77">
    <cfRule type="colorScale" priority="5797">
      <colorScale>
        <cfvo type="min"/>
        <cfvo type="max"/>
        <color rgb="FFFCFCFF"/>
        <color rgb="FF63BE7B"/>
      </colorScale>
    </cfRule>
    <cfRule type="colorScale" priority="57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77">
    <cfRule type="colorScale" priority="5799">
      <colorScale>
        <cfvo type="min"/>
        <cfvo type="max"/>
        <color rgb="FFFCFCFF"/>
        <color rgb="FF63BE7B"/>
      </colorScale>
    </cfRule>
    <cfRule type="colorScale" priority="58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77">
    <cfRule type="cellIs" dxfId="5818" priority="5801" operator="greaterThan">
      <formula>1</formula>
    </cfRule>
    <cfRule type="colorScale" priority="5802">
      <colorScale>
        <cfvo type="min"/>
        <cfvo type="max"/>
        <color rgb="FFFCFCFF"/>
        <color rgb="FF63BE7B"/>
      </colorScale>
    </cfRule>
    <cfRule type="colorScale" priority="58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77">
    <cfRule type="colorScale" priority="5804">
      <colorScale>
        <cfvo type="min"/>
        <cfvo type="max"/>
        <color rgb="FFFCFCFF"/>
        <color rgb="FF63BE7B"/>
      </colorScale>
    </cfRule>
    <cfRule type="colorScale" priority="58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77">
    <cfRule type="colorScale" priority="5806">
      <colorScale>
        <cfvo type="min"/>
        <cfvo type="max"/>
        <color rgb="FFFCFCFF"/>
        <color rgb="FF63BE7B"/>
      </colorScale>
    </cfRule>
    <cfRule type="colorScale" priority="58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77">
    <cfRule type="cellIs" dxfId="5817" priority="5808" operator="greaterThan">
      <formula>1</formula>
    </cfRule>
    <cfRule type="colorScale" priority="5809">
      <colorScale>
        <cfvo type="min"/>
        <cfvo type="max"/>
        <color rgb="FFFCFCFF"/>
        <color rgb="FF63BE7B"/>
      </colorScale>
    </cfRule>
    <cfRule type="colorScale" priority="58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77">
    <cfRule type="colorScale" priority="5811">
      <colorScale>
        <cfvo type="min"/>
        <cfvo type="max"/>
        <color rgb="FFFCFCFF"/>
        <color rgb="FF63BE7B"/>
      </colorScale>
    </cfRule>
    <cfRule type="colorScale" priority="58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77">
    <cfRule type="colorScale" priority="5813">
      <colorScale>
        <cfvo type="min"/>
        <cfvo type="max"/>
        <color rgb="FFFCFCFF"/>
        <color rgb="FF63BE7B"/>
      </colorScale>
    </cfRule>
    <cfRule type="colorScale" priority="58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77">
    <cfRule type="cellIs" dxfId="5816" priority="5815" operator="greaterThan">
      <formula>1</formula>
    </cfRule>
    <cfRule type="colorScale" priority="5816">
      <colorScale>
        <cfvo type="min"/>
        <cfvo type="max"/>
        <color rgb="FFFCFCFF"/>
        <color rgb="FF63BE7B"/>
      </colorScale>
    </cfRule>
    <cfRule type="colorScale" priority="58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77">
    <cfRule type="cellIs" dxfId="5815" priority="5818" operator="greaterThan">
      <formula>1</formula>
    </cfRule>
    <cfRule type="colorScale" priority="5819">
      <colorScale>
        <cfvo type="min"/>
        <cfvo type="max"/>
        <color rgb="FFFCFCFF"/>
        <color rgb="FF63BE7B"/>
      </colorScale>
    </cfRule>
    <cfRule type="colorScale" priority="58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77:HW77">
    <cfRule type="colorScale" priority="5821">
      <colorScale>
        <cfvo type="min"/>
        <cfvo type="max"/>
        <color rgb="FFFCFCFF"/>
        <color rgb="FF63BE7B"/>
      </colorScale>
    </cfRule>
    <cfRule type="colorScale" priority="58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77">
    <cfRule type="colorScale" priority="5823">
      <colorScale>
        <cfvo type="min"/>
        <cfvo type="max"/>
        <color rgb="FFFCFCFF"/>
        <color rgb="FF63BE7B"/>
      </colorScale>
    </cfRule>
    <cfRule type="colorScale" priority="58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77">
    <cfRule type="colorScale" priority="5958">
      <colorScale>
        <cfvo type="min"/>
        <cfvo type="max"/>
        <color rgb="FFFCFCFF"/>
        <color rgb="FF63BE7B"/>
      </colorScale>
    </cfRule>
    <cfRule type="colorScale" priority="59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77">
    <cfRule type="cellIs" dxfId="5814" priority="5825" operator="greaterThan">
      <formula>1</formula>
    </cfRule>
    <cfRule type="colorScale" priority="5826">
      <colorScale>
        <cfvo type="min"/>
        <cfvo type="max"/>
        <color rgb="FFFCFCFF"/>
        <color rgb="FF63BE7B"/>
      </colorScale>
    </cfRule>
    <cfRule type="colorScale" priority="58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77">
    <cfRule type="colorScale" priority="5828">
      <colorScale>
        <cfvo type="min"/>
        <cfvo type="max"/>
        <color rgb="FFFCFCFF"/>
        <color rgb="FF63BE7B"/>
      </colorScale>
    </cfRule>
    <cfRule type="colorScale" priority="58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77">
    <cfRule type="colorScale" priority="5954">
      <colorScale>
        <cfvo type="min"/>
        <cfvo type="max"/>
        <color rgb="FFFCFCFF"/>
        <color rgb="FF63BE7B"/>
      </colorScale>
    </cfRule>
    <cfRule type="colorScale" priority="59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77">
    <cfRule type="cellIs" dxfId="5813" priority="5830" operator="greaterThan">
      <formula>1</formula>
    </cfRule>
    <cfRule type="colorScale" priority="5831">
      <colorScale>
        <cfvo type="min"/>
        <cfvo type="max"/>
        <color rgb="FFFCFCFF"/>
        <color rgb="FF63BE7B"/>
      </colorScale>
    </cfRule>
    <cfRule type="colorScale" priority="58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77">
    <cfRule type="colorScale" priority="5833">
      <colorScale>
        <cfvo type="min"/>
        <cfvo type="max"/>
        <color rgb="FFFCFCFF"/>
        <color rgb="FF63BE7B"/>
      </colorScale>
    </cfRule>
    <cfRule type="colorScale" priority="58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77">
    <cfRule type="colorScale" priority="5835">
      <colorScale>
        <cfvo type="min"/>
        <cfvo type="max"/>
        <color rgb="FFFCFCFF"/>
        <color rgb="FF63BE7B"/>
      </colorScale>
    </cfRule>
    <cfRule type="colorScale" priority="58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77">
    <cfRule type="cellIs" dxfId="5812" priority="5837" operator="greaterThan">
      <formula>1</formula>
    </cfRule>
    <cfRule type="colorScale" priority="5838">
      <colorScale>
        <cfvo type="min"/>
        <cfvo type="max"/>
        <color rgb="FFFCFCFF"/>
        <color rgb="FF63BE7B"/>
      </colorScale>
    </cfRule>
    <cfRule type="colorScale" priority="58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77">
    <cfRule type="colorScale" priority="5840">
      <colorScale>
        <cfvo type="min"/>
        <cfvo type="max"/>
        <color rgb="FFFCFCFF"/>
        <color rgb="FF63BE7B"/>
      </colorScale>
    </cfRule>
    <cfRule type="colorScale" priority="58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77">
    <cfRule type="colorScale" priority="5842">
      <colorScale>
        <cfvo type="min"/>
        <cfvo type="max"/>
        <color rgb="FFFCFCFF"/>
        <color rgb="FF63BE7B"/>
      </colorScale>
    </cfRule>
    <cfRule type="colorScale" priority="58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77">
    <cfRule type="cellIs" dxfId="5811" priority="5844" operator="greaterThan">
      <formula>1</formula>
    </cfRule>
    <cfRule type="colorScale" priority="5845">
      <colorScale>
        <cfvo type="min"/>
        <cfvo type="max"/>
        <color rgb="FFFCFCFF"/>
        <color rgb="FF63BE7B"/>
      </colorScale>
    </cfRule>
    <cfRule type="colorScale" priority="58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77">
    <cfRule type="colorScale" priority="5847">
      <colorScale>
        <cfvo type="min"/>
        <cfvo type="max"/>
        <color rgb="FFFCFCFF"/>
        <color rgb="FF63BE7B"/>
      </colorScale>
    </cfRule>
    <cfRule type="colorScale" priority="58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77">
    <cfRule type="colorScale" priority="5849">
      <colorScale>
        <cfvo type="min"/>
        <cfvo type="max"/>
        <color rgb="FFFCFCFF"/>
        <color rgb="FF63BE7B"/>
      </colorScale>
    </cfRule>
    <cfRule type="colorScale" priority="58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77">
    <cfRule type="cellIs" dxfId="5810" priority="5851" operator="greaterThan">
      <formula>1</formula>
    </cfRule>
    <cfRule type="colorScale" priority="5852">
      <colorScale>
        <cfvo type="min"/>
        <cfvo type="max"/>
        <color rgb="FFFCFCFF"/>
        <color rgb="FF63BE7B"/>
      </colorScale>
    </cfRule>
    <cfRule type="colorScale" priority="58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77">
    <cfRule type="colorScale" priority="5854">
      <colorScale>
        <cfvo type="min"/>
        <cfvo type="max"/>
        <color rgb="FFFCFCFF"/>
        <color rgb="FF63BE7B"/>
      </colorScale>
    </cfRule>
    <cfRule type="colorScale" priority="58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77">
    <cfRule type="colorScale" priority="5856">
      <colorScale>
        <cfvo type="min"/>
        <cfvo type="max"/>
        <color rgb="FFFCFCFF"/>
        <color rgb="FF63BE7B"/>
      </colorScale>
    </cfRule>
    <cfRule type="colorScale" priority="58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77">
    <cfRule type="cellIs" dxfId="5809" priority="5858" operator="greaterThan">
      <formula>1</formula>
    </cfRule>
    <cfRule type="colorScale" priority="5859">
      <colorScale>
        <cfvo type="min"/>
        <cfvo type="max"/>
        <color rgb="FFFCFCFF"/>
        <color rgb="FF63BE7B"/>
      </colorScale>
    </cfRule>
    <cfRule type="colorScale" priority="58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77">
    <cfRule type="colorScale" priority="5861">
      <colorScale>
        <cfvo type="min"/>
        <cfvo type="max"/>
        <color rgb="FFFCFCFF"/>
        <color rgb="FF63BE7B"/>
      </colorScale>
    </cfRule>
    <cfRule type="colorScale" priority="58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77">
    <cfRule type="colorScale" priority="5863">
      <colorScale>
        <cfvo type="min"/>
        <cfvo type="max"/>
        <color rgb="FFFCFCFF"/>
        <color rgb="FF63BE7B"/>
      </colorScale>
    </cfRule>
    <cfRule type="colorScale" priority="58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77">
    <cfRule type="cellIs" dxfId="5808" priority="5865" operator="greaterThan">
      <formula>1</formula>
    </cfRule>
    <cfRule type="colorScale" priority="5866">
      <colorScale>
        <cfvo type="min"/>
        <cfvo type="max"/>
        <color rgb="FFFCFCFF"/>
        <color rgb="FF63BE7B"/>
      </colorScale>
    </cfRule>
    <cfRule type="colorScale" priority="58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77">
    <cfRule type="colorScale" priority="5868">
      <colorScale>
        <cfvo type="min"/>
        <cfvo type="max"/>
        <color rgb="FFFCFCFF"/>
        <color rgb="FF63BE7B"/>
      </colorScale>
    </cfRule>
    <cfRule type="colorScale" priority="58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77">
    <cfRule type="colorScale" priority="5870">
      <colorScale>
        <cfvo type="min"/>
        <cfvo type="max"/>
        <color rgb="FFFCFCFF"/>
        <color rgb="FF63BE7B"/>
      </colorScale>
    </cfRule>
    <cfRule type="colorScale" priority="58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77">
    <cfRule type="cellIs" dxfId="5807" priority="5872" operator="greaterThan">
      <formula>1</formula>
    </cfRule>
    <cfRule type="colorScale" priority="5873">
      <colorScale>
        <cfvo type="min"/>
        <cfvo type="max"/>
        <color rgb="FFFCFCFF"/>
        <color rgb="FF63BE7B"/>
      </colorScale>
    </cfRule>
    <cfRule type="colorScale" priority="58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77">
    <cfRule type="colorScale" priority="5875">
      <colorScale>
        <cfvo type="min"/>
        <cfvo type="max"/>
        <color rgb="FFFCFCFF"/>
        <color rgb="FF63BE7B"/>
      </colorScale>
    </cfRule>
    <cfRule type="colorScale" priority="58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77">
    <cfRule type="colorScale" priority="5877">
      <colorScale>
        <cfvo type="min"/>
        <cfvo type="max"/>
        <color rgb="FFFCFCFF"/>
        <color rgb="FF63BE7B"/>
      </colorScale>
    </cfRule>
    <cfRule type="colorScale" priority="58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77">
    <cfRule type="cellIs" dxfId="5806" priority="5879" operator="greaterThan">
      <formula>1</formula>
    </cfRule>
    <cfRule type="colorScale" priority="5880">
      <colorScale>
        <cfvo type="min"/>
        <cfvo type="max"/>
        <color rgb="FFFCFCFF"/>
        <color rgb="FF63BE7B"/>
      </colorScale>
    </cfRule>
    <cfRule type="colorScale" priority="58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77">
    <cfRule type="colorScale" priority="5882">
      <colorScale>
        <cfvo type="min"/>
        <cfvo type="max"/>
        <color rgb="FFFCFCFF"/>
        <color rgb="FF63BE7B"/>
      </colorScale>
    </cfRule>
    <cfRule type="colorScale" priority="58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77">
    <cfRule type="colorScale" priority="5884">
      <colorScale>
        <cfvo type="min"/>
        <cfvo type="max"/>
        <color rgb="FFFCFCFF"/>
        <color rgb="FF63BE7B"/>
      </colorScale>
    </cfRule>
    <cfRule type="colorScale" priority="58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77">
    <cfRule type="cellIs" dxfId="5805" priority="5886" operator="greaterThan">
      <formula>1</formula>
    </cfRule>
    <cfRule type="colorScale" priority="5887">
      <colorScale>
        <cfvo type="min"/>
        <cfvo type="max"/>
        <color rgb="FFFCFCFF"/>
        <color rgb="FF63BE7B"/>
      </colorScale>
    </cfRule>
    <cfRule type="colorScale" priority="58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77">
    <cfRule type="colorScale" priority="5889">
      <colorScale>
        <cfvo type="min"/>
        <cfvo type="max"/>
        <color rgb="FFFCFCFF"/>
        <color rgb="FF63BE7B"/>
      </colorScale>
    </cfRule>
    <cfRule type="colorScale" priority="58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77">
    <cfRule type="colorScale" priority="5891">
      <colorScale>
        <cfvo type="min"/>
        <cfvo type="max"/>
        <color rgb="FFFCFCFF"/>
        <color rgb="FF63BE7B"/>
      </colorScale>
    </cfRule>
    <cfRule type="colorScale" priority="58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77">
    <cfRule type="cellIs" dxfId="5804" priority="5893" operator="greaterThan">
      <formula>1</formula>
    </cfRule>
    <cfRule type="colorScale" priority="5894">
      <colorScale>
        <cfvo type="min"/>
        <cfvo type="max"/>
        <color rgb="FFFCFCFF"/>
        <color rgb="FF63BE7B"/>
      </colorScale>
    </cfRule>
    <cfRule type="colorScale" priority="58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77">
    <cfRule type="colorScale" priority="5896">
      <colorScale>
        <cfvo type="min"/>
        <cfvo type="max"/>
        <color rgb="FFFCFCFF"/>
        <color rgb="FF63BE7B"/>
      </colorScale>
    </cfRule>
    <cfRule type="colorScale" priority="58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77">
    <cfRule type="colorScale" priority="5898">
      <colorScale>
        <cfvo type="min"/>
        <cfvo type="max"/>
        <color rgb="FFFCFCFF"/>
        <color rgb="FF63BE7B"/>
      </colorScale>
    </cfRule>
    <cfRule type="colorScale" priority="58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77">
    <cfRule type="cellIs" dxfId="5803" priority="5900" operator="greaterThan">
      <formula>1</formula>
    </cfRule>
    <cfRule type="colorScale" priority="5901">
      <colorScale>
        <cfvo type="min"/>
        <cfvo type="max"/>
        <color rgb="FFFCFCFF"/>
        <color rgb="FF63BE7B"/>
      </colorScale>
    </cfRule>
    <cfRule type="colorScale" priority="59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77">
    <cfRule type="colorScale" priority="5903">
      <colorScale>
        <cfvo type="min"/>
        <cfvo type="max"/>
        <color rgb="FFFCFCFF"/>
        <color rgb="FF63BE7B"/>
      </colorScale>
    </cfRule>
    <cfRule type="colorScale" priority="59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77">
    <cfRule type="colorScale" priority="5905">
      <colorScale>
        <cfvo type="min"/>
        <cfvo type="max"/>
        <color rgb="FFFCFCFF"/>
        <color rgb="FF63BE7B"/>
      </colorScale>
    </cfRule>
    <cfRule type="colorScale" priority="59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77">
    <cfRule type="cellIs" dxfId="5802" priority="5907" operator="greaterThan">
      <formula>1</formula>
    </cfRule>
    <cfRule type="colorScale" priority="5908">
      <colorScale>
        <cfvo type="min"/>
        <cfvo type="max"/>
        <color rgb="FFFCFCFF"/>
        <color rgb="FF63BE7B"/>
      </colorScale>
    </cfRule>
    <cfRule type="colorScale" priority="59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77">
    <cfRule type="colorScale" priority="5910">
      <colorScale>
        <cfvo type="min"/>
        <cfvo type="max"/>
        <color rgb="FFFCFCFF"/>
        <color rgb="FF63BE7B"/>
      </colorScale>
    </cfRule>
    <cfRule type="colorScale" priority="59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77">
    <cfRule type="colorScale" priority="5912">
      <colorScale>
        <cfvo type="min"/>
        <cfvo type="max"/>
        <color rgb="FFFCFCFF"/>
        <color rgb="FF63BE7B"/>
      </colorScale>
    </cfRule>
    <cfRule type="colorScale" priority="59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77">
    <cfRule type="cellIs" dxfId="5801" priority="5914" operator="greaterThan">
      <formula>1</formula>
    </cfRule>
    <cfRule type="colorScale" priority="5915">
      <colorScale>
        <cfvo type="min"/>
        <cfvo type="max"/>
        <color rgb="FFFCFCFF"/>
        <color rgb="FF63BE7B"/>
      </colorScale>
    </cfRule>
    <cfRule type="colorScale" priority="59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77">
    <cfRule type="colorScale" priority="5917">
      <colorScale>
        <cfvo type="min"/>
        <cfvo type="max"/>
        <color rgb="FFFCFCFF"/>
        <color rgb="FF63BE7B"/>
      </colorScale>
    </cfRule>
    <cfRule type="colorScale" priority="59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77">
    <cfRule type="colorScale" priority="5919">
      <colorScale>
        <cfvo type="min"/>
        <cfvo type="max"/>
        <color rgb="FFFCFCFF"/>
        <color rgb="FF63BE7B"/>
      </colorScale>
    </cfRule>
    <cfRule type="colorScale" priority="59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77">
    <cfRule type="cellIs" dxfId="5800" priority="5921" operator="greaterThan">
      <formula>1</formula>
    </cfRule>
    <cfRule type="colorScale" priority="5922">
      <colorScale>
        <cfvo type="min"/>
        <cfvo type="max"/>
        <color rgb="FFFCFCFF"/>
        <color rgb="FF63BE7B"/>
      </colorScale>
    </cfRule>
    <cfRule type="colorScale" priority="59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77">
    <cfRule type="colorScale" priority="5924">
      <colorScale>
        <cfvo type="min"/>
        <cfvo type="max"/>
        <color rgb="FFFCFCFF"/>
        <color rgb="FF63BE7B"/>
      </colorScale>
    </cfRule>
    <cfRule type="colorScale" priority="59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77">
    <cfRule type="colorScale" priority="5926">
      <colorScale>
        <cfvo type="min"/>
        <cfvo type="max"/>
        <color rgb="FFFCFCFF"/>
        <color rgb="FF63BE7B"/>
      </colorScale>
    </cfRule>
    <cfRule type="colorScale" priority="59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77">
    <cfRule type="cellIs" dxfId="5799" priority="5928" operator="greaterThan">
      <formula>1</formula>
    </cfRule>
    <cfRule type="colorScale" priority="5929">
      <colorScale>
        <cfvo type="min"/>
        <cfvo type="max"/>
        <color rgb="FFFCFCFF"/>
        <color rgb="FF63BE7B"/>
      </colorScale>
    </cfRule>
    <cfRule type="colorScale" priority="59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77">
    <cfRule type="colorScale" priority="5931">
      <colorScale>
        <cfvo type="min"/>
        <cfvo type="max"/>
        <color rgb="FFFCFCFF"/>
        <color rgb="FF63BE7B"/>
      </colorScale>
    </cfRule>
    <cfRule type="colorScale" priority="59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77">
    <cfRule type="colorScale" priority="5933">
      <colorScale>
        <cfvo type="min"/>
        <cfvo type="max"/>
        <color rgb="FFFCFCFF"/>
        <color rgb="FF63BE7B"/>
      </colorScale>
    </cfRule>
    <cfRule type="colorScale" priority="59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77">
    <cfRule type="cellIs" dxfId="5798" priority="5935" operator="greaterThan">
      <formula>1</formula>
    </cfRule>
    <cfRule type="colorScale" priority="5936">
      <colorScale>
        <cfvo type="min"/>
        <cfvo type="max"/>
        <color rgb="FFFCFCFF"/>
        <color rgb="FF63BE7B"/>
      </colorScale>
    </cfRule>
    <cfRule type="colorScale" priority="59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77">
    <cfRule type="colorScale" priority="5938">
      <colorScale>
        <cfvo type="min"/>
        <cfvo type="max"/>
        <color rgb="FFFCFCFF"/>
        <color rgb="FF63BE7B"/>
      </colorScale>
    </cfRule>
    <cfRule type="colorScale" priority="59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77">
    <cfRule type="colorScale" priority="5940">
      <colorScale>
        <cfvo type="min"/>
        <cfvo type="max"/>
        <color rgb="FFFCFCFF"/>
        <color rgb="FF63BE7B"/>
      </colorScale>
    </cfRule>
    <cfRule type="colorScale" priority="59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77">
    <cfRule type="cellIs" dxfId="5797" priority="5942" operator="greaterThan">
      <formula>1</formula>
    </cfRule>
    <cfRule type="colorScale" priority="5943">
      <colorScale>
        <cfvo type="min"/>
        <cfvo type="max"/>
        <color rgb="FFFCFCFF"/>
        <color rgb="FF63BE7B"/>
      </colorScale>
    </cfRule>
    <cfRule type="colorScale" priority="59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77">
    <cfRule type="colorScale" priority="5945">
      <colorScale>
        <cfvo type="min"/>
        <cfvo type="max"/>
        <color rgb="FFFCFCFF"/>
        <color rgb="FF63BE7B"/>
      </colorScale>
    </cfRule>
    <cfRule type="colorScale" priority="59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77">
    <cfRule type="colorScale" priority="5947">
      <colorScale>
        <cfvo type="min"/>
        <cfvo type="max"/>
        <color rgb="FFFCFCFF"/>
        <color rgb="FF63BE7B"/>
      </colorScale>
    </cfRule>
    <cfRule type="colorScale" priority="59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77">
    <cfRule type="cellIs" dxfId="5796" priority="5949" operator="greaterThan">
      <formula>1</formula>
    </cfRule>
    <cfRule type="colorScale" priority="5950">
      <colorScale>
        <cfvo type="min"/>
        <cfvo type="max"/>
        <color rgb="FFFCFCFF"/>
        <color rgb="FF63BE7B"/>
      </colorScale>
    </cfRule>
    <cfRule type="colorScale" priority="59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D77:LD77">
    <cfRule type="containsText" dxfId="5795" priority="5676" operator="containsText" text=" ">
      <formula>NOT(ISERROR(SEARCH(" ",KD77)))</formula>
    </cfRule>
    <cfRule type="containsText" dxfId="5794" priority="5677" operator="containsText" text=" ">
      <formula>NOT(ISERROR(SEARCH(" ",KD77)))</formula>
    </cfRule>
  </conditionalFormatting>
  <conditionalFormatting sqref="KG77:KZ77">
    <cfRule type="cellIs" dxfId="5793" priority="5643" operator="greaterThan">
      <formula>0.31</formula>
    </cfRule>
    <cfRule type="cellIs" dxfId="5792" priority="5644" operator="greaterThan">
      <formula>0.31</formula>
    </cfRule>
    <cfRule type="cellIs" dxfId="5791" priority="5645" operator="greaterThan">
      <formula>0.31</formula>
    </cfRule>
    <cfRule type="cellIs" dxfId="5790" priority="5646" operator="greaterThan">
      <formula>0.3</formula>
    </cfRule>
    <cfRule type="cellIs" dxfId="5789" priority="5647" operator="greaterThan">
      <formula>1</formula>
    </cfRule>
    <cfRule type="cellIs" dxfId="5788" priority="5648" operator="equal">
      <formula>0</formula>
    </cfRule>
  </conditionalFormatting>
  <conditionalFormatting sqref="LN77">
    <cfRule type="containsText" dxfId="5787" priority="4683" operator="containsText" text=" ">
      <formula>NOT(ISERROR(SEARCH(" ",LN77)))</formula>
    </cfRule>
    <cfRule type="containsText" dxfId="5786" priority="4684" operator="containsText" text=" ">
      <formula>NOT(ISERROR(SEARCH(" ",LN77)))</formula>
    </cfRule>
  </conditionalFormatting>
  <conditionalFormatting sqref="MV77:MW77">
    <cfRule type="containsText" dxfId="5785" priority="4781" operator="containsText" text=" ">
      <formula>NOT(ISERROR(SEARCH(" ",MV77)))</formula>
    </cfRule>
    <cfRule type="containsText" dxfId="5784" priority="4782" operator="containsText" text=" ">
      <formula>NOT(ISERROR(SEARCH(" ",MV77)))</formula>
    </cfRule>
  </conditionalFormatting>
  <conditionalFormatting sqref="MX77:XFD77">
    <cfRule type="containsText" dxfId="5783" priority="5978" operator="containsText" text=" ">
      <formula>NOT(ISERROR(SEARCH(" ",MX77)))</formula>
    </cfRule>
    <cfRule type="containsText" dxfId="5782" priority="5979" operator="containsText" text=" ">
      <formula>NOT(ISERROR(SEARCH(" ",MX77)))</formula>
    </cfRule>
  </conditionalFormatting>
  <conditionalFormatting sqref="G78">
    <cfRule type="containsText" dxfId="5781" priority="5237" operator="containsText" text=" ">
      <formula>NOT(ISERROR(SEARCH(" ",G78)))</formula>
    </cfRule>
    <cfRule type="containsText" dxfId="5780" priority="5238" operator="containsText" text=" ">
      <formula>NOT(ISERROR(SEARCH(" ",G78)))</formula>
    </cfRule>
  </conditionalFormatting>
  <conditionalFormatting sqref="H78">
    <cfRule type="containsText" dxfId="5779" priority="5563" operator="containsText" text=" ">
      <formula>NOT(ISERROR(SEARCH(" ",H78)))</formula>
    </cfRule>
    <cfRule type="containsText" dxfId="5778" priority="5564" operator="containsText" text=" ">
      <formula>NOT(ISERROR(SEARCH(" ",H78)))</formula>
    </cfRule>
  </conditionalFormatting>
  <conditionalFormatting sqref="V78">
    <cfRule type="colorScale" priority="5280">
      <colorScale>
        <cfvo type="min"/>
        <cfvo type="max"/>
        <color rgb="FFFCFCFF"/>
        <color rgb="FF63BE7B"/>
      </colorScale>
    </cfRule>
    <cfRule type="colorScale" priority="52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78">
    <cfRule type="cellIs" dxfId="5777" priority="5262" operator="greaterThan">
      <formula>1</formula>
    </cfRule>
    <cfRule type="containsText" dxfId="5776" priority="5263" operator="containsText" text=" ">
      <formula>NOT(ISERROR(SEARCH(" ",AC78)))</formula>
    </cfRule>
    <cfRule type="containsText" dxfId="5775" priority="5264" operator="containsText" text=" ">
      <formula>NOT(ISERROR(SEARCH(" ",AC78)))</formula>
    </cfRule>
  </conditionalFormatting>
  <conditionalFormatting sqref="AH78">
    <cfRule type="cellIs" dxfId="5774" priority="4860" operator="equal">
      <formula>0</formula>
    </cfRule>
    <cfRule type="cellIs" dxfId="5773" priority="4861" operator="equal">
      <formula>0</formula>
    </cfRule>
    <cfRule type="cellIs" dxfId="5772" priority="4862" operator="greaterThan">
      <formula>1</formula>
    </cfRule>
    <cfRule type="containsText" dxfId="5771" priority="4863" operator="containsText" text=" ">
      <formula>NOT(ISERROR(SEARCH(" ",AH78)))</formula>
    </cfRule>
    <cfRule type="containsText" dxfId="5770" priority="4864" operator="containsText" text=" ">
      <formula>NOT(ISERROR(SEARCH(" ",AH78)))</formula>
    </cfRule>
  </conditionalFormatting>
  <conditionalFormatting sqref="AI78">
    <cfRule type="cellIs" dxfId="5769" priority="4855" operator="equal">
      <formula>0</formula>
    </cfRule>
    <cfRule type="cellIs" dxfId="5768" priority="4856" operator="equal">
      <formula>0</formula>
    </cfRule>
    <cfRule type="cellIs" dxfId="5767" priority="4857" operator="greaterThan">
      <formula>1</formula>
    </cfRule>
    <cfRule type="containsText" dxfId="5766" priority="4858" operator="containsText" text=" ">
      <formula>NOT(ISERROR(SEARCH(" ",AI78)))</formula>
    </cfRule>
    <cfRule type="containsText" dxfId="5765" priority="4859" operator="containsText" text=" ">
      <formula>NOT(ISERROR(SEARCH(" ",AI78)))</formula>
    </cfRule>
  </conditionalFormatting>
  <conditionalFormatting sqref="AJ78">
    <cfRule type="cellIs" dxfId="5764" priority="4850" operator="equal">
      <formula>0</formula>
    </cfRule>
    <cfRule type="cellIs" dxfId="5763" priority="4851" operator="equal">
      <formula>0</formula>
    </cfRule>
    <cfRule type="cellIs" dxfId="5762" priority="4852" operator="greaterThan">
      <formula>1</formula>
    </cfRule>
    <cfRule type="containsText" dxfId="5761" priority="4853" operator="containsText" text=" ">
      <formula>NOT(ISERROR(SEARCH(" ",AJ78)))</formula>
    </cfRule>
    <cfRule type="containsText" dxfId="5760" priority="4854" operator="containsText" text=" ">
      <formula>NOT(ISERROR(SEARCH(" ",AJ78)))</formula>
    </cfRule>
  </conditionalFormatting>
  <conditionalFormatting sqref="AL78:AQ78">
    <cfRule type="cellIs" dxfId="5759" priority="5251" operator="equal">
      <formula>0</formula>
    </cfRule>
    <cfRule type="containsText" dxfId="5758" priority="5258" operator="containsText" text=" ">
      <formula>NOT(ISERROR(SEARCH(" ",AL78)))</formula>
    </cfRule>
    <cfRule type="containsText" dxfId="5757" priority="5259" operator="containsText" text=" ">
      <formula>NOT(ISERROR(SEARCH(" ",AL78)))</formula>
    </cfRule>
  </conditionalFormatting>
  <conditionalFormatting sqref="AS78">
    <cfRule type="cellIs" dxfId="5756" priority="5223" operator="equal">
      <formula>0</formula>
    </cfRule>
    <cfRule type="containsText" dxfId="5755" priority="5224" operator="containsText" text=" ">
      <formula>NOT(ISERROR(SEARCH(" ",AS78)))</formula>
    </cfRule>
    <cfRule type="containsText" dxfId="5754" priority="5225" operator="containsText" text=" ">
      <formula>NOT(ISERROR(SEARCH(" ",AS78)))</formula>
    </cfRule>
  </conditionalFormatting>
  <conditionalFormatting sqref="AT78">
    <cfRule type="cellIs" dxfId="5753" priority="5562" operator="equal">
      <formula>0</formula>
    </cfRule>
    <cfRule type="containsText" dxfId="5752" priority="5565" operator="containsText" text=" ">
      <formula>NOT(ISERROR(SEARCH(" ",AT78)))</formula>
    </cfRule>
    <cfRule type="containsText" dxfId="5751" priority="5566" operator="containsText" text=" ">
      <formula>NOT(ISERROR(SEARCH(" ",AT78)))</formula>
    </cfRule>
  </conditionalFormatting>
  <conditionalFormatting sqref="AU78">
    <cfRule type="cellIs" dxfId="5750" priority="5265" operator="greaterThan">
      <formula>1</formula>
    </cfRule>
    <cfRule type="containsText" dxfId="5749" priority="5266" operator="containsText" text=" ">
      <formula>NOT(ISERROR(SEARCH(" ",AU78)))</formula>
    </cfRule>
    <cfRule type="containsText" dxfId="5748" priority="5267" operator="containsText" text=" ">
      <formula>NOT(ISERROR(SEARCH(" ",AU78)))</formula>
    </cfRule>
  </conditionalFormatting>
  <conditionalFormatting sqref="AV78">
    <cfRule type="containsText" dxfId="5747" priority="5558" operator="containsText" text=" ">
      <formula>NOT(ISERROR(SEARCH(" ",AV78)))</formula>
    </cfRule>
    <cfRule type="containsText" dxfId="5746" priority="5559" operator="containsText" text=" ">
      <formula>NOT(ISERROR(SEARCH(" ",AV78)))</formula>
    </cfRule>
  </conditionalFormatting>
  <conditionalFormatting sqref="AW78">
    <cfRule type="containsText" dxfId="5745" priority="5578" operator="containsText" text=" ">
      <formula>NOT(ISERROR(SEARCH(" ",AW78)))</formula>
    </cfRule>
    <cfRule type="containsText" dxfId="5744" priority="5579" operator="containsText" text=" ">
      <formula>NOT(ISERROR(SEARCH(" ",AW78)))</formula>
    </cfRule>
  </conditionalFormatting>
  <conditionalFormatting sqref="AX78">
    <cfRule type="containsText" dxfId="5743" priority="5560" operator="containsText" text=" ">
      <formula>NOT(ISERROR(SEARCH(" ",AX78)))</formula>
    </cfRule>
    <cfRule type="containsText" dxfId="5742" priority="5561" operator="containsText" text=" ">
      <formula>NOT(ISERROR(SEARCH(" ",AX78)))</formula>
    </cfRule>
  </conditionalFormatting>
  <conditionalFormatting sqref="BC78:BD78">
    <cfRule type="containsText" dxfId="5741" priority="5256" operator="containsText" text=" ">
      <formula>NOT(ISERROR(SEARCH(" ",BC78)))</formula>
    </cfRule>
    <cfRule type="containsText" dxfId="5740" priority="5257" operator="containsText" text=" ">
      <formula>NOT(ISERROR(SEARCH(" ",BC78)))</formula>
    </cfRule>
  </conditionalFormatting>
  <conditionalFormatting sqref="BF78:BG78">
    <cfRule type="containsText" dxfId="5739" priority="5260" operator="containsText" text=" ">
      <formula>NOT(ISERROR(SEARCH(" ",BF78)))</formula>
    </cfRule>
    <cfRule type="containsText" dxfId="5738" priority="5261" operator="containsText" text=" ">
      <formula>NOT(ISERROR(SEARCH(" ",BF78)))</formula>
    </cfRule>
  </conditionalFormatting>
  <conditionalFormatting sqref="BH78">
    <cfRule type="containsText" dxfId="5737" priority="5268" operator="containsText" text=" ">
      <formula>NOT(ISERROR(SEARCH(" ",BH78)))</formula>
    </cfRule>
    <cfRule type="containsText" dxfId="5736" priority="5269" operator="containsText" text=" ">
      <formula>NOT(ISERROR(SEARCH(" ",BH78)))</formula>
    </cfRule>
  </conditionalFormatting>
  <conditionalFormatting sqref="BJ78">
    <cfRule type="containsText" dxfId="5735" priority="5234" operator="containsText" text=" ">
      <formula>NOT(ISERROR(SEARCH(" ",BJ78)))</formula>
    </cfRule>
    <cfRule type="containsText" dxfId="5734" priority="5235" operator="containsText" text=" ">
      <formula>NOT(ISERROR(SEARCH(" ",BJ78)))</formula>
    </cfRule>
  </conditionalFormatting>
  <conditionalFormatting sqref="BR78">
    <cfRule type="containsText" dxfId="5733" priority="5254" operator="containsText" text=" ">
      <formula>NOT(ISERROR(SEARCH(" ",BR78)))</formula>
    </cfRule>
    <cfRule type="containsText" dxfId="5732" priority="5255" operator="containsText" text=" ">
      <formula>NOT(ISERROR(SEARCH(" ",BR78)))</formula>
    </cfRule>
  </conditionalFormatting>
  <conditionalFormatting sqref="BS78">
    <cfRule type="containsText" dxfId="5731" priority="5230" operator="containsText" text=" ">
      <formula>NOT(ISERROR(SEARCH(" ",BS78)))</formula>
    </cfRule>
    <cfRule type="containsText" dxfId="5730" priority="5231" operator="containsText" text=" ">
      <formula>NOT(ISERROR(SEARCH(" ",BS78)))</formula>
    </cfRule>
  </conditionalFormatting>
  <conditionalFormatting sqref="BT78">
    <cfRule type="containsText" dxfId="5729" priority="5232" operator="containsText" text=" ">
      <formula>NOT(ISERROR(SEARCH(" ",BT78)))</formula>
    </cfRule>
    <cfRule type="containsText" dxfId="5728" priority="5233" operator="containsText" text=" ">
      <formula>NOT(ISERROR(SEARCH(" ",BT78)))</formula>
    </cfRule>
  </conditionalFormatting>
  <conditionalFormatting sqref="BW78">
    <cfRule type="containsText" dxfId="5727" priority="5569" operator="containsText" text=" ">
      <formula>NOT(ISERROR(SEARCH(" ",BW78)))</formula>
    </cfRule>
    <cfRule type="containsText" dxfId="5726" priority="5570" operator="containsText" text=" ">
      <formula>NOT(ISERROR(SEARCH(" ",BW78)))</formula>
    </cfRule>
  </conditionalFormatting>
  <conditionalFormatting sqref="CM78">
    <cfRule type="containsText" dxfId="5725" priority="214" operator="containsText" text=" ">
      <formula>NOT(ISERROR(SEARCH(" ",CM78)))</formula>
    </cfRule>
  </conditionalFormatting>
  <conditionalFormatting sqref="CO78">
    <cfRule type="containsText" dxfId="5724" priority="167" operator="containsText" text=" ">
      <formula>NOT(ISERROR(SEARCH(" ",CO78)))</formula>
    </cfRule>
  </conditionalFormatting>
  <conditionalFormatting sqref="CQ78">
    <cfRule type="cellIs" dxfId="5723" priority="4871" operator="equal">
      <formula>1</formula>
    </cfRule>
  </conditionalFormatting>
  <conditionalFormatting sqref="DE78:DG78">
    <cfRule type="cellIs" dxfId="5722" priority="521" operator="equal">
      <formula>1</formula>
    </cfRule>
  </conditionalFormatting>
  <conditionalFormatting sqref="DH78">
    <cfRule type="cellIs" dxfId="5721" priority="522" operator="equal">
      <formula>1</formula>
    </cfRule>
  </conditionalFormatting>
  <conditionalFormatting sqref="DR78">
    <cfRule type="cellIs" dxfId="5720" priority="426" operator="equal">
      <formula>1</formula>
    </cfRule>
  </conditionalFormatting>
  <conditionalFormatting sqref="DV78">
    <cfRule type="containsText" dxfId="5719" priority="5226" operator="containsText" text=" ">
      <formula>NOT(ISERROR(SEARCH(" ",DV78)))</formula>
    </cfRule>
    <cfRule type="containsText" dxfId="5718" priority="5227" operator="containsText" text=" ">
      <formula>NOT(ISERROR(SEARCH(" ",DV78)))</formula>
    </cfRule>
    <cfRule type="containsText" dxfId="5717" priority="5228" operator="containsText" text=" ">
      <formula>NOT(ISERROR(SEARCH(" ",DV78)))</formula>
    </cfRule>
    <cfRule type="containsText" dxfId="5716" priority="5229" operator="containsText" text=" ">
      <formula>NOT(ISERROR(SEARCH(" ",DV78)))</formula>
    </cfRule>
  </conditionalFormatting>
  <conditionalFormatting sqref="DY78:EH78">
    <cfRule type="containsText" dxfId="5715" priority="5252" operator="containsText" text=" ">
      <formula>NOT(ISERROR(SEARCH(" ",DY78)))</formula>
    </cfRule>
    <cfRule type="containsText" dxfId="5714" priority="5253" operator="containsText" text=" ">
      <formula>NOT(ISERROR(SEARCH(" ",DY78)))</formula>
    </cfRule>
  </conditionalFormatting>
  <conditionalFormatting sqref="EJ78">
    <cfRule type="cellIs" dxfId="5713" priority="5240" operator="equal">
      <formula>0</formula>
    </cfRule>
  </conditionalFormatting>
  <conditionalFormatting sqref="FE78">
    <cfRule type="cellIs" dxfId="5712" priority="5282" operator="greaterThan">
      <formula>1</formula>
    </cfRule>
    <cfRule type="colorScale" priority="5283">
      <colorScale>
        <cfvo type="min"/>
        <cfvo type="max"/>
        <color rgb="FFFCFCFF"/>
        <color rgb="FF63BE7B"/>
      </colorScale>
    </cfRule>
    <cfRule type="colorScale" priority="52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78">
    <cfRule type="colorScale" priority="5249">
      <colorScale>
        <cfvo type="min"/>
        <cfvo type="max"/>
        <color rgb="FFFCFCFF"/>
        <color rgb="FF63BE7B"/>
      </colorScale>
    </cfRule>
    <cfRule type="colorScale" priority="52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78:FH78">
    <cfRule type="colorScale" priority="5285">
      <colorScale>
        <cfvo type="min"/>
        <cfvo type="max"/>
        <color rgb="FFFCFCFF"/>
        <color rgb="FF63BE7B"/>
      </colorScale>
    </cfRule>
    <cfRule type="colorScale" priority="52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78">
    <cfRule type="colorScale" priority="5287">
      <colorScale>
        <cfvo type="min"/>
        <cfvo type="max"/>
        <color rgb="FFFCFCFF"/>
        <color rgb="FF63BE7B"/>
      </colorScale>
    </cfRule>
    <cfRule type="colorScale" priority="52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78">
    <cfRule type="colorScale" priority="5554">
      <colorScale>
        <cfvo type="min"/>
        <cfvo type="max"/>
        <color rgb="FFFCFCFF"/>
        <color rgb="FF63BE7B"/>
      </colorScale>
    </cfRule>
    <cfRule type="colorScale" priority="55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78">
    <cfRule type="cellIs" dxfId="5711" priority="5289" operator="greaterThan">
      <formula>1</formula>
    </cfRule>
    <cfRule type="colorScale" priority="5290">
      <colorScale>
        <cfvo type="min"/>
        <cfvo type="max"/>
        <color rgb="FFFCFCFF"/>
        <color rgb="FF63BE7B"/>
      </colorScale>
    </cfRule>
    <cfRule type="colorScale" priority="52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78">
    <cfRule type="colorScale" priority="5292">
      <colorScale>
        <cfvo type="min"/>
        <cfvo type="max"/>
        <color rgb="FFFCFCFF"/>
        <color rgb="FF63BE7B"/>
      </colorScale>
    </cfRule>
    <cfRule type="colorScale" priority="52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78">
    <cfRule type="colorScale" priority="5550">
      <colorScale>
        <cfvo type="min"/>
        <cfvo type="max"/>
        <color rgb="FFFCFCFF"/>
        <color rgb="FF63BE7B"/>
      </colorScale>
    </cfRule>
    <cfRule type="colorScale" priority="55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78">
    <cfRule type="cellIs" dxfId="5710" priority="5294" operator="greaterThan">
      <formula>1</formula>
    </cfRule>
    <cfRule type="colorScale" priority="5295">
      <colorScale>
        <cfvo type="min"/>
        <cfvo type="max"/>
        <color rgb="FFFCFCFF"/>
        <color rgb="FF63BE7B"/>
      </colorScale>
    </cfRule>
    <cfRule type="colorScale" priority="52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78">
    <cfRule type="colorScale" priority="5297">
      <colorScale>
        <cfvo type="min"/>
        <cfvo type="max"/>
        <color rgb="FFFCFCFF"/>
        <color rgb="FF63BE7B"/>
      </colorScale>
    </cfRule>
    <cfRule type="colorScale" priority="52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78">
    <cfRule type="colorScale" priority="5299">
      <colorScale>
        <cfvo type="min"/>
        <cfvo type="max"/>
        <color rgb="FFFCFCFF"/>
        <color rgb="FF63BE7B"/>
      </colorScale>
    </cfRule>
    <cfRule type="colorScale" priority="53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78">
    <cfRule type="cellIs" dxfId="5709" priority="5301" operator="greaterThan">
      <formula>1</formula>
    </cfRule>
    <cfRule type="colorScale" priority="5302">
      <colorScale>
        <cfvo type="min"/>
        <cfvo type="max"/>
        <color rgb="FFFCFCFF"/>
        <color rgb="FF63BE7B"/>
      </colorScale>
    </cfRule>
    <cfRule type="colorScale" priority="53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78">
    <cfRule type="colorScale" priority="5304">
      <colorScale>
        <cfvo type="min"/>
        <cfvo type="max"/>
        <color rgb="FFFCFCFF"/>
        <color rgb="FF63BE7B"/>
      </colorScale>
    </cfRule>
    <cfRule type="colorScale" priority="53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78">
    <cfRule type="colorScale" priority="5306">
      <colorScale>
        <cfvo type="min"/>
        <cfvo type="max"/>
        <color rgb="FFFCFCFF"/>
        <color rgb="FF63BE7B"/>
      </colorScale>
    </cfRule>
    <cfRule type="colorScale" priority="53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78">
    <cfRule type="cellIs" dxfId="5708" priority="5308" operator="greaterThan">
      <formula>1</formula>
    </cfRule>
    <cfRule type="colorScale" priority="5309">
      <colorScale>
        <cfvo type="min"/>
        <cfvo type="max"/>
        <color rgb="FFFCFCFF"/>
        <color rgb="FF63BE7B"/>
      </colorScale>
    </cfRule>
    <cfRule type="colorScale" priority="53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78">
    <cfRule type="colorScale" priority="5311">
      <colorScale>
        <cfvo type="min"/>
        <cfvo type="max"/>
        <color rgb="FFFCFCFF"/>
        <color rgb="FF63BE7B"/>
      </colorScale>
    </cfRule>
    <cfRule type="colorScale" priority="53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78">
    <cfRule type="colorScale" priority="5313">
      <colorScale>
        <cfvo type="min"/>
        <cfvo type="max"/>
        <color rgb="FFFCFCFF"/>
        <color rgb="FF63BE7B"/>
      </colorScale>
    </cfRule>
    <cfRule type="colorScale" priority="53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78">
    <cfRule type="cellIs" dxfId="5707" priority="5315" operator="greaterThan">
      <formula>1</formula>
    </cfRule>
    <cfRule type="colorScale" priority="5316">
      <colorScale>
        <cfvo type="min"/>
        <cfvo type="max"/>
        <color rgb="FFFCFCFF"/>
        <color rgb="FF63BE7B"/>
      </colorScale>
    </cfRule>
    <cfRule type="colorScale" priority="53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78">
    <cfRule type="colorScale" priority="5318">
      <colorScale>
        <cfvo type="min"/>
        <cfvo type="max"/>
        <color rgb="FFFCFCFF"/>
        <color rgb="FF63BE7B"/>
      </colorScale>
    </cfRule>
    <cfRule type="colorScale" priority="53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78">
    <cfRule type="colorScale" priority="5320">
      <colorScale>
        <cfvo type="min"/>
        <cfvo type="max"/>
        <color rgb="FFFCFCFF"/>
        <color rgb="FF63BE7B"/>
      </colorScale>
    </cfRule>
    <cfRule type="colorScale" priority="53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78">
    <cfRule type="cellIs" dxfId="5706" priority="5322" operator="greaterThan">
      <formula>1</formula>
    </cfRule>
    <cfRule type="colorScale" priority="5323">
      <colorScale>
        <cfvo type="min"/>
        <cfvo type="max"/>
        <color rgb="FFFCFCFF"/>
        <color rgb="FF63BE7B"/>
      </colorScale>
    </cfRule>
    <cfRule type="colorScale" priority="53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78">
    <cfRule type="colorScale" priority="5325">
      <colorScale>
        <cfvo type="min"/>
        <cfvo type="max"/>
        <color rgb="FFFCFCFF"/>
        <color rgb="FF63BE7B"/>
      </colorScale>
    </cfRule>
    <cfRule type="colorScale" priority="53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78">
    <cfRule type="colorScale" priority="5327">
      <colorScale>
        <cfvo type="min"/>
        <cfvo type="max"/>
        <color rgb="FFFCFCFF"/>
        <color rgb="FF63BE7B"/>
      </colorScale>
    </cfRule>
    <cfRule type="colorScale" priority="53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78">
    <cfRule type="cellIs" dxfId="5705" priority="5329" operator="greaterThan">
      <formula>1</formula>
    </cfRule>
    <cfRule type="colorScale" priority="5330">
      <colorScale>
        <cfvo type="min"/>
        <cfvo type="max"/>
        <color rgb="FFFCFCFF"/>
        <color rgb="FF63BE7B"/>
      </colorScale>
    </cfRule>
    <cfRule type="colorScale" priority="53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78">
    <cfRule type="colorScale" priority="5332">
      <colorScale>
        <cfvo type="min"/>
        <cfvo type="max"/>
        <color rgb="FFFCFCFF"/>
        <color rgb="FF63BE7B"/>
      </colorScale>
    </cfRule>
    <cfRule type="colorScale" priority="53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78">
    <cfRule type="colorScale" priority="5334">
      <colorScale>
        <cfvo type="min"/>
        <cfvo type="max"/>
        <color rgb="FFFCFCFF"/>
        <color rgb="FF63BE7B"/>
      </colorScale>
    </cfRule>
    <cfRule type="colorScale" priority="53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78">
    <cfRule type="cellIs" dxfId="5704" priority="5336" operator="greaterThan">
      <formula>1</formula>
    </cfRule>
    <cfRule type="colorScale" priority="5337">
      <colorScale>
        <cfvo type="min"/>
        <cfvo type="max"/>
        <color rgb="FFFCFCFF"/>
        <color rgb="FF63BE7B"/>
      </colorScale>
    </cfRule>
    <cfRule type="colorScale" priority="53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78">
    <cfRule type="colorScale" priority="5339">
      <colorScale>
        <cfvo type="min"/>
        <cfvo type="max"/>
        <color rgb="FFFCFCFF"/>
        <color rgb="FF63BE7B"/>
      </colorScale>
    </cfRule>
    <cfRule type="colorScale" priority="53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78">
    <cfRule type="colorScale" priority="5341">
      <colorScale>
        <cfvo type="min"/>
        <cfvo type="max"/>
        <color rgb="FFFCFCFF"/>
        <color rgb="FF63BE7B"/>
      </colorScale>
    </cfRule>
    <cfRule type="colorScale" priority="53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78">
    <cfRule type="cellIs" dxfId="5703" priority="5343" operator="greaterThan">
      <formula>1</formula>
    </cfRule>
    <cfRule type="colorScale" priority="5344">
      <colorScale>
        <cfvo type="min"/>
        <cfvo type="max"/>
        <color rgb="FFFCFCFF"/>
        <color rgb="FF63BE7B"/>
      </colorScale>
    </cfRule>
    <cfRule type="colorScale" priority="53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78">
    <cfRule type="colorScale" priority="5346">
      <colorScale>
        <cfvo type="min"/>
        <cfvo type="max"/>
        <color rgb="FFFCFCFF"/>
        <color rgb="FF63BE7B"/>
      </colorScale>
    </cfRule>
    <cfRule type="colorScale" priority="53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78">
    <cfRule type="colorScale" priority="5348">
      <colorScale>
        <cfvo type="min"/>
        <cfvo type="max"/>
        <color rgb="FFFCFCFF"/>
        <color rgb="FF63BE7B"/>
      </colorScale>
    </cfRule>
    <cfRule type="colorScale" priority="53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78">
    <cfRule type="cellIs" dxfId="5702" priority="5350" operator="greaterThan">
      <formula>1</formula>
    </cfRule>
    <cfRule type="colorScale" priority="5351">
      <colorScale>
        <cfvo type="min"/>
        <cfvo type="max"/>
        <color rgb="FFFCFCFF"/>
        <color rgb="FF63BE7B"/>
      </colorScale>
    </cfRule>
    <cfRule type="colorScale" priority="53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78">
    <cfRule type="colorScale" priority="5353">
      <colorScale>
        <cfvo type="min"/>
        <cfvo type="max"/>
        <color rgb="FFFCFCFF"/>
        <color rgb="FF63BE7B"/>
      </colorScale>
    </cfRule>
    <cfRule type="colorScale" priority="53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78">
    <cfRule type="colorScale" priority="5355">
      <colorScale>
        <cfvo type="min"/>
        <cfvo type="max"/>
        <color rgb="FFFCFCFF"/>
        <color rgb="FF63BE7B"/>
      </colorScale>
    </cfRule>
    <cfRule type="colorScale" priority="53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78">
    <cfRule type="cellIs" dxfId="5701" priority="5357" operator="greaterThan">
      <formula>1</formula>
    </cfRule>
    <cfRule type="colorScale" priority="5358">
      <colorScale>
        <cfvo type="min"/>
        <cfvo type="max"/>
        <color rgb="FFFCFCFF"/>
        <color rgb="FF63BE7B"/>
      </colorScale>
    </cfRule>
    <cfRule type="colorScale" priority="53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78">
    <cfRule type="colorScale" priority="5360">
      <colorScale>
        <cfvo type="min"/>
        <cfvo type="max"/>
        <color rgb="FFFCFCFF"/>
        <color rgb="FF63BE7B"/>
      </colorScale>
    </cfRule>
    <cfRule type="colorScale" priority="53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78">
    <cfRule type="colorScale" priority="5362">
      <colorScale>
        <cfvo type="min"/>
        <cfvo type="max"/>
        <color rgb="FFFCFCFF"/>
        <color rgb="FF63BE7B"/>
      </colorScale>
    </cfRule>
    <cfRule type="colorScale" priority="53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78">
    <cfRule type="cellIs" dxfId="5700" priority="5364" operator="greaterThan">
      <formula>1</formula>
    </cfRule>
    <cfRule type="colorScale" priority="5365">
      <colorScale>
        <cfvo type="min"/>
        <cfvo type="max"/>
        <color rgb="FFFCFCFF"/>
        <color rgb="FF63BE7B"/>
      </colorScale>
    </cfRule>
    <cfRule type="colorScale" priority="53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78">
    <cfRule type="colorScale" priority="5367">
      <colorScale>
        <cfvo type="min"/>
        <cfvo type="max"/>
        <color rgb="FFFCFCFF"/>
        <color rgb="FF63BE7B"/>
      </colorScale>
    </cfRule>
    <cfRule type="colorScale" priority="53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78">
    <cfRule type="colorScale" priority="5369">
      <colorScale>
        <cfvo type="min"/>
        <cfvo type="max"/>
        <color rgb="FFFCFCFF"/>
        <color rgb="FF63BE7B"/>
      </colorScale>
    </cfRule>
    <cfRule type="colorScale" priority="53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78">
    <cfRule type="cellIs" dxfId="5699" priority="5371" operator="greaterThan">
      <formula>1</formula>
    </cfRule>
    <cfRule type="colorScale" priority="5372">
      <colorScale>
        <cfvo type="min"/>
        <cfvo type="max"/>
        <color rgb="FFFCFCFF"/>
        <color rgb="FF63BE7B"/>
      </colorScale>
    </cfRule>
    <cfRule type="colorScale" priority="53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78">
    <cfRule type="colorScale" priority="5374">
      <colorScale>
        <cfvo type="min"/>
        <cfvo type="max"/>
        <color rgb="FFFCFCFF"/>
        <color rgb="FF63BE7B"/>
      </colorScale>
    </cfRule>
    <cfRule type="colorScale" priority="53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78">
    <cfRule type="colorScale" priority="5376">
      <colorScale>
        <cfvo type="min"/>
        <cfvo type="max"/>
        <color rgb="FFFCFCFF"/>
        <color rgb="FF63BE7B"/>
      </colorScale>
    </cfRule>
    <cfRule type="colorScale" priority="53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78">
    <cfRule type="cellIs" dxfId="5698" priority="5378" operator="greaterThan">
      <formula>1</formula>
    </cfRule>
    <cfRule type="colorScale" priority="5379">
      <colorScale>
        <cfvo type="min"/>
        <cfvo type="max"/>
        <color rgb="FFFCFCFF"/>
        <color rgb="FF63BE7B"/>
      </colorScale>
    </cfRule>
    <cfRule type="colorScale" priority="53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78">
    <cfRule type="colorScale" priority="5381">
      <colorScale>
        <cfvo type="min"/>
        <cfvo type="max"/>
        <color rgb="FFFCFCFF"/>
        <color rgb="FF63BE7B"/>
      </colorScale>
    </cfRule>
    <cfRule type="colorScale" priority="53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78">
    <cfRule type="colorScale" priority="5383">
      <colorScale>
        <cfvo type="min"/>
        <cfvo type="max"/>
        <color rgb="FFFCFCFF"/>
        <color rgb="FF63BE7B"/>
      </colorScale>
    </cfRule>
    <cfRule type="colorScale" priority="53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78">
    <cfRule type="cellIs" dxfId="5697" priority="5385" operator="greaterThan">
      <formula>1</formula>
    </cfRule>
    <cfRule type="colorScale" priority="5386">
      <colorScale>
        <cfvo type="min"/>
        <cfvo type="max"/>
        <color rgb="FFFCFCFF"/>
        <color rgb="FF63BE7B"/>
      </colorScale>
    </cfRule>
    <cfRule type="colorScale" priority="53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78">
    <cfRule type="colorScale" priority="5388">
      <colorScale>
        <cfvo type="min"/>
        <cfvo type="max"/>
        <color rgb="FFFCFCFF"/>
        <color rgb="FF63BE7B"/>
      </colorScale>
    </cfRule>
    <cfRule type="colorScale" priority="53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78">
    <cfRule type="colorScale" priority="5390">
      <colorScale>
        <cfvo type="min"/>
        <cfvo type="max"/>
        <color rgb="FFFCFCFF"/>
        <color rgb="FF63BE7B"/>
      </colorScale>
    </cfRule>
    <cfRule type="colorScale" priority="53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78">
    <cfRule type="cellIs" dxfId="5696" priority="5392" operator="greaterThan">
      <formula>1</formula>
    </cfRule>
    <cfRule type="colorScale" priority="5393">
      <colorScale>
        <cfvo type="min"/>
        <cfvo type="max"/>
        <color rgb="FFFCFCFF"/>
        <color rgb="FF63BE7B"/>
      </colorScale>
    </cfRule>
    <cfRule type="colorScale" priority="53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78">
    <cfRule type="colorScale" priority="5395">
      <colorScale>
        <cfvo type="min"/>
        <cfvo type="max"/>
        <color rgb="FFFCFCFF"/>
        <color rgb="FF63BE7B"/>
      </colorScale>
    </cfRule>
    <cfRule type="colorScale" priority="53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78">
    <cfRule type="colorScale" priority="5397">
      <colorScale>
        <cfvo type="min"/>
        <cfvo type="max"/>
        <color rgb="FFFCFCFF"/>
        <color rgb="FF63BE7B"/>
      </colorScale>
    </cfRule>
    <cfRule type="colorScale" priority="53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78">
    <cfRule type="cellIs" dxfId="5695" priority="5399" operator="greaterThan">
      <formula>1</formula>
    </cfRule>
    <cfRule type="colorScale" priority="5400">
      <colorScale>
        <cfvo type="min"/>
        <cfvo type="max"/>
        <color rgb="FFFCFCFF"/>
        <color rgb="FF63BE7B"/>
      </colorScale>
    </cfRule>
    <cfRule type="colorScale" priority="54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78">
    <cfRule type="colorScale" priority="5402">
      <colorScale>
        <cfvo type="min"/>
        <cfvo type="max"/>
        <color rgb="FFFCFCFF"/>
        <color rgb="FF63BE7B"/>
      </colorScale>
    </cfRule>
    <cfRule type="colorScale" priority="54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78">
    <cfRule type="colorScale" priority="5404">
      <colorScale>
        <cfvo type="min"/>
        <cfvo type="max"/>
        <color rgb="FFFCFCFF"/>
        <color rgb="FF63BE7B"/>
      </colorScale>
    </cfRule>
    <cfRule type="colorScale" priority="54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78">
    <cfRule type="cellIs" dxfId="5694" priority="5406" operator="greaterThan">
      <formula>1</formula>
    </cfRule>
    <cfRule type="colorScale" priority="5407">
      <colorScale>
        <cfvo type="min"/>
        <cfvo type="max"/>
        <color rgb="FFFCFCFF"/>
        <color rgb="FF63BE7B"/>
      </colorScale>
    </cfRule>
    <cfRule type="colorScale" priority="54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78">
    <cfRule type="colorScale" priority="5409">
      <colorScale>
        <cfvo type="min"/>
        <cfvo type="max"/>
        <color rgb="FFFCFCFF"/>
        <color rgb="FF63BE7B"/>
      </colorScale>
    </cfRule>
    <cfRule type="colorScale" priority="54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78">
    <cfRule type="colorScale" priority="5411">
      <colorScale>
        <cfvo type="min"/>
        <cfvo type="max"/>
        <color rgb="FFFCFCFF"/>
        <color rgb="FF63BE7B"/>
      </colorScale>
    </cfRule>
    <cfRule type="colorScale" priority="54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78">
    <cfRule type="cellIs" dxfId="5693" priority="5413" operator="greaterThan">
      <formula>1</formula>
    </cfRule>
    <cfRule type="colorScale" priority="5414">
      <colorScale>
        <cfvo type="min"/>
        <cfvo type="max"/>
        <color rgb="FFFCFCFF"/>
        <color rgb="FF63BE7B"/>
      </colorScale>
    </cfRule>
    <cfRule type="colorScale" priority="54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78">
    <cfRule type="cellIs" dxfId="5692" priority="5416" operator="greaterThan">
      <formula>1</formula>
    </cfRule>
    <cfRule type="colorScale" priority="5417">
      <colorScale>
        <cfvo type="min"/>
        <cfvo type="max"/>
        <color rgb="FFFCFCFF"/>
        <color rgb="FF63BE7B"/>
      </colorScale>
    </cfRule>
    <cfRule type="colorScale" priority="54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78:HW78">
    <cfRule type="colorScale" priority="5419">
      <colorScale>
        <cfvo type="min"/>
        <cfvo type="max"/>
        <color rgb="FFFCFCFF"/>
        <color rgb="FF63BE7B"/>
      </colorScale>
    </cfRule>
    <cfRule type="colorScale" priority="54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78">
    <cfRule type="colorScale" priority="5421">
      <colorScale>
        <cfvo type="min"/>
        <cfvo type="max"/>
        <color rgb="FFFCFCFF"/>
        <color rgb="FF63BE7B"/>
      </colorScale>
    </cfRule>
    <cfRule type="colorScale" priority="54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78">
    <cfRule type="colorScale" priority="5556">
      <colorScale>
        <cfvo type="min"/>
        <cfvo type="max"/>
        <color rgb="FFFCFCFF"/>
        <color rgb="FF63BE7B"/>
      </colorScale>
    </cfRule>
    <cfRule type="colorScale" priority="55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78">
    <cfRule type="cellIs" dxfId="5691" priority="5423" operator="greaterThan">
      <formula>1</formula>
    </cfRule>
    <cfRule type="colorScale" priority="5424">
      <colorScale>
        <cfvo type="min"/>
        <cfvo type="max"/>
        <color rgb="FFFCFCFF"/>
        <color rgb="FF63BE7B"/>
      </colorScale>
    </cfRule>
    <cfRule type="colorScale" priority="54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78">
    <cfRule type="colorScale" priority="5426">
      <colorScale>
        <cfvo type="min"/>
        <cfvo type="max"/>
        <color rgb="FFFCFCFF"/>
        <color rgb="FF63BE7B"/>
      </colorScale>
    </cfRule>
    <cfRule type="colorScale" priority="54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78">
    <cfRule type="colorScale" priority="5552">
      <colorScale>
        <cfvo type="min"/>
        <cfvo type="max"/>
        <color rgb="FFFCFCFF"/>
        <color rgb="FF63BE7B"/>
      </colorScale>
    </cfRule>
    <cfRule type="colorScale" priority="55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78">
    <cfRule type="cellIs" dxfId="5690" priority="5428" operator="greaterThan">
      <formula>1</formula>
    </cfRule>
    <cfRule type="colorScale" priority="5429">
      <colorScale>
        <cfvo type="min"/>
        <cfvo type="max"/>
        <color rgb="FFFCFCFF"/>
        <color rgb="FF63BE7B"/>
      </colorScale>
    </cfRule>
    <cfRule type="colorScale" priority="54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78">
    <cfRule type="colorScale" priority="5431">
      <colorScale>
        <cfvo type="min"/>
        <cfvo type="max"/>
        <color rgb="FFFCFCFF"/>
        <color rgb="FF63BE7B"/>
      </colorScale>
    </cfRule>
    <cfRule type="colorScale" priority="54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78">
    <cfRule type="colorScale" priority="5433">
      <colorScale>
        <cfvo type="min"/>
        <cfvo type="max"/>
        <color rgb="FFFCFCFF"/>
        <color rgb="FF63BE7B"/>
      </colorScale>
    </cfRule>
    <cfRule type="colorScale" priority="54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78">
    <cfRule type="cellIs" dxfId="5689" priority="5435" operator="greaterThan">
      <formula>1</formula>
    </cfRule>
    <cfRule type="colorScale" priority="5436">
      <colorScale>
        <cfvo type="min"/>
        <cfvo type="max"/>
        <color rgb="FFFCFCFF"/>
        <color rgb="FF63BE7B"/>
      </colorScale>
    </cfRule>
    <cfRule type="colorScale" priority="54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78">
    <cfRule type="colorScale" priority="5438">
      <colorScale>
        <cfvo type="min"/>
        <cfvo type="max"/>
        <color rgb="FFFCFCFF"/>
        <color rgb="FF63BE7B"/>
      </colorScale>
    </cfRule>
    <cfRule type="colorScale" priority="54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78">
    <cfRule type="colorScale" priority="5440">
      <colorScale>
        <cfvo type="min"/>
        <cfvo type="max"/>
        <color rgb="FFFCFCFF"/>
        <color rgb="FF63BE7B"/>
      </colorScale>
    </cfRule>
    <cfRule type="colorScale" priority="54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78">
    <cfRule type="cellIs" dxfId="5688" priority="5442" operator="greaterThan">
      <formula>1</formula>
    </cfRule>
    <cfRule type="colorScale" priority="5443">
      <colorScale>
        <cfvo type="min"/>
        <cfvo type="max"/>
        <color rgb="FFFCFCFF"/>
        <color rgb="FF63BE7B"/>
      </colorScale>
    </cfRule>
    <cfRule type="colorScale" priority="54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78">
    <cfRule type="colorScale" priority="5445">
      <colorScale>
        <cfvo type="min"/>
        <cfvo type="max"/>
        <color rgb="FFFCFCFF"/>
        <color rgb="FF63BE7B"/>
      </colorScale>
    </cfRule>
    <cfRule type="colorScale" priority="54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78">
    <cfRule type="colorScale" priority="5447">
      <colorScale>
        <cfvo type="min"/>
        <cfvo type="max"/>
        <color rgb="FFFCFCFF"/>
        <color rgb="FF63BE7B"/>
      </colorScale>
    </cfRule>
    <cfRule type="colorScale" priority="54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78">
    <cfRule type="cellIs" dxfId="5687" priority="5449" operator="greaterThan">
      <formula>1</formula>
    </cfRule>
    <cfRule type="colorScale" priority="5450">
      <colorScale>
        <cfvo type="min"/>
        <cfvo type="max"/>
        <color rgb="FFFCFCFF"/>
        <color rgb="FF63BE7B"/>
      </colorScale>
    </cfRule>
    <cfRule type="colorScale" priority="54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78">
    <cfRule type="colorScale" priority="5452">
      <colorScale>
        <cfvo type="min"/>
        <cfvo type="max"/>
        <color rgb="FFFCFCFF"/>
        <color rgb="FF63BE7B"/>
      </colorScale>
    </cfRule>
    <cfRule type="colorScale" priority="54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78">
    <cfRule type="colorScale" priority="5454">
      <colorScale>
        <cfvo type="min"/>
        <cfvo type="max"/>
        <color rgb="FFFCFCFF"/>
        <color rgb="FF63BE7B"/>
      </colorScale>
    </cfRule>
    <cfRule type="colorScale" priority="54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78">
    <cfRule type="cellIs" dxfId="5686" priority="5456" operator="greaterThan">
      <formula>1</formula>
    </cfRule>
    <cfRule type="colorScale" priority="5457">
      <colorScale>
        <cfvo type="min"/>
        <cfvo type="max"/>
        <color rgb="FFFCFCFF"/>
        <color rgb="FF63BE7B"/>
      </colorScale>
    </cfRule>
    <cfRule type="colorScale" priority="54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78">
    <cfRule type="colorScale" priority="5459">
      <colorScale>
        <cfvo type="min"/>
        <cfvo type="max"/>
        <color rgb="FFFCFCFF"/>
        <color rgb="FF63BE7B"/>
      </colorScale>
    </cfRule>
    <cfRule type="colorScale" priority="54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78">
    <cfRule type="colorScale" priority="5461">
      <colorScale>
        <cfvo type="min"/>
        <cfvo type="max"/>
        <color rgb="FFFCFCFF"/>
        <color rgb="FF63BE7B"/>
      </colorScale>
    </cfRule>
    <cfRule type="colorScale" priority="54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78">
    <cfRule type="cellIs" dxfId="5685" priority="5463" operator="greaterThan">
      <formula>1</formula>
    </cfRule>
    <cfRule type="colorScale" priority="5464">
      <colorScale>
        <cfvo type="min"/>
        <cfvo type="max"/>
        <color rgb="FFFCFCFF"/>
        <color rgb="FF63BE7B"/>
      </colorScale>
    </cfRule>
    <cfRule type="colorScale" priority="54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78">
    <cfRule type="colorScale" priority="5466">
      <colorScale>
        <cfvo type="min"/>
        <cfvo type="max"/>
        <color rgb="FFFCFCFF"/>
        <color rgb="FF63BE7B"/>
      </colorScale>
    </cfRule>
    <cfRule type="colorScale" priority="54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78">
    <cfRule type="colorScale" priority="5468">
      <colorScale>
        <cfvo type="min"/>
        <cfvo type="max"/>
        <color rgb="FFFCFCFF"/>
        <color rgb="FF63BE7B"/>
      </colorScale>
    </cfRule>
    <cfRule type="colorScale" priority="54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78">
    <cfRule type="cellIs" dxfId="5684" priority="5470" operator="greaterThan">
      <formula>1</formula>
    </cfRule>
    <cfRule type="colorScale" priority="5471">
      <colorScale>
        <cfvo type="min"/>
        <cfvo type="max"/>
        <color rgb="FFFCFCFF"/>
        <color rgb="FF63BE7B"/>
      </colorScale>
    </cfRule>
    <cfRule type="colorScale" priority="54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78">
    <cfRule type="colorScale" priority="5473">
      <colorScale>
        <cfvo type="min"/>
        <cfvo type="max"/>
        <color rgb="FFFCFCFF"/>
        <color rgb="FF63BE7B"/>
      </colorScale>
    </cfRule>
    <cfRule type="colorScale" priority="54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78">
    <cfRule type="colorScale" priority="5475">
      <colorScale>
        <cfvo type="min"/>
        <cfvo type="max"/>
        <color rgb="FFFCFCFF"/>
        <color rgb="FF63BE7B"/>
      </colorScale>
    </cfRule>
    <cfRule type="colorScale" priority="54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78">
    <cfRule type="cellIs" dxfId="5683" priority="5477" operator="greaterThan">
      <formula>1</formula>
    </cfRule>
    <cfRule type="colorScale" priority="5478">
      <colorScale>
        <cfvo type="min"/>
        <cfvo type="max"/>
        <color rgb="FFFCFCFF"/>
        <color rgb="FF63BE7B"/>
      </colorScale>
    </cfRule>
    <cfRule type="colorScale" priority="54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78">
    <cfRule type="colorScale" priority="5480">
      <colorScale>
        <cfvo type="min"/>
        <cfvo type="max"/>
        <color rgb="FFFCFCFF"/>
        <color rgb="FF63BE7B"/>
      </colorScale>
    </cfRule>
    <cfRule type="colorScale" priority="54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78">
    <cfRule type="colorScale" priority="5482">
      <colorScale>
        <cfvo type="min"/>
        <cfvo type="max"/>
        <color rgb="FFFCFCFF"/>
        <color rgb="FF63BE7B"/>
      </colorScale>
    </cfRule>
    <cfRule type="colorScale" priority="54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78">
    <cfRule type="cellIs" dxfId="5682" priority="5484" operator="greaterThan">
      <formula>1</formula>
    </cfRule>
    <cfRule type="colorScale" priority="5485">
      <colorScale>
        <cfvo type="min"/>
        <cfvo type="max"/>
        <color rgb="FFFCFCFF"/>
        <color rgb="FF63BE7B"/>
      </colorScale>
    </cfRule>
    <cfRule type="colorScale" priority="54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78">
    <cfRule type="colorScale" priority="5487">
      <colorScale>
        <cfvo type="min"/>
        <cfvo type="max"/>
        <color rgb="FFFCFCFF"/>
        <color rgb="FF63BE7B"/>
      </colorScale>
    </cfRule>
    <cfRule type="colorScale" priority="54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78">
    <cfRule type="colorScale" priority="5489">
      <colorScale>
        <cfvo type="min"/>
        <cfvo type="max"/>
        <color rgb="FFFCFCFF"/>
        <color rgb="FF63BE7B"/>
      </colorScale>
    </cfRule>
    <cfRule type="colorScale" priority="54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78">
    <cfRule type="cellIs" dxfId="5681" priority="5491" operator="greaterThan">
      <formula>1</formula>
    </cfRule>
    <cfRule type="colorScale" priority="5492">
      <colorScale>
        <cfvo type="min"/>
        <cfvo type="max"/>
        <color rgb="FFFCFCFF"/>
        <color rgb="FF63BE7B"/>
      </colorScale>
    </cfRule>
    <cfRule type="colorScale" priority="54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78">
    <cfRule type="colorScale" priority="5494">
      <colorScale>
        <cfvo type="min"/>
        <cfvo type="max"/>
        <color rgb="FFFCFCFF"/>
        <color rgb="FF63BE7B"/>
      </colorScale>
    </cfRule>
    <cfRule type="colorScale" priority="54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78">
    <cfRule type="colorScale" priority="5496">
      <colorScale>
        <cfvo type="min"/>
        <cfvo type="max"/>
        <color rgb="FFFCFCFF"/>
        <color rgb="FF63BE7B"/>
      </colorScale>
    </cfRule>
    <cfRule type="colorScale" priority="54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78">
    <cfRule type="cellIs" dxfId="5680" priority="5498" operator="greaterThan">
      <formula>1</formula>
    </cfRule>
    <cfRule type="colorScale" priority="5499">
      <colorScale>
        <cfvo type="min"/>
        <cfvo type="max"/>
        <color rgb="FFFCFCFF"/>
        <color rgb="FF63BE7B"/>
      </colorScale>
    </cfRule>
    <cfRule type="colorScale" priority="55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78">
    <cfRule type="colorScale" priority="5501">
      <colorScale>
        <cfvo type="min"/>
        <cfvo type="max"/>
        <color rgb="FFFCFCFF"/>
        <color rgb="FF63BE7B"/>
      </colorScale>
    </cfRule>
    <cfRule type="colorScale" priority="55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78">
    <cfRule type="colorScale" priority="5503">
      <colorScale>
        <cfvo type="min"/>
        <cfvo type="max"/>
        <color rgb="FFFCFCFF"/>
        <color rgb="FF63BE7B"/>
      </colorScale>
    </cfRule>
    <cfRule type="colorScale" priority="55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78">
    <cfRule type="cellIs" dxfId="5679" priority="5505" operator="greaterThan">
      <formula>1</formula>
    </cfRule>
    <cfRule type="colorScale" priority="5506">
      <colorScale>
        <cfvo type="min"/>
        <cfvo type="max"/>
        <color rgb="FFFCFCFF"/>
        <color rgb="FF63BE7B"/>
      </colorScale>
    </cfRule>
    <cfRule type="colorScale" priority="55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78">
    <cfRule type="colorScale" priority="5508">
      <colorScale>
        <cfvo type="min"/>
        <cfvo type="max"/>
        <color rgb="FFFCFCFF"/>
        <color rgb="FF63BE7B"/>
      </colorScale>
    </cfRule>
    <cfRule type="colorScale" priority="55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78">
    <cfRule type="colorScale" priority="5510">
      <colorScale>
        <cfvo type="min"/>
        <cfvo type="max"/>
        <color rgb="FFFCFCFF"/>
        <color rgb="FF63BE7B"/>
      </colorScale>
    </cfRule>
    <cfRule type="colorScale" priority="55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78">
    <cfRule type="cellIs" dxfId="5678" priority="5512" operator="greaterThan">
      <formula>1</formula>
    </cfRule>
    <cfRule type="colorScale" priority="5513">
      <colorScale>
        <cfvo type="min"/>
        <cfvo type="max"/>
        <color rgb="FFFCFCFF"/>
        <color rgb="FF63BE7B"/>
      </colorScale>
    </cfRule>
    <cfRule type="colorScale" priority="55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78">
    <cfRule type="colorScale" priority="5515">
      <colorScale>
        <cfvo type="min"/>
        <cfvo type="max"/>
        <color rgb="FFFCFCFF"/>
        <color rgb="FF63BE7B"/>
      </colorScale>
    </cfRule>
    <cfRule type="colorScale" priority="55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78">
    <cfRule type="colorScale" priority="5517">
      <colorScale>
        <cfvo type="min"/>
        <cfvo type="max"/>
        <color rgb="FFFCFCFF"/>
        <color rgb="FF63BE7B"/>
      </colorScale>
    </cfRule>
    <cfRule type="colorScale" priority="55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78">
    <cfRule type="cellIs" dxfId="5677" priority="5519" operator="greaterThan">
      <formula>1</formula>
    </cfRule>
    <cfRule type="colorScale" priority="5520">
      <colorScale>
        <cfvo type="min"/>
        <cfvo type="max"/>
        <color rgb="FFFCFCFF"/>
        <color rgb="FF63BE7B"/>
      </colorScale>
    </cfRule>
    <cfRule type="colorScale" priority="55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78">
    <cfRule type="colorScale" priority="5522">
      <colorScale>
        <cfvo type="min"/>
        <cfvo type="max"/>
        <color rgb="FFFCFCFF"/>
        <color rgb="FF63BE7B"/>
      </colorScale>
    </cfRule>
    <cfRule type="colorScale" priority="55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78">
    <cfRule type="colorScale" priority="5524">
      <colorScale>
        <cfvo type="min"/>
        <cfvo type="max"/>
        <color rgb="FFFCFCFF"/>
        <color rgb="FF63BE7B"/>
      </colorScale>
    </cfRule>
    <cfRule type="colorScale" priority="55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78">
    <cfRule type="cellIs" dxfId="5676" priority="5526" operator="greaterThan">
      <formula>1</formula>
    </cfRule>
    <cfRule type="colorScale" priority="5527">
      <colorScale>
        <cfvo type="min"/>
        <cfvo type="max"/>
        <color rgb="FFFCFCFF"/>
        <color rgb="FF63BE7B"/>
      </colorScale>
    </cfRule>
    <cfRule type="colorScale" priority="55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78">
    <cfRule type="colorScale" priority="5529">
      <colorScale>
        <cfvo type="min"/>
        <cfvo type="max"/>
        <color rgb="FFFCFCFF"/>
        <color rgb="FF63BE7B"/>
      </colorScale>
    </cfRule>
    <cfRule type="colorScale" priority="55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78">
    <cfRule type="colorScale" priority="5531">
      <colorScale>
        <cfvo type="min"/>
        <cfvo type="max"/>
        <color rgb="FFFCFCFF"/>
        <color rgb="FF63BE7B"/>
      </colorScale>
    </cfRule>
    <cfRule type="colorScale" priority="55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78">
    <cfRule type="cellIs" dxfId="5675" priority="5533" operator="greaterThan">
      <formula>1</formula>
    </cfRule>
    <cfRule type="colorScale" priority="5534">
      <colorScale>
        <cfvo type="min"/>
        <cfvo type="max"/>
        <color rgb="FFFCFCFF"/>
        <color rgb="FF63BE7B"/>
      </colorScale>
    </cfRule>
    <cfRule type="colorScale" priority="55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78">
    <cfRule type="colorScale" priority="5536">
      <colorScale>
        <cfvo type="min"/>
        <cfvo type="max"/>
        <color rgb="FFFCFCFF"/>
        <color rgb="FF63BE7B"/>
      </colorScale>
    </cfRule>
    <cfRule type="colorScale" priority="55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78">
    <cfRule type="colorScale" priority="5538">
      <colorScale>
        <cfvo type="min"/>
        <cfvo type="max"/>
        <color rgb="FFFCFCFF"/>
        <color rgb="FF63BE7B"/>
      </colorScale>
    </cfRule>
    <cfRule type="colorScale" priority="55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78">
    <cfRule type="cellIs" dxfId="5674" priority="5540" operator="greaterThan">
      <formula>1</formula>
    </cfRule>
    <cfRule type="colorScale" priority="5541">
      <colorScale>
        <cfvo type="min"/>
        <cfvo type="max"/>
        <color rgb="FFFCFCFF"/>
        <color rgb="FF63BE7B"/>
      </colorScale>
    </cfRule>
    <cfRule type="colorScale" priority="55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78">
    <cfRule type="colorScale" priority="5543">
      <colorScale>
        <cfvo type="min"/>
        <cfvo type="max"/>
        <color rgb="FFFCFCFF"/>
        <color rgb="FF63BE7B"/>
      </colorScale>
    </cfRule>
    <cfRule type="colorScale" priority="55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78">
    <cfRule type="colorScale" priority="5545">
      <colorScale>
        <cfvo type="min"/>
        <cfvo type="max"/>
        <color rgb="FFFCFCFF"/>
        <color rgb="FF63BE7B"/>
      </colorScale>
    </cfRule>
    <cfRule type="colorScale" priority="55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78">
    <cfRule type="cellIs" dxfId="5673" priority="5547" operator="greaterThan">
      <formula>1</formula>
    </cfRule>
    <cfRule type="colorScale" priority="5548">
      <colorScale>
        <cfvo type="min"/>
        <cfvo type="max"/>
        <color rgb="FFFCFCFF"/>
        <color rgb="FF63BE7B"/>
      </colorScale>
    </cfRule>
    <cfRule type="colorScale" priority="55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D78:LD78">
    <cfRule type="containsText" dxfId="5672" priority="5274" operator="containsText" text=" ">
      <formula>NOT(ISERROR(SEARCH(" ",KD78)))</formula>
    </cfRule>
    <cfRule type="containsText" dxfId="5671" priority="5275" operator="containsText" text=" ">
      <formula>NOT(ISERROR(SEARCH(" ",KD78)))</formula>
    </cfRule>
  </conditionalFormatting>
  <conditionalFormatting sqref="KG78:KZ78">
    <cfRule type="cellIs" dxfId="5670" priority="5241" operator="greaterThan">
      <formula>0.31</formula>
    </cfRule>
    <cfRule type="cellIs" dxfId="5669" priority="5242" operator="greaterThan">
      <formula>0.31</formula>
    </cfRule>
    <cfRule type="cellIs" dxfId="5668" priority="5243" operator="greaterThan">
      <formula>0.31</formula>
    </cfRule>
    <cfRule type="cellIs" dxfId="5667" priority="5244" operator="greaterThan">
      <formula>0.3</formula>
    </cfRule>
    <cfRule type="cellIs" dxfId="5666" priority="5245" operator="greaterThan">
      <formula>1</formula>
    </cfRule>
    <cfRule type="cellIs" dxfId="5665" priority="5246" operator="equal">
      <formula>0</formula>
    </cfRule>
  </conditionalFormatting>
  <conditionalFormatting sqref="MV78:MW78">
    <cfRule type="containsText" dxfId="5664" priority="4779" operator="containsText" text=" ">
      <formula>NOT(ISERROR(SEARCH(" ",MV78)))</formula>
    </cfRule>
    <cfRule type="containsText" dxfId="5663" priority="4780" operator="containsText" text=" ">
      <formula>NOT(ISERROR(SEARCH(" ",MV78)))</formula>
    </cfRule>
  </conditionalFormatting>
  <conditionalFormatting sqref="MX78:XFD78">
    <cfRule type="containsText" dxfId="5662" priority="5567" operator="containsText" text=" ">
      <formula>NOT(ISERROR(SEARCH(" ",MX78)))</formula>
    </cfRule>
    <cfRule type="containsText" dxfId="5661" priority="5568" operator="containsText" text=" ">
      <formula>NOT(ISERROR(SEARCH(" ",MX78)))</formula>
    </cfRule>
  </conditionalFormatting>
  <conditionalFormatting sqref="G79">
    <cfRule type="containsText" dxfId="5660" priority="4889" operator="containsText" text=" ">
      <formula>NOT(ISERROR(SEARCH(" ",G79)))</formula>
    </cfRule>
    <cfRule type="containsText" dxfId="5659" priority="4890" operator="containsText" text=" ">
      <formula>NOT(ISERROR(SEARCH(" ",G79)))</formula>
    </cfRule>
  </conditionalFormatting>
  <conditionalFormatting sqref="H79">
    <cfRule type="containsText" dxfId="5658" priority="5215" operator="containsText" text=" ">
      <formula>NOT(ISERROR(SEARCH(" ",H79)))</formula>
    </cfRule>
    <cfRule type="containsText" dxfId="5657" priority="5216" operator="containsText" text=" ">
      <formula>NOT(ISERROR(SEARCH(" ",H79)))</formula>
    </cfRule>
  </conditionalFormatting>
  <conditionalFormatting sqref="V79">
    <cfRule type="colorScale" priority="4932">
      <colorScale>
        <cfvo type="min"/>
        <cfvo type="max"/>
        <color rgb="FFFCFCFF"/>
        <color rgb="FF63BE7B"/>
      </colorScale>
    </cfRule>
    <cfRule type="colorScale" priority="49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79">
    <cfRule type="cellIs" dxfId="5656" priority="4914" operator="greaterThan">
      <formula>1</formula>
    </cfRule>
    <cfRule type="containsText" dxfId="5655" priority="4915" operator="containsText" text=" ">
      <formula>NOT(ISERROR(SEARCH(" ",AC79)))</formula>
    </cfRule>
    <cfRule type="containsText" dxfId="5654" priority="4916" operator="containsText" text=" ">
      <formula>NOT(ISERROR(SEARCH(" ",AC79)))</formula>
    </cfRule>
  </conditionalFormatting>
  <conditionalFormatting sqref="AH79">
    <cfRule type="cellIs" dxfId="5653" priority="4845" operator="equal">
      <formula>0</formula>
    </cfRule>
    <cfRule type="cellIs" dxfId="5652" priority="4846" operator="equal">
      <formula>0</formula>
    </cfRule>
    <cfRule type="cellIs" dxfId="5651" priority="4847" operator="greaterThan">
      <formula>1</formula>
    </cfRule>
    <cfRule type="containsText" dxfId="5650" priority="4848" operator="containsText" text=" ">
      <formula>NOT(ISERROR(SEARCH(" ",AH79)))</formula>
    </cfRule>
    <cfRule type="containsText" dxfId="5649" priority="4849" operator="containsText" text=" ">
      <formula>NOT(ISERROR(SEARCH(" ",AH79)))</formula>
    </cfRule>
  </conditionalFormatting>
  <conditionalFormatting sqref="AI79">
    <cfRule type="cellIs" dxfId="5648" priority="4840" operator="equal">
      <formula>0</formula>
    </cfRule>
    <cfRule type="cellIs" dxfId="5647" priority="4841" operator="equal">
      <formula>0</formula>
    </cfRule>
    <cfRule type="cellIs" dxfId="5646" priority="4842" operator="greaterThan">
      <formula>1</formula>
    </cfRule>
    <cfRule type="containsText" dxfId="5645" priority="4843" operator="containsText" text=" ">
      <formula>NOT(ISERROR(SEARCH(" ",AI79)))</formula>
    </cfRule>
    <cfRule type="containsText" dxfId="5644" priority="4844" operator="containsText" text=" ">
      <formula>NOT(ISERROR(SEARCH(" ",AI79)))</formula>
    </cfRule>
  </conditionalFormatting>
  <conditionalFormatting sqref="AJ79">
    <cfRule type="cellIs" dxfId="5643" priority="4835" operator="equal">
      <formula>0</formula>
    </cfRule>
    <cfRule type="cellIs" dxfId="5642" priority="4836" operator="equal">
      <formula>0</formula>
    </cfRule>
    <cfRule type="cellIs" dxfId="5641" priority="4837" operator="greaterThan">
      <formula>1</formula>
    </cfRule>
    <cfRule type="containsText" dxfId="5640" priority="4838" operator="containsText" text=" ">
      <formula>NOT(ISERROR(SEARCH(" ",AJ79)))</formula>
    </cfRule>
    <cfRule type="containsText" dxfId="5639" priority="4839" operator="containsText" text=" ">
      <formula>NOT(ISERROR(SEARCH(" ",AJ79)))</formula>
    </cfRule>
  </conditionalFormatting>
  <conditionalFormatting sqref="AL79:AQ79">
    <cfRule type="cellIs" dxfId="5638" priority="4903" operator="equal">
      <formula>0</formula>
    </cfRule>
    <cfRule type="containsText" dxfId="5637" priority="4910" operator="containsText" text=" ">
      <formula>NOT(ISERROR(SEARCH(" ",AL79)))</formula>
    </cfRule>
    <cfRule type="containsText" dxfId="5636" priority="4911" operator="containsText" text=" ">
      <formula>NOT(ISERROR(SEARCH(" ",AL79)))</formula>
    </cfRule>
  </conditionalFormatting>
  <conditionalFormatting sqref="AS79">
    <cfRule type="cellIs" dxfId="5635" priority="4873" operator="equal">
      <formula>0</formula>
    </cfRule>
    <cfRule type="containsText" dxfId="5634" priority="4874" operator="containsText" text=" ">
      <formula>NOT(ISERROR(SEARCH(" ",AS79)))</formula>
    </cfRule>
    <cfRule type="containsText" dxfId="5633" priority="4875" operator="containsText" text=" ">
      <formula>NOT(ISERROR(SEARCH(" ",AS79)))</formula>
    </cfRule>
  </conditionalFormatting>
  <conditionalFormatting sqref="AT79">
    <cfRule type="cellIs" dxfId="5632" priority="5214" operator="equal">
      <formula>0</formula>
    </cfRule>
    <cfRule type="containsText" dxfId="5631" priority="5217" operator="containsText" text=" ">
      <formula>NOT(ISERROR(SEARCH(" ",AT79)))</formula>
    </cfRule>
    <cfRule type="containsText" dxfId="5630" priority="5218" operator="containsText" text=" ">
      <formula>NOT(ISERROR(SEARCH(" ",AT79)))</formula>
    </cfRule>
  </conditionalFormatting>
  <conditionalFormatting sqref="AU79">
    <cfRule type="cellIs" dxfId="5629" priority="4917" operator="greaterThan">
      <formula>1</formula>
    </cfRule>
    <cfRule type="containsText" dxfId="5628" priority="4918" operator="containsText" text=" ">
      <formula>NOT(ISERROR(SEARCH(" ",AU79)))</formula>
    </cfRule>
    <cfRule type="containsText" dxfId="5627" priority="4919" operator="containsText" text=" ">
      <formula>NOT(ISERROR(SEARCH(" ",AU79)))</formula>
    </cfRule>
  </conditionalFormatting>
  <conditionalFormatting sqref="AV79">
    <cfRule type="containsText" dxfId="5626" priority="5210" operator="containsText" text=" ">
      <formula>NOT(ISERROR(SEARCH(" ",AV79)))</formula>
    </cfRule>
    <cfRule type="containsText" dxfId="5625" priority="5211" operator="containsText" text=" ">
      <formula>NOT(ISERROR(SEARCH(" ",AV79)))</formula>
    </cfRule>
  </conditionalFormatting>
  <conditionalFormatting sqref="AW79">
    <cfRule type="containsText" dxfId="5624" priority="5575" operator="containsText" text=" ">
      <formula>NOT(ISERROR(SEARCH(" ",AW79)))</formula>
    </cfRule>
    <cfRule type="containsText" dxfId="5623" priority="5576" operator="containsText" text=" ">
      <formula>NOT(ISERROR(SEARCH(" ",AW79)))</formula>
    </cfRule>
  </conditionalFormatting>
  <conditionalFormatting sqref="AX79">
    <cfRule type="containsText" dxfId="5622" priority="5212" operator="containsText" text=" ">
      <formula>NOT(ISERROR(SEARCH(" ",AX79)))</formula>
    </cfRule>
    <cfRule type="containsText" dxfId="5621" priority="5213" operator="containsText" text=" ">
      <formula>NOT(ISERROR(SEARCH(" ",AX79)))</formula>
    </cfRule>
  </conditionalFormatting>
  <conditionalFormatting sqref="BC79:BD79">
    <cfRule type="containsText" dxfId="5620" priority="4908" operator="containsText" text=" ">
      <formula>NOT(ISERROR(SEARCH(" ",BC79)))</formula>
    </cfRule>
    <cfRule type="containsText" dxfId="5619" priority="4909" operator="containsText" text=" ">
      <formula>NOT(ISERROR(SEARCH(" ",BC79)))</formula>
    </cfRule>
  </conditionalFormatting>
  <conditionalFormatting sqref="BF79:BG79">
    <cfRule type="containsText" dxfId="5618" priority="4912" operator="containsText" text=" ">
      <formula>NOT(ISERROR(SEARCH(" ",BF79)))</formula>
    </cfRule>
    <cfRule type="containsText" dxfId="5617" priority="4913" operator="containsText" text=" ">
      <formula>NOT(ISERROR(SEARCH(" ",BF79)))</formula>
    </cfRule>
  </conditionalFormatting>
  <conditionalFormatting sqref="BH79">
    <cfRule type="containsText" dxfId="5616" priority="4920" operator="containsText" text=" ">
      <formula>NOT(ISERROR(SEARCH(" ",BH79)))</formula>
    </cfRule>
    <cfRule type="containsText" dxfId="5615" priority="4921" operator="containsText" text=" ">
      <formula>NOT(ISERROR(SEARCH(" ",BH79)))</formula>
    </cfRule>
  </conditionalFormatting>
  <conditionalFormatting sqref="BJ79">
    <cfRule type="containsText" dxfId="5614" priority="4886" operator="containsText" text=" ">
      <formula>NOT(ISERROR(SEARCH(" ",BJ79)))</formula>
    </cfRule>
    <cfRule type="containsText" dxfId="5613" priority="4887" operator="containsText" text=" ">
      <formula>NOT(ISERROR(SEARCH(" ",BJ79)))</formula>
    </cfRule>
  </conditionalFormatting>
  <conditionalFormatting sqref="BO79">
    <cfRule type="containsText" dxfId="5612" priority="4876" operator="containsText" text=" ">
      <formula>NOT(ISERROR(SEARCH(" ",BO79)))</formula>
    </cfRule>
    <cfRule type="containsText" dxfId="5611" priority="4877" operator="containsText" text=" ">
      <formula>NOT(ISERROR(SEARCH(" ",BO79)))</formula>
    </cfRule>
  </conditionalFormatting>
  <conditionalFormatting sqref="BP79">
    <cfRule type="containsText" dxfId="5610" priority="4833" operator="containsText" text=" ">
      <formula>NOT(ISERROR(SEARCH(" ",BP79)))</formula>
    </cfRule>
    <cfRule type="containsText" dxfId="5609" priority="4834" operator="containsText" text=" ">
      <formula>NOT(ISERROR(SEARCH(" ",BP79)))</formula>
    </cfRule>
  </conditionalFormatting>
  <conditionalFormatting sqref="BR79">
    <cfRule type="containsText" dxfId="5608" priority="4906" operator="containsText" text=" ">
      <formula>NOT(ISERROR(SEARCH(" ",BR79)))</formula>
    </cfRule>
    <cfRule type="containsText" dxfId="5607" priority="4907" operator="containsText" text=" ">
      <formula>NOT(ISERROR(SEARCH(" ",BR79)))</formula>
    </cfRule>
  </conditionalFormatting>
  <conditionalFormatting sqref="BS79">
    <cfRule type="containsText" dxfId="5606" priority="4882" operator="containsText" text=" ">
      <formula>NOT(ISERROR(SEARCH(" ",BS79)))</formula>
    </cfRule>
    <cfRule type="containsText" dxfId="5605" priority="4883" operator="containsText" text=" ">
      <formula>NOT(ISERROR(SEARCH(" ",BS79)))</formula>
    </cfRule>
  </conditionalFormatting>
  <conditionalFormatting sqref="BT79">
    <cfRule type="containsText" dxfId="5604" priority="4884" operator="containsText" text=" ">
      <formula>NOT(ISERROR(SEARCH(" ",BT79)))</formula>
    </cfRule>
    <cfRule type="containsText" dxfId="5603" priority="4885" operator="containsText" text=" ">
      <formula>NOT(ISERROR(SEARCH(" ",BT79)))</formula>
    </cfRule>
  </conditionalFormatting>
  <conditionalFormatting sqref="BW79">
    <cfRule type="containsText" dxfId="5602" priority="5221" operator="containsText" text=" ">
      <formula>NOT(ISERROR(SEARCH(" ",BW79)))</formula>
    </cfRule>
    <cfRule type="containsText" dxfId="5601" priority="5222" operator="containsText" text=" ">
      <formula>NOT(ISERROR(SEARCH(" ",BW79)))</formula>
    </cfRule>
  </conditionalFormatting>
  <conditionalFormatting sqref="CM79">
    <cfRule type="containsText" dxfId="5600" priority="213" operator="containsText" text=" ">
      <formula>NOT(ISERROR(SEARCH(" ",CM79)))</formula>
    </cfRule>
  </conditionalFormatting>
  <conditionalFormatting sqref="CO79">
    <cfRule type="containsText" dxfId="5599" priority="166" operator="containsText" text=" ">
      <formula>NOT(ISERROR(SEARCH(" ",CO79)))</formula>
    </cfRule>
  </conditionalFormatting>
  <conditionalFormatting sqref="CQ79">
    <cfRule type="cellIs" dxfId="5598" priority="4870" operator="equal">
      <formula>1</formula>
    </cfRule>
  </conditionalFormatting>
  <conditionalFormatting sqref="DE79:DG79">
    <cfRule type="cellIs" dxfId="5597" priority="519" operator="equal">
      <formula>1</formula>
    </cfRule>
  </conditionalFormatting>
  <conditionalFormatting sqref="DH79">
    <cfRule type="cellIs" dxfId="5596" priority="520" operator="equal">
      <formula>1</formula>
    </cfRule>
  </conditionalFormatting>
  <conditionalFormatting sqref="DR79">
    <cfRule type="cellIs" dxfId="5595" priority="425" operator="equal">
      <formula>1</formula>
    </cfRule>
  </conditionalFormatting>
  <conditionalFormatting sqref="DV79">
    <cfRule type="containsText" dxfId="5594" priority="4878" operator="containsText" text=" ">
      <formula>NOT(ISERROR(SEARCH(" ",DV79)))</formula>
    </cfRule>
    <cfRule type="containsText" dxfId="5593" priority="4879" operator="containsText" text=" ">
      <formula>NOT(ISERROR(SEARCH(" ",DV79)))</formula>
    </cfRule>
    <cfRule type="containsText" dxfId="5592" priority="4880" operator="containsText" text=" ">
      <formula>NOT(ISERROR(SEARCH(" ",DV79)))</formula>
    </cfRule>
    <cfRule type="containsText" dxfId="5591" priority="4881" operator="containsText" text=" ">
      <formula>NOT(ISERROR(SEARCH(" ",DV79)))</formula>
    </cfRule>
  </conditionalFormatting>
  <conditionalFormatting sqref="DY79:EH79">
    <cfRule type="containsText" dxfId="5590" priority="4904" operator="containsText" text=" ">
      <formula>NOT(ISERROR(SEARCH(" ",DY79)))</formula>
    </cfRule>
    <cfRule type="containsText" dxfId="5589" priority="4905" operator="containsText" text=" ">
      <formula>NOT(ISERROR(SEARCH(" ",DY79)))</formula>
    </cfRule>
  </conditionalFormatting>
  <conditionalFormatting sqref="EJ79">
    <cfRule type="cellIs" dxfId="5588" priority="4892" operator="equal">
      <formula>0</formula>
    </cfRule>
  </conditionalFormatting>
  <conditionalFormatting sqref="FE79">
    <cfRule type="cellIs" dxfId="5587" priority="4934" operator="greaterThan">
      <formula>1</formula>
    </cfRule>
    <cfRule type="colorScale" priority="4935">
      <colorScale>
        <cfvo type="min"/>
        <cfvo type="max"/>
        <color rgb="FFFCFCFF"/>
        <color rgb="FF63BE7B"/>
      </colorScale>
    </cfRule>
    <cfRule type="colorScale" priority="49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79">
    <cfRule type="colorScale" priority="4901">
      <colorScale>
        <cfvo type="min"/>
        <cfvo type="max"/>
        <color rgb="FFFCFCFF"/>
        <color rgb="FF63BE7B"/>
      </colorScale>
    </cfRule>
    <cfRule type="colorScale" priority="49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79:FH79">
    <cfRule type="colorScale" priority="4937">
      <colorScale>
        <cfvo type="min"/>
        <cfvo type="max"/>
        <color rgb="FFFCFCFF"/>
        <color rgb="FF63BE7B"/>
      </colorScale>
    </cfRule>
    <cfRule type="colorScale" priority="49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79">
    <cfRule type="colorScale" priority="4939">
      <colorScale>
        <cfvo type="min"/>
        <cfvo type="max"/>
        <color rgb="FFFCFCFF"/>
        <color rgb="FF63BE7B"/>
      </colorScale>
    </cfRule>
    <cfRule type="colorScale" priority="49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79">
    <cfRule type="colorScale" priority="5206">
      <colorScale>
        <cfvo type="min"/>
        <cfvo type="max"/>
        <color rgb="FFFCFCFF"/>
        <color rgb="FF63BE7B"/>
      </colorScale>
    </cfRule>
    <cfRule type="colorScale" priority="52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79">
    <cfRule type="cellIs" dxfId="5586" priority="4941" operator="greaterThan">
      <formula>1</formula>
    </cfRule>
    <cfRule type="colorScale" priority="4942">
      <colorScale>
        <cfvo type="min"/>
        <cfvo type="max"/>
        <color rgb="FFFCFCFF"/>
        <color rgb="FF63BE7B"/>
      </colorScale>
    </cfRule>
    <cfRule type="colorScale" priority="49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79">
    <cfRule type="colorScale" priority="4944">
      <colorScale>
        <cfvo type="min"/>
        <cfvo type="max"/>
        <color rgb="FFFCFCFF"/>
        <color rgb="FF63BE7B"/>
      </colorScale>
    </cfRule>
    <cfRule type="colorScale" priority="49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79">
    <cfRule type="colorScale" priority="5202">
      <colorScale>
        <cfvo type="min"/>
        <cfvo type="max"/>
        <color rgb="FFFCFCFF"/>
        <color rgb="FF63BE7B"/>
      </colorScale>
    </cfRule>
    <cfRule type="colorScale" priority="52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79">
    <cfRule type="cellIs" dxfId="5585" priority="4946" operator="greaterThan">
      <formula>1</formula>
    </cfRule>
    <cfRule type="colorScale" priority="4947">
      <colorScale>
        <cfvo type="min"/>
        <cfvo type="max"/>
        <color rgb="FFFCFCFF"/>
        <color rgb="FF63BE7B"/>
      </colorScale>
    </cfRule>
    <cfRule type="colorScale" priority="49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79">
    <cfRule type="colorScale" priority="4949">
      <colorScale>
        <cfvo type="min"/>
        <cfvo type="max"/>
        <color rgb="FFFCFCFF"/>
        <color rgb="FF63BE7B"/>
      </colorScale>
    </cfRule>
    <cfRule type="colorScale" priority="49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79">
    <cfRule type="colorScale" priority="4951">
      <colorScale>
        <cfvo type="min"/>
        <cfvo type="max"/>
        <color rgb="FFFCFCFF"/>
        <color rgb="FF63BE7B"/>
      </colorScale>
    </cfRule>
    <cfRule type="colorScale" priority="49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79">
    <cfRule type="cellIs" dxfId="5584" priority="4953" operator="greaterThan">
      <formula>1</formula>
    </cfRule>
    <cfRule type="colorScale" priority="4954">
      <colorScale>
        <cfvo type="min"/>
        <cfvo type="max"/>
        <color rgb="FFFCFCFF"/>
        <color rgb="FF63BE7B"/>
      </colorScale>
    </cfRule>
    <cfRule type="colorScale" priority="49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79">
    <cfRule type="colorScale" priority="4956">
      <colorScale>
        <cfvo type="min"/>
        <cfvo type="max"/>
        <color rgb="FFFCFCFF"/>
        <color rgb="FF63BE7B"/>
      </colorScale>
    </cfRule>
    <cfRule type="colorScale" priority="49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79">
    <cfRule type="colorScale" priority="4958">
      <colorScale>
        <cfvo type="min"/>
        <cfvo type="max"/>
        <color rgb="FFFCFCFF"/>
        <color rgb="FF63BE7B"/>
      </colorScale>
    </cfRule>
    <cfRule type="colorScale" priority="49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79">
    <cfRule type="cellIs" dxfId="5583" priority="4960" operator="greaterThan">
      <formula>1</formula>
    </cfRule>
    <cfRule type="colorScale" priority="4961">
      <colorScale>
        <cfvo type="min"/>
        <cfvo type="max"/>
        <color rgb="FFFCFCFF"/>
        <color rgb="FF63BE7B"/>
      </colorScale>
    </cfRule>
    <cfRule type="colorScale" priority="49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79">
    <cfRule type="colorScale" priority="4963">
      <colorScale>
        <cfvo type="min"/>
        <cfvo type="max"/>
        <color rgb="FFFCFCFF"/>
        <color rgb="FF63BE7B"/>
      </colorScale>
    </cfRule>
    <cfRule type="colorScale" priority="49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79">
    <cfRule type="colorScale" priority="4965">
      <colorScale>
        <cfvo type="min"/>
        <cfvo type="max"/>
        <color rgb="FFFCFCFF"/>
        <color rgb="FF63BE7B"/>
      </colorScale>
    </cfRule>
    <cfRule type="colorScale" priority="49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79">
    <cfRule type="cellIs" dxfId="5582" priority="4967" operator="greaterThan">
      <formula>1</formula>
    </cfRule>
    <cfRule type="colorScale" priority="4968">
      <colorScale>
        <cfvo type="min"/>
        <cfvo type="max"/>
        <color rgb="FFFCFCFF"/>
        <color rgb="FF63BE7B"/>
      </colorScale>
    </cfRule>
    <cfRule type="colorScale" priority="49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79">
    <cfRule type="colorScale" priority="4970">
      <colorScale>
        <cfvo type="min"/>
        <cfvo type="max"/>
        <color rgb="FFFCFCFF"/>
        <color rgb="FF63BE7B"/>
      </colorScale>
    </cfRule>
    <cfRule type="colorScale" priority="49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79">
    <cfRule type="colorScale" priority="4972">
      <colorScale>
        <cfvo type="min"/>
        <cfvo type="max"/>
        <color rgb="FFFCFCFF"/>
        <color rgb="FF63BE7B"/>
      </colorScale>
    </cfRule>
    <cfRule type="colorScale" priority="49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79">
    <cfRule type="cellIs" dxfId="5581" priority="4974" operator="greaterThan">
      <formula>1</formula>
    </cfRule>
    <cfRule type="colorScale" priority="4975">
      <colorScale>
        <cfvo type="min"/>
        <cfvo type="max"/>
        <color rgb="FFFCFCFF"/>
        <color rgb="FF63BE7B"/>
      </colorScale>
    </cfRule>
    <cfRule type="colorScale" priority="49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79">
    <cfRule type="colorScale" priority="4977">
      <colorScale>
        <cfvo type="min"/>
        <cfvo type="max"/>
        <color rgb="FFFCFCFF"/>
        <color rgb="FF63BE7B"/>
      </colorScale>
    </cfRule>
    <cfRule type="colorScale" priority="49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79">
    <cfRule type="colorScale" priority="4979">
      <colorScale>
        <cfvo type="min"/>
        <cfvo type="max"/>
        <color rgb="FFFCFCFF"/>
        <color rgb="FF63BE7B"/>
      </colorScale>
    </cfRule>
    <cfRule type="colorScale" priority="49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79">
    <cfRule type="cellIs" dxfId="5580" priority="4981" operator="greaterThan">
      <formula>1</formula>
    </cfRule>
    <cfRule type="colorScale" priority="4982">
      <colorScale>
        <cfvo type="min"/>
        <cfvo type="max"/>
        <color rgb="FFFCFCFF"/>
        <color rgb="FF63BE7B"/>
      </colorScale>
    </cfRule>
    <cfRule type="colorScale" priority="49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79">
    <cfRule type="colorScale" priority="4984">
      <colorScale>
        <cfvo type="min"/>
        <cfvo type="max"/>
        <color rgb="FFFCFCFF"/>
        <color rgb="FF63BE7B"/>
      </colorScale>
    </cfRule>
    <cfRule type="colorScale" priority="49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79">
    <cfRule type="colorScale" priority="4986">
      <colorScale>
        <cfvo type="min"/>
        <cfvo type="max"/>
        <color rgb="FFFCFCFF"/>
        <color rgb="FF63BE7B"/>
      </colorScale>
    </cfRule>
    <cfRule type="colorScale" priority="49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79">
    <cfRule type="cellIs" dxfId="5579" priority="4988" operator="greaterThan">
      <formula>1</formula>
    </cfRule>
    <cfRule type="colorScale" priority="4989">
      <colorScale>
        <cfvo type="min"/>
        <cfvo type="max"/>
        <color rgb="FFFCFCFF"/>
        <color rgb="FF63BE7B"/>
      </colorScale>
    </cfRule>
    <cfRule type="colorScale" priority="49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79">
    <cfRule type="colorScale" priority="4991">
      <colorScale>
        <cfvo type="min"/>
        <cfvo type="max"/>
        <color rgb="FFFCFCFF"/>
        <color rgb="FF63BE7B"/>
      </colorScale>
    </cfRule>
    <cfRule type="colorScale" priority="49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79">
    <cfRule type="colorScale" priority="4993">
      <colorScale>
        <cfvo type="min"/>
        <cfvo type="max"/>
        <color rgb="FFFCFCFF"/>
        <color rgb="FF63BE7B"/>
      </colorScale>
    </cfRule>
    <cfRule type="colorScale" priority="49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79">
    <cfRule type="cellIs" dxfId="5578" priority="4995" operator="greaterThan">
      <formula>1</formula>
    </cfRule>
    <cfRule type="colorScale" priority="4996">
      <colorScale>
        <cfvo type="min"/>
        <cfvo type="max"/>
        <color rgb="FFFCFCFF"/>
        <color rgb="FF63BE7B"/>
      </colorScale>
    </cfRule>
    <cfRule type="colorScale" priority="49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79">
    <cfRule type="colorScale" priority="4998">
      <colorScale>
        <cfvo type="min"/>
        <cfvo type="max"/>
        <color rgb="FFFCFCFF"/>
        <color rgb="FF63BE7B"/>
      </colorScale>
    </cfRule>
    <cfRule type="colorScale" priority="49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79">
    <cfRule type="colorScale" priority="5000">
      <colorScale>
        <cfvo type="min"/>
        <cfvo type="max"/>
        <color rgb="FFFCFCFF"/>
        <color rgb="FF63BE7B"/>
      </colorScale>
    </cfRule>
    <cfRule type="colorScale" priority="50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79">
    <cfRule type="cellIs" dxfId="5577" priority="5002" operator="greaterThan">
      <formula>1</formula>
    </cfRule>
    <cfRule type="colorScale" priority="5003">
      <colorScale>
        <cfvo type="min"/>
        <cfvo type="max"/>
        <color rgb="FFFCFCFF"/>
        <color rgb="FF63BE7B"/>
      </colorScale>
    </cfRule>
    <cfRule type="colorScale" priority="50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79">
    <cfRule type="colorScale" priority="5005">
      <colorScale>
        <cfvo type="min"/>
        <cfvo type="max"/>
        <color rgb="FFFCFCFF"/>
        <color rgb="FF63BE7B"/>
      </colorScale>
    </cfRule>
    <cfRule type="colorScale" priority="50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79">
    <cfRule type="colorScale" priority="5007">
      <colorScale>
        <cfvo type="min"/>
        <cfvo type="max"/>
        <color rgb="FFFCFCFF"/>
        <color rgb="FF63BE7B"/>
      </colorScale>
    </cfRule>
    <cfRule type="colorScale" priority="50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79">
    <cfRule type="cellIs" dxfId="5576" priority="5009" operator="greaterThan">
      <formula>1</formula>
    </cfRule>
    <cfRule type="colorScale" priority="5010">
      <colorScale>
        <cfvo type="min"/>
        <cfvo type="max"/>
        <color rgb="FFFCFCFF"/>
        <color rgb="FF63BE7B"/>
      </colorScale>
    </cfRule>
    <cfRule type="colorScale" priority="50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79">
    <cfRule type="colorScale" priority="5012">
      <colorScale>
        <cfvo type="min"/>
        <cfvo type="max"/>
        <color rgb="FFFCFCFF"/>
        <color rgb="FF63BE7B"/>
      </colorScale>
    </cfRule>
    <cfRule type="colorScale" priority="50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79">
    <cfRule type="colorScale" priority="5014">
      <colorScale>
        <cfvo type="min"/>
        <cfvo type="max"/>
        <color rgb="FFFCFCFF"/>
        <color rgb="FF63BE7B"/>
      </colorScale>
    </cfRule>
    <cfRule type="colorScale" priority="50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79">
    <cfRule type="cellIs" dxfId="5575" priority="5016" operator="greaterThan">
      <formula>1</formula>
    </cfRule>
    <cfRule type="colorScale" priority="5017">
      <colorScale>
        <cfvo type="min"/>
        <cfvo type="max"/>
        <color rgb="FFFCFCFF"/>
        <color rgb="FF63BE7B"/>
      </colorScale>
    </cfRule>
    <cfRule type="colorScale" priority="50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79">
    <cfRule type="colorScale" priority="5019">
      <colorScale>
        <cfvo type="min"/>
        <cfvo type="max"/>
        <color rgb="FFFCFCFF"/>
        <color rgb="FF63BE7B"/>
      </colorScale>
    </cfRule>
    <cfRule type="colorScale" priority="50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79">
    <cfRule type="colorScale" priority="5021">
      <colorScale>
        <cfvo type="min"/>
        <cfvo type="max"/>
        <color rgb="FFFCFCFF"/>
        <color rgb="FF63BE7B"/>
      </colorScale>
    </cfRule>
    <cfRule type="colorScale" priority="50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79">
    <cfRule type="cellIs" dxfId="5574" priority="5023" operator="greaterThan">
      <formula>1</formula>
    </cfRule>
    <cfRule type="colorScale" priority="5024">
      <colorScale>
        <cfvo type="min"/>
        <cfvo type="max"/>
        <color rgb="FFFCFCFF"/>
        <color rgb="FF63BE7B"/>
      </colorScale>
    </cfRule>
    <cfRule type="colorScale" priority="50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79">
    <cfRule type="colorScale" priority="5026">
      <colorScale>
        <cfvo type="min"/>
        <cfvo type="max"/>
        <color rgb="FFFCFCFF"/>
        <color rgb="FF63BE7B"/>
      </colorScale>
    </cfRule>
    <cfRule type="colorScale" priority="50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79">
    <cfRule type="colorScale" priority="5028">
      <colorScale>
        <cfvo type="min"/>
        <cfvo type="max"/>
        <color rgb="FFFCFCFF"/>
        <color rgb="FF63BE7B"/>
      </colorScale>
    </cfRule>
    <cfRule type="colorScale" priority="50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79">
    <cfRule type="cellIs" dxfId="5573" priority="5030" operator="greaterThan">
      <formula>1</formula>
    </cfRule>
    <cfRule type="colorScale" priority="5031">
      <colorScale>
        <cfvo type="min"/>
        <cfvo type="max"/>
        <color rgb="FFFCFCFF"/>
        <color rgb="FF63BE7B"/>
      </colorScale>
    </cfRule>
    <cfRule type="colorScale" priority="50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79">
    <cfRule type="colorScale" priority="5033">
      <colorScale>
        <cfvo type="min"/>
        <cfvo type="max"/>
        <color rgb="FFFCFCFF"/>
        <color rgb="FF63BE7B"/>
      </colorScale>
    </cfRule>
    <cfRule type="colorScale" priority="50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79">
    <cfRule type="colorScale" priority="5035">
      <colorScale>
        <cfvo type="min"/>
        <cfvo type="max"/>
        <color rgb="FFFCFCFF"/>
        <color rgb="FF63BE7B"/>
      </colorScale>
    </cfRule>
    <cfRule type="colorScale" priority="50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79">
    <cfRule type="cellIs" dxfId="5572" priority="5037" operator="greaterThan">
      <formula>1</formula>
    </cfRule>
    <cfRule type="colorScale" priority="5038">
      <colorScale>
        <cfvo type="min"/>
        <cfvo type="max"/>
        <color rgb="FFFCFCFF"/>
        <color rgb="FF63BE7B"/>
      </colorScale>
    </cfRule>
    <cfRule type="colorScale" priority="50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79">
    <cfRule type="colorScale" priority="5040">
      <colorScale>
        <cfvo type="min"/>
        <cfvo type="max"/>
        <color rgb="FFFCFCFF"/>
        <color rgb="FF63BE7B"/>
      </colorScale>
    </cfRule>
    <cfRule type="colorScale" priority="50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79">
    <cfRule type="colorScale" priority="5042">
      <colorScale>
        <cfvo type="min"/>
        <cfvo type="max"/>
        <color rgb="FFFCFCFF"/>
        <color rgb="FF63BE7B"/>
      </colorScale>
    </cfRule>
    <cfRule type="colorScale" priority="50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79">
    <cfRule type="cellIs" dxfId="5571" priority="5044" operator="greaterThan">
      <formula>1</formula>
    </cfRule>
    <cfRule type="colorScale" priority="5045">
      <colorScale>
        <cfvo type="min"/>
        <cfvo type="max"/>
        <color rgb="FFFCFCFF"/>
        <color rgb="FF63BE7B"/>
      </colorScale>
    </cfRule>
    <cfRule type="colorScale" priority="50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79">
    <cfRule type="colorScale" priority="5047">
      <colorScale>
        <cfvo type="min"/>
        <cfvo type="max"/>
        <color rgb="FFFCFCFF"/>
        <color rgb="FF63BE7B"/>
      </colorScale>
    </cfRule>
    <cfRule type="colorScale" priority="50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79">
    <cfRule type="colorScale" priority="5049">
      <colorScale>
        <cfvo type="min"/>
        <cfvo type="max"/>
        <color rgb="FFFCFCFF"/>
        <color rgb="FF63BE7B"/>
      </colorScale>
    </cfRule>
    <cfRule type="colorScale" priority="50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79">
    <cfRule type="cellIs" dxfId="5570" priority="5051" operator="greaterThan">
      <formula>1</formula>
    </cfRule>
    <cfRule type="colorScale" priority="5052">
      <colorScale>
        <cfvo type="min"/>
        <cfvo type="max"/>
        <color rgb="FFFCFCFF"/>
        <color rgb="FF63BE7B"/>
      </colorScale>
    </cfRule>
    <cfRule type="colorScale" priority="50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79">
    <cfRule type="colorScale" priority="5054">
      <colorScale>
        <cfvo type="min"/>
        <cfvo type="max"/>
        <color rgb="FFFCFCFF"/>
        <color rgb="FF63BE7B"/>
      </colorScale>
    </cfRule>
    <cfRule type="colorScale" priority="50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79">
    <cfRule type="colorScale" priority="5056">
      <colorScale>
        <cfvo type="min"/>
        <cfvo type="max"/>
        <color rgb="FFFCFCFF"/>
        <color rgb="FF63BE7B"/>
      </colorScale>
    </cfRule>
    <cfRule type="colorScale" priority="50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79">
    <cfRule type="cellIs" dxfId="5569" priority="5058" operator="greaterThan">
      <formula>1</formula>
    </cfRule>
    <cfRule type="colorScale" priority="5059">
      <colorScale>
        <cfvo type="min"/>
        <cfvo type="max"/>
        <color rgb="FFFCFCFF"/>
        <color rgb="FF63BE7B"/>
      </colorScale>
    </cfRule>
    <cfRule type="colorScale" priority="50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79">
    <cfRule type="colorScale" priority="5061">
      <colorScale>
        <cfvo type="min"/>
        <cfvo type="max"/>
        <color rgb="FFFCFCFF"/>
        <color rgb="FF63BE7B"/>
      </colorScale>
    </cfRule>
    <cfRule type="colorScale" priority="50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79">
    <cfRule type="colorScale" priority="5063">
      <colorScale>
        <cfvo type="min"/>
        <cfvo type="max"/>
        <color rgb="FFFCFCFF"/>
        <color rgb="FF63BE7B"/>
      </colorScale>
    </cfRule>
    <cfRule type="colorScale" priority="50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79">
    <cfRule type="cellIs" dxfId="5568" priority="5065" operator="greaterThan">
      <formula>1</formula>
    </cfRule>
    <cfRule type="colorScale" priority="5066">
      <colorScale>
        <cfvo type="min"/>
        <cfvo type="max"/>
        <color rgb="FFFCFCFF"/>
        <color rgb="FF63BE7B"/>
      </colorScale>
    </cfRule>
    <cfRule type="colorScale" priority="50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79">
    <cfRule type="cellIs" dxfId="5567" priority="5068" operator="greaterThan">
      <formula>1</formula>
    </cfRule>
    <cfRule type="colorScale" priority="5069">
      <colorScale>
        <cfvo type="min"/>
        <cfvo type="max"/>
        <color rgb="FFFCFCFF"/>
        <color rgb="FF63BE7B"/>
      </colorScale>
    </cfRule>
    <cfRule type="colorScale" priority="50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79:HW79">
    <cfRule type="colorScale" priority="5071">
      <colorScale>
        <cfvo type="min"/>
        <cfvo type="max"/>
        <color rgb="FFFCFCFF"/>
        <color rgb="FF63BE7B"/>
      </colorScale>
    </cfRule>
    <cfRule type="colorScale" priority="50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79">
    <cfRule type="colorScale" priority="5073">
      <colorScale>
        <cfvo type="min"/>
        <cfvo type="max"/>
        <color rgb="FFFCFCFF"/>
        <color rgb="FF63BE7B"/>
      </colorScale>
    </cfRule>
    <cfRule type="colorScale" priority="50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79">
    <cfRule type="colorScale" priority="5208">
      <colorScale>
        <cfvo type="min"/>
        <cfvo type="max"/>
        <color rgb="FFFCFCFF"/>
        <color rgb="FF63BE7B"/>
      </colorScale>
    </cfRule>
    <cfRule type="colorScale" priority="52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79">
    <cfRule type="cellIs" dxfId="5566" priority="5075" operator="greaterThan">
      <formula>1</formula>
    </cfRule>
    <cfRule type="colorScale" priority="5076">
      <colorScale>
        <cfvo type="min"/>
        <cfvo type="max"/>
        <color rgb="FFFCFCFF"/>
        <color rgb="FF63BE7B"/>
      </colorScale>
    </cfRule>
    <cfRule type="colorScale" priority="50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79">
    <cfRule type="colorScale" priority="5078">
      <colorScale>
        <cfvo type="min"/>
        <cfvo type="max"/>
        <color rgb="FFFCFCFF"/>
        <color rgb="FF63BE7B"/>
      </colorScale>
    </cfRule>
    <cfRule type="colorScale" priority="50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79">
    <cfRule type="colorScale" priority="5204">
      <colorScale>
        <cfvo type="min"/>
        <cfvo type="max"/>
        <color rgb="FFFCFCFF"/>
        <color rgb="FF63BE7B"/>
      </colorScale>
    </cfRule>
    <cfRule type="colorScale" priority="52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79">
    <cfRule type="cellIs" dxfId="5565" priority="5080" operator="greaterThan">
      <formula>1</formula>
    </cfRule>
    <cfRule type="colorScale" priority="5081">
      <colorScale>
        <cfvo type="min"/>
        <cfvo type="max"/>
        <color rgb="FFFCFCFF"/>
        <color rgb="FF63BE7B"/>
      </colorScale>
    </cfRule>
    <cfRule type="colorScale" priority="50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79">
    <cfRule type="colorScale" priority="5083">
      <colorScale>
        <cfvo type="min"/>
        <cfvo type="max"/>
        <color rgb="FFFCFCFF"/>
        <color rgb="FF63BE7B"/>
      </colorScale>
    </cfRule>
    <cfRule type="colorScale" priority="50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79">
    <cfRule type="colorScale" priority="5085">
      <colorScale>
        <cfvo type="min"/>
        <cfvo type="max"/>
        <color rgb="FFFCFCFF"/>
        <color rgb="FF63BE7B"/>
      </colorScale>
    </cfRule>
    <cfRule type="colorScale" priority="50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79">
    <cfRule type="cellIs" dxfId="5564" priority="5087" operator="greaterThan">
      <formula>1</formula>
    </cfRule>
    <cfRule type="colorScale" priority="5088">
      <colorScale>
        <cfvo type="min"/>
        <cfvo type="max"/>
        <color rgb="FFFCFCFF"/>
        <color rgb="FF63BE7B"/>
      </colorScale>
    </cfRule>
    <cfRule type="colorScale" priority="50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79">
    <cfRule type="colorScale" priority="5090">
      <colorScale>
        <cfvo type="min"/>
        <cfvo type="max"/>
        <color rgb="FFFCFCFF"/>
        <color rgb="FF63BE7B"/>
      </colorScale>
    </cfRule>
    <cfRule type="colorScale" priority="50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79">
    <cfRule type="colorScale" priority="5092">
      <colorScale>
        <cfvo type="min"/>
        <cfvo type="max"/>
        <color rgb="FFFCFCFF"/>
        <color rgb="FF63BE7B"/>
      </colorScale>
    </cfRule>
    <cfRule type="colorScale" priority="50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79">
    <cfRule type="cellIs" dxfId="5563" priority="5094" operator="greaterThan">
      <formula>1</formula>
    </cfRule>
    <cfRule type="colorScale" priority="5095">
      <colorScale>
        <cfvo type="min"/>
        <cfvo type="max"/>
        <color rgb="FFFCFCFF"/>
        <color rgb="FF63BE7B"/>
      </colorScale>
    </cfRule>
    <cfRule type="colorScale" priority="50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79">
    <cfRule type="colorScale" priority="5097">
      <colorScale>
        <cfvo type="min"/>
        <cfvo type="max"/>
        <color rgb="FFFCFCFF"/>
        <color rgb="FF63BE7B"/>
      </colorScale>
    </cfRule>
    <cfRule type="colorScale" priority="50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79">
    <cfRule type="colorScale" priority="5099">
      <colorScale>
        <cfvo type="min"/>
        <cfvo type="max"/>
        <color rgb="FFFCFCFF"/>
        <color rgb="FF63BE7B"/>
      </colorScale>
    </cfRule>
    <cfRule type="colorScale" priority="51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79">
    <cfRule type="cellIs" dxfId="5562" priority="5101" operator="greaterThan">
      <formula>1</formula>
    </cfRule>
    <cfRule type="colorScale" priority="5102">
      <colorScale>
        <cfvo type="min"/>
        <cfvo type="max"/>
        <color rgb="FFFCFCFF"/>
        <color rgb="FF63BE7B"/>
      </colorScale>
    </cfRule>
    <cfRule type="colorScale" priority="51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79">
    <cfRule type="colorScale" priority="5104">
      <colorScale>
        <cfvo type="min"/>
        <cfvo type="max"/>
        <color rgb="FFFCFCFF"/>
        <color rgb="FF63BE7B"/>
      </colorScale>
    </cfRule>
    <cfRule type="colorScale" priority="51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79">
    <cfRule type="colorScale" priority="5106">
      <colorScale>
        <cfvo type="min"/>
        <cfvo type="max"/>
        <color rgb="FFFCFCFF"/>
        <color rgb="FF63BE7B"/>
      </colorScale>
    </cfRule>
    <cfRule type="colorScale" priority="51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79">
    <cfRule type="cellIs" dxfId="5561" priority="5108" operator="greaterThan">
      <formula>1</formula>
    </cfRule>
    <cfRule type="colorScale" priority="5109">
      <colorScale>
        <cfvo type="min"/>
        <cfvo type="max"/>
        <color rgb="FFFCFCFF"/>
        <color rgb="FF63BE7B"/>
      </colorScale>
    </cfRule>
    <cfRule type="colorScale" priority="51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79">
    <cfRule type="colorScale" priority="5111">
      <colorScale>
        <cfvo type="min"/>
        <cfvo type="max"/>
        <color rgb="FFFCFCFF"/>
        <color rgb="FF63BE7B"/>
      </colorScale>
    </cfRule>
    <cfRule type="colorScale" priority="51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79">
    <cfRule type="colorScale" priority="5113">
      <colorScale>
        <cfvo type="min"/>
        <cfvo type="max"/>
        <color rgb="FFFCFCFF"/>
        <color rgb="FF63BE7B"/>
      </colorScale>
    </cfRule>
    <cfRule type="colorScale" priority="51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79">
    <cfRule type="cellIs" dxfId="5560" priority="5115" operator="greaterThan">
      <formula>1</formula>
    </cfRule>
    <cfRule type="colorScale" priority="5116">
      <colorScale>
        <cfvo type="min"/>
        <cfvo type="max"/>
        <color rgb="FFFCFCFF"/>
        <color rgb="FF63BE7B"/>
      </colorScale>
    </cfRule>
    <cfRule type="colorScale" priority="51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79">
    <cfRule type="colorScale" priority="5118">
      <colorScale>
        <cfvo type="min"/>
        <cfvo type="max"/>
        <color rgb="FFFCFCFF"/>
        <color rgb="FF63BE7B"/>
      </colorScale>
    </cfRule>
    <cfRule type="colorScale" priority="51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79">
    <cfRule type="colorScale" priority="5120">
      <colorScale>
        <cfvo type="min"/>
        <cfvo type="max"/>
        <color rgb="FFFCFCFF"/>
        <color rgb="FF63BE7B"/>
      </colorScale>
    </cfRule>
    <cfRule type="colorScale" priority="51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79">
    <cfRule type="cellIs" dxfId="5559" priority="5122" operator="greaterThan">
      <formula>1</formula>
    </cfRule>
    <cfRule type="colorScale" priority="5123">
      <colorScale>
        <cfvo type="min"/>
        <cfvo type="max"/>
        <color rgb="FFFCFCFF"/>
        <color rgb="FF63BE7B"/>
      </colorScale>
    </cfRule>
    <cfRule type="colorScale" priority="51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79">
    <cfRule type="colorScale" priority="5125">
      <colorScale>
        <cfvo type="min"/>
        <cfvo type="max"/>
        <color rgb="FFFCFCFF"/>
        <color rgb="FF63BE7B"/>
      </colorScale>
    </cfRule>
    <cfRule type="colorScale" priority="51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79">
    <cfRule type="colorScale" priority="5127">
      <colorScale>
        <cfvo type="min"/>
        <cfvo type="max"/>
        <color rgb="FFFCFCFF"/>
        <color rgb="FF63BE7B"/>
      </colorScale>
    </cfRule>
    <cfRule type="colorScale" priority="51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79">
    <cfRule type="cellIs" dxfId="5558" priority="5129" operator="greaterThan">
      <formula>1</formula>
    </cfRule>
    <cfRule type="colorScale" priority="5130">
      <colorScale>
        <cfvo type="min"/>
        <cfvo type="max"/>
        <color rgb="FFFCFCFF"/>
        <color rgb="FF63BE7B"/>
      </colorScale>
    </cfRule>
    <cfRule type="colorScale" priority="51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79">
    <cfRule type="colorScale" priority="5132">
      <colorScale>
        <cfvo type="min"/>
        <cfvo type="max"/>
        <color rgb="FFFCFCFF"/>
        <color rgb="FF63BE7B"/>
      </colorScale>
    </cfRule>
    <cfRule type="colorScale" priority="51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79">
    <cfRule type="colorScale" priority="5134">
      <colorScale>
        <cfvo type="min"/>
        <cfvo type="max"/>
        <color rgb="FFFCFCFF"/>
        <color rgb="FF63BE7B"/>
      </colorScale>
    </cfRule>
    <cfRule type="colorScale" priority="51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79">
    <cfRule type="cellIs" dxfId="5557" priority="5136" operator="greaterThan">
      <formula>1</formula>
    </cfRule>
    <cfRule type="colorScale" priority="5137">
      <colorScale>
        <cfvo type="min"/>
        <cfvo type="max"/>
        <color rgb="FFFCFCFF"/>
        <color rgb="FF63BE7B"/>
      </colorScale>
    </cfRule>
    <cfRule type="colorScale" priority="51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79">
    <cfRule type="colorScale" priority="5139">
      <colorScale>
        <cfvo type="min"/>
        <cfvo type="max"/>
        <color rgb="FFFCFCFF"/>
        <color rgb="FF63BE7B"/>
      </colorScale>
    </cfRule>
    <cfRule type="colorScale" priority="51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79">
    <cfRule type="colorScale" priority="5141">
      <colorScale>
        <cfvo type="min"/>
        <cfvo type="max"/>
        <color rgb="FFFCFCFF"/>
        <color rgb="FF63BE7B"/>
      </colorScale>
    </cfRule>
    <cfRule type="colorScale" priority="51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79">
    <cfRule type="cellIs" dxfId="5556" priority="5143" operator="greaterThan">
      <formula>1</formula>
    </cfRule>
    <cfRule type="colorScale" priority="5144">
      <colorScale>
        <cfvo type="min"/>
        <cfvo type="max"/>
        <color rgb="FFFCFCFF"/>
        <color rgb="FF63BE7B"/>
      </colorScale>
    </cfRule>
    <cfRule type="colorScale" priority="51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79">
    <cfRule type="colorScale" priority="5146">
      <colorScale>
        <cfvo type="min"/>
        <cfvo type="max"/>
        <color rgb="FFFCFCFF"/>
        <color rgb="FF63BE7B"/>
      </colorScale>
    </cfRule>
    <cfRule type="colorScale" priority="51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79">
    <cfRule type="colorScale" priority="5148">
      <colorScale>
        <cfvo type="min"/>
        <cfvo type="max"/>
        <color rgb="FFFCFCFF"/>
        <color rgb="FF63BE7B"/>
      </colorScale>
    </cfRule>
    <cfRule type="colorScale" priority="51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79">
    <cfRule type="cellIs" dxfId="5555" priority="5150" operator="greaterThan">
      <formula>1</formula>
    </cfRule>
    <cfRule type="colorScale" priority="5151">
      <colorScale>
        <cfvo type="min"/>
        <cfvo type="max"/>
        <color rgb="FFFCFCFF"/>
        <color rgb="FF63BE7B"/>
      </colorScale>
    </cfRule>
    <cfRule type="colorScale" priority="51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79">
    <cfRule type="colorScale" priority="5153">
      <colorScale>
        <cfvo type="min"/>
        <cfvo type="max"/>
        <color rgb="FFFCFCFF"/>
        <color rgb="FF63BE7B"/>
      </colorScale>
    </cfRule>
    <cfRule type="colorScale" priority="51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79">
    <cfRule type="colorScale" priority="5155">
      <colorScale>
        <cfvo type="min"/>
        <cfvo type="max"/>
        <color rgb="FFFCFCFF"/>
        <color rgb="FF63BE7B"/>
      </colorScale>
    </cfRule>
    <cfRule type="colorScale" priority="51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79">
    <cfRule type="cellIs" dxfId="5554" priority="5157" operator="greaterThan">
      <formula>1</formula>
    </cfRule>
    <cfRule type="colorScale" priority="5158">
      <colorScale>
        <cfvo type="min"/>
        <cfvo type="max"/>
        <color rgb="FFFCFCFF"/>
        <color rgb="FF63BE7B"/>
      </colorScale>
    </cfRule>
    <cfRule type="colorScale" priority="51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79">
    <cfRule type="colorScale" priority="5160">
      <colorScale>
        <cfvo type="min"/>
        <cfvo type="max"/>
        <color rgb="FFFCFCFF"/>
        <color rgb="FF63BE7B"/>
      </colorScale>
    </cfRule>
    <cfRule type="colorScale" priority="51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79">
    <cfRule type="colorScale" priority="5162">
      <colorScale>
        <cfvo type="min"/>
        <cfvo type="max"/>
        <color rgb="FFFCFCFF"/>
        <color rgb="FF63BE7B"/>
      </colorScale>
    </cfRule>
    <cfRule type="colorScale" priority="51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79">
    <cfRule type="cellIs" dxfId="5553" priority="5164" operator="greaterThan">
      <formula>1</formula>
    </cfRule>
    <cfRule type="colorScale" priority="5165">
      <colorScale>
        <cfvo type="min"/>
        <cfvo type="max"/>
        <color rgb="FFFCFCFF"/>
        <color rgb="FF63BE7B"/>
      </colorScale>
    </cfRule>
    <cfRule type="colorScale" priority="51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79">
    <cfRule type="colorScale" priority="5167">
      <colorScale>
        <cfvo type="min"/>
        <cfvo type="max"/>
        <color rgb="FFFCFCFF"/>
        <color rgb="FF63BE7B"/>
      </colorScale>
    </cfRule>
    <cfRule type="colorScale" priority="51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79">
    <cfRule type="colorScale" priority="5169">
      <colorScale>
        <cfvo type="min"/>
        <cfvo type="max"/>
        <color rgb="FFFCFCFF"/>
        <color rgb="FF63BE7B"/>
      </colorScale>
    </cfRule>
    <cfRule type="colorScale" priority="51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79">
    <cfRule type="cellIs" dxfId="5552" priority="5171" operator="greaterThan">
      <formula>1</formula>
    </cfRule>
    <cfRule type="colorScale" priority="5172">
      <colorScale>
        <cfvo type="min"/>
        <cfvo type="max"/>
        <color rgb="FFFCFCFF"/>
        <color rgb="FF63BE7B"/>
      </colorScale>
    </cfRule>
    <cfRule type="colorScale" priority="51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79">
    <cfRule type="colorScale" priority="5174">
      <colorScale>
        <cfvo type="min"/>
        <cfvo type="max"/>
        <color rgb="FFFCFCFF"/>
        <color rgb="FF63BE7B"/>
      </colorScale>
    </cfRule>
    <cfRule type="colorScale" priority="51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79">
    <cfRule type="colorScale" priority="5176">
      <colorScale>
        <cfvo type="min"/>
        <cfvo type="max"/>
        <color rgb="FFFCFCFF"/>
        <color rgb="FF63BE7B"/>
      </colorScale>
    </cfRule>
    <cfRule type="colorScale" priority="51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79">
    <cfRule type="cellIs" dxfId="5551" priority="5178" operator="greaterThan">
      <formula>1</formula>
    </cfRule>
    <cfRule type="colorScale" priority="5179">
      <colorScale>
        <cfvo type="min"/>
        <cfvo type="max"/>
        <color rgb="FFFCFCFF"/>
        <color rgb="FF63BE7B"/>
      </colorScale>
    </cfRule>
    <cfRule type="colorScale" priority="51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79">
    <cfRule type="colorScale" priority="5181">
      <colorScale>
        <cfvo type="min"/>
        <cfvo type="max"/>
        <color rgb="FFFCFCFF"/>
        <color rgb="FF63BE7B"/>
      </colorScale>
    </cfRule>
    <cfRule type="colorScale" priority="51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79">
    <cfRule type="colorScale" priority="5183">
      <colorScale>
        <cfvo type="min"/>
        <cfvo type="max"/>
        <color rgb="FFFCFCFF"/>
        <color rgb="FF63BE7B"/>
      </colorScale>
    </cfRule>
    <cfRule type="colorScale" priority="51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79">
    <cfRule type="cellIs" dxfId="5550" priority="5185" operator="greaterThan">
      <formula>1</formula>
    </cfRule>
    <cfRule type="colorScale" priority="5186">
      <colorScale>
        <cfvo type="min"/>
        <cfvo type="max"/>
        <color rgb="FFFCFCFF"/>
        <color rgb="FF63BE7B"/>
      </colorScale>
    </cfRule>
    <cfRule type="colorScale" priority="51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79">
    <cfRule type="colorScale" priority="5188">
      <colorScale>
        <cfvo type="min"/>
        <cfvo type="max"/>
        <color rgb="FFFCFCFF"/>
        <color rgb="FF63BE7B"/>
      </colorScale>
    </cfRule>
    <cfRule type="colorScale" priority="51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79">
    <cfRule type="colorScale" priority="5190">
      <colorScale>
        <cfvo type="min"/>
        <cfvo type="max"/>
        <color rgb="FFFCFCFF"/>
        <color rgb="FF63BE7B"/>
      </colorScale>
    </cfRule>
    <cfRule type="colorScale" priority="51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79">
    <cfRule type="cellIs" dxfId="5549" priority="5192" operator="greaterThan">
      <formula>1</formula>
    </cfRule>
    <cfRule type="colorScale" priority="5193">
      <colorScale>
        <cfvo type="min"/>
        <cfvo type="max"/>
        <color rgb="FFFCFCFF"/>
        <color rgb="FF63BE7B"/>
      </colorScale>
    </cfRule>
    <cfRule type="colorScale" priority="51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79">
    <cfRule type="colorScale" priority="5195">
      <colorScale>
        <cfvo type="min"/>
        <cfvo type="max"/>
        <color rgb="FFFCFCFF"/>
        <color rgb="FF63BE7B"/>
      </colorScale>
    </cfRule>
    <cfRule type="colorScale" priority="51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79">
    <cfRule type="colorScale" priority="5197">
      <colorScale>
        <cfvo type="min"/>
        <cfvo type="max"/>
        <color rgb="FFFCFCFF"/>
        <color rgb="FF63BE7B"/>
      </colorScale>
    </cfRule>
    <cfRule type="colorScale" priority="51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79">
    <cfRule type="cellIs" dxfId="5548" priority="5199" operator="greaterThan">
      <formula>1</formula>
    </cfRule>
    <cfRule type="colorScale" priority="5200">
      <colorScale>
        <cfvo type="min"/>
        <cfvo type="max"/>
        <color rgb="FFFCFCFF"/>
        <color rgb="FF63BE7B"/>
      </colorScale>
    </cfRule>
    <cfRule type="colorScale" priority="52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D79:LD79">
    <cfRule type="containsText" dxfId="5547" priority="4926" operator="containsText" text=" ">
      <formula>NOT(ISERROR(SEARCH(" ",KD79)))</formula>
    </cfRule>
    <cfRule type="containsText" dxfId="5546" priority="4927" operator="containsText" text=" ">
      <formula>NOT(ISERROR(SEARCH(" ",KD79)))</formula>
    </cfRule>
  </conditionalFormatting>
  <conditionalFormatting sqref="KG79:KZ79">
    <cfRule type="cellIs" dxfId="5545" priority="4893" operator="greaterThan">
      <formula>0.31</formula>
    </cfRule>
    <cfRule type="cellIs" dxfId="5544" priority="4894" operator="greaterThan">
      <formula>0.31</formula>
    </cfRule>
    <cfRule type="cellIs" dxfId="5543" priority="4895" operator="greaterThan">
      <formula>0.31</formula>
    </cfRule>
    <cfRule type="cellIs" dxfId="5542" priority="4896" operator="greaterThan">
      <formula>0.3</formula>
    </cfRule>
    <cfRule type="cellIs" dxfId="5541" priority="4897" operator="greaterThan">
      <formula>1</formula>
    </cfRule>
    <cfRule type="cellIs" dxfId="5540" priority="4898" operator="equal">
      <formula>0</formula>
    </cfRule>
  </conditionalFormatting>
  <conditionalFormatting sqref="MV79:MW79">
    <cfRule type="containsText" dxfId="5539" priority="4777" operator="containsText" text=" ">
      <formula>NOT(ISERROR(SEARCH(" ",MV79)))</formula>
    </cfRule>
    <cfRule type="containsText" dxfId="5538" priority="4778" operator="containsText" text=" ">
      <formula>NOT(ISERROR(SEARCH(" ",MV79)))</formula>
    </cfRule>
  </conditionalFormatting>
  <conditionalFormatting sqref="MX79:XFD79">
    <cfRule type="containsText" dxfId="5537" priority="5219" operator="containsText" text=" ">
      <formula>NOT(ISERROR(SEARCH(" ",MX79)))</formula>
    </cfRule>
    <cfRule type="containsText" dxfId="5536" priority="5220" operator="containsText" text=" ">
      <formula>NOT(ISERROR(SEARCH(" ",MX79)))</formula>
    </cfRule>
  </conditionalFormatting>
  <conditionalFormatting sqref="B80">
    <cfRule type="cellIs" dxfId="5535" priority="4354" operator="equal">
      <formula>" "</formula>
    </cfRule>
  </conditionalFormatting>
  <conditionalFormatting sqref="C80">
    <cfRule type="colorScale" priority="43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80">
    <cfRule type="containsText" dxfId="5534" priority="4325" operator="containsText" text=" ">
      <formula>NOT(ISERROR(SEARCH(" ",P80)))</formula>
    </cfRule>
    <cfRule type="containsText" dxfId="5533" priority="4326" operator="containsText" text=" ">
      <formula>NOT(ISERROR(SEARCH(" ",P80)))</formula>
    </cfRule>
  </conditionalFormatting>
  <conditionalFormatting sqref="V80">
    <cfRule type="colorScale" priority="4362">
      <colorScale>
        <cfvo type="min"/>
        <cfvo type="max"/>
        <color rgb="FFFCFCFF"/>
        <color rgb="FF63BE7B"/>
      </colorScale>
    </cfRule>
    <cfRule type="colorScale" priority="43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F80">
    <cfRule type="cellIs" dxfId="5532" priority="4669" operator="equal">
      <formula>0</formula>
    </cfRule>
    <cfRule type="cellIs" dxfId="5531" priority="4670" operator="greaterThan">
      <formula>1</formula>
    </cfRule>
    <cfRule type="containsText" dxfId="5530" priority="4671" operator="containsText" text=" ">
      <formula>NOT(ISERROR(SEARCH(" ",AF80)))</formula>
    </cfRule>
    <cfRule type="containsText" dxfId="5529" priority="4672" operator="containsText" text=" ">
      <formula>NOT(ISERROR(SEARCH(" ",AF80)))</formula>
    </cfRule>
  </conditionalFormatting>
  <conditionalFormatting sqref="AG80">
    <cfRule type="cellIs" dxfId="5528" priority="4355" operator="equal">
      <formula>0</formula>
    </cfRule>
    <cfRule type="cellIs" dxfId="5527" priority="4356" operator="greaterThan">
      <formula>1</formula>
    </cfRule>
    <cfRule type="containsText" dxfId="5526" priority="4357" operator="containsText" text=" ">
      <formula>NOT(ISERROR(SEARCH(" ",AG80)))</formula>
    </cfRule>
    <cfRule type="containsText" dxfId="5525" priority="4358" operator="containsText" text=" ">
      <formula>NOT(ISERROR(SEARCH(" ",AG80)))</formula>
    </cfRule>
  </conditionalFormatting>
  <conditionalFormatting sqref="AH80:AJ80">
    <cfRule type="cellIs" dxfId="5524" priority="4349" operator="equal">
      <formula>0</formula>
    </cfRule>
    <cfRule type="cellIs" dxfId="5523" priority="4350" operator="equal">
      <formula>0</formula>
    </cfRule>
    <cfRule type="cellIs" dxfId="5522" priority="4351" operator="greaterThan">
      <formula>1</formula>
    </cfRule>
    <cfRule type="containsText" dxfId="5521" priority="4352" operator="containsText" text=" ">
      <formula>NOT(ISERROR(SEARCH(" ",AH80)))</formula>
    </cfRule>
    <cfRule type="containsText" dxfId="5520" priority="4353" operator="containsText" text=" ">
      <formula>NOT(ISERROR(SEARCH(" ",AH80)))</formula>
    </cfRule>
  </conditionalFormatting>
  <conditionalFormatting sqref="AR80">
    <cfRule type="containsText" dxfId="5519" priority="4677" operator="containsText" text=" ">
      <formula>NOT(ISERROR(SEARCH(" ",AR80)))</formula>
    </cfRule>
    <cfRule type="containsText" dxfId="5518" priority="4678" operator="containsText" text=" ">
      <formula>NOT(ISERROR(SEARCH(" ",AR80)))</formula>
    </cfRule>
  </conditionalFormatting>
  <conditionalFormatting sqref="AS80">
    <cfRule type="cellIs" dxfId="5517" priority="4338" operator="equal">
      <formula>0</formula>
    </cfRule>
    <cfRule type="containsText" dxfId="5516" priority="4339" operator="containsText" text=" ">
      <formula>NOT(ISERROR(SEARCH(" ",AS80)))</formula>
    </cfRule>
    <cfRule type="containsText" dxfId="5515" priority="4340" operator="containsText" text=" ">
      <formula>NOT(ISERROR(SEARCH(" ",AS80)))</formula>
    </cfRule>
  </conditionalFormatting>
  <conditionalFormatting sqref="AT80">
    <cfRule type="cellIs" dxfId="5514" priority="4382" operator="equal">
      <formula>0</formula>
    </cfRule>
    <cfRule type="containsText" dxfId="5513" priority="4385" operator="containsText" text=" ">
      <formula>NOT(ISERROR(SEARCH(" ",AT80)))</formula>
    </cfRule>
    <cfRule type="containsText" dxfId="5512" priority="4386" operator="containsText" text=" ">
      <formula>NOT(ISERROR(SEARCH(" ",AT80)))</formula>
    </cfRule>
  </conditionalFormatting>
  <conditionalFormatting sqref="AU80">
    <cfRule type="cellIs" dxfId="5511" priority="4367" operator="greaterThan">
      <formula>1</formula>
    </cfRule>
    <cfRule type="containsText" dxfId="5510" priority="4368" operator="containsText" text=" ">
      <formula>NOT(ISERROR(SEARCH(" ",AU80)))</formula>
    </cfRule>
    <cfRule type="containsText" dxfId="5509" priority="4369" operator="containsText" text=" ">
      <formula>NOT(ISERROR(SEARCH(" ",AU80)))</formula>
    </cfRule>
  </conditionalFormatting>
  <conditionalFormatting sqref="AV80">
    <cfRule type="containsText" dxfId="5508" priority="4345" operator="containsText" text=" ">
      <formula>NOT(ISERROR(SEARCH(" ",AV80)))</formula>
    </cfRule>
    <cfRule type="containsText" dxfId="5507" priority="4346" operator="containsText" text=" ">
      <formula>NOT(ISERROR(SEARCH(" ",AV80)))</formula>
    </cfRule>
  </conditionalFormatting>
  <conditionalFormatting sqref="AY80">
    <cfRule type="containsText" dxfId="5506" priority="613" operator="containsText" text=" ">
      <formula>NOT(ISERROR(SEARCH(" ",AY80)))</formula>
    </cfRule>
    <cfRule type="containsText" dxfId="5505" priority="614" operator="containsText" text=" ">
      <formula>NOT(ISERROR(SEARCH(" ",AY80)))</formula>
    </cfRule>
  </conditionalFormatting>
  <conditionalFormatting sqref="AZ80">
    <cfRule type="containsText" dxfId="5504" priority="4673" operator="containsText" text=" ">
      <formula>NOT(ISERROR(SEARCH(" ",AZ80)))</formula>
    </cfRule>
    <cfRule type="containsText" dxfId="5503" priority="4674" operator="containsText" text=" ">
      <formula>NOT(ISERROR(SEARCH(" ",AZ80)))</formula>
    </cfRule>
  </conditionalFormatting>
  <conditionalFormatting sqref="BA80">
    <cfRule type="containsText" dxfId="5502" priority="4329" operator="containsText" text=" ">
      <formula>NOT(ISERROR(SEARCH(" ",BA80)))</formula>
    </cfRule>
    <cfRule type="containsText" dxfId="5501" priority="4330" operator="containsText" text=" ">
      <formula>NOT(ISERROR(SEARCH(" ",BA80)))</formula>
    </cfRule>
  </conditionalFormatting>
  <conditionalFormatting sqref="BG80">
    <cfRule type="containsText" dxfId="5500" priority="3855" operator="containsText" text=" ">
      <formula>NOT(ISERROR(SEARCH(" ",BG80)))</formula>
    </cfRule>
    <cfRule type="containsText" dxfId="5499" priority="3856" operator="containsText" text=" ">
      <formula>NOT(ISERROR(SEARCH(" ",BG80)))</formula>
    </cfRule>
  </conditionalFormatting>
  <conditionalFormatting sqref="BH80">
    <cfRule type="containsText" dxfId="5498" priority="4334" operator="containsText" text=" ">
      <formula>NOT(ISERROR(SEARCH(" ",BH80)))</formula>
    </cfRule>
    <cfRule type="containsText" dxfId="5497" priority="4335" operator="containsText" text=" ">
      <formula>NOT(ISERROR(SEARCH(" ",BH80)))</formula>
    </cfRule>
  </conditionalFormatting>
  <conditionalFormatting sqref="BJ80">
    <cfRule type="containsText" dxfId="5496" priority="4332" operator="containsText" text=" ">
      <formula>NOT(ISERROR(SEARCH(" ",BJ80)))</formula>
    </cfRule>
    <cfRule type="containsText" dxfId="5495" priority="4333" operator="containsText" text=" ">
      <formula>NOT(ISERROR(SEARCH(" ",BJ80)))</formula>
    </cfRule>
  </conditionalFormatting>
  <conditionalFormatting sqref="BK80">
    <cfRule type="containsText" dxfId="5494" priority="4679" operator="containsText" text=" ">
      <formula>NOT(ISERROR(SEARCH(" ",BK80)))</formula>
    </cfRule>
    <cfRule type="containsText" dxfId="5493" priority="4680" operator="containsText" text=" ">
      <formula>NOT(ISERROR(SEARCH(" ",BK80)))</formula>
    </cfRule>
  </conditionalFormatting>
  <conditionalFormatting sqref="BL80:BN80">
    <cfRule type="containsText" dxfId="5492" priority="4336" operator="containsText" text=" ">
      <formula>NOT(ISERROR(SEARCH(" ",BL80)))</formula>
    </cfRule>
    <cfRule type="containsText" dxfId="5491" priority="4337" operator="containsText" text=" ">
      <formula>NOT(ISERROR(SEARCH(" ",BL80)))</formula>
    </cfRule>
  </conditionalFormatting>
  <conditionalFormatting sqref="BQ80">
    <cfRule type="duplicateValues" dxfId="5490" priority="4322"/>
    <cfRule type="containsText" dxfId="5489" priority="4323" operator="containsText" text=" ">
      <formula>NOT(ISERROR(SEARCH(" ",BQ80)))</formula>
    </cfRule>
    <cfRule type="containsText" dxfId="5488" priority="4324" operator="containsText" text=" ">
      <formula>NOT(ISERROR(SEARCH(" ",BQ80)))</formula>
    </cfRule>
  </conditionalFormatting>
  <conditionalFormatting sqref="BR80:BT80">
    <cfRule type="containsText" dxfId="5487" priority="4364" operator="containsText" text=" ">
      <formula>NOT(ISERROR(SEARCH(" ",BR80)))</formula>
    </cfRule>
    <cfRule type="containsText" dxfId="5486" priority="4365" operator="containsText" text=" ">
      <formula>NOT(ISERROR(SEARCH(" ",BR80)))</formula>
    </cfRule>
  </conditionalFormatting>
  <conditionalFormatting sqref="BU80">
    <cfRule type="containsText" dxfId="5485" priority="3831" operator="containsText" text=" ">
      <formula>NOT(ISERROR(SEARCH(" ",BU80)))</formula>
    </cfRule>
    <cfRule type="containsText" dxfId="5484" priority="3832" operator="containsText" text=" ">
      <formula>NOT(ISERROR(SEARCH(" ",BU80)))</formula>
    </cfRule>
  </conditionalFormatting>
  <conditionalFormatting sqref="BV80">
    <cfRule type="containsText" dxfId="5483" priority="4675" operator="containsText" text=" ">
      <formula>NOT(ISERROR(SEARCH(" ",BV80)))</formula>
    </cfRule>
    <cfRule type="containsText" dxfId="5482" priority="4676" operator="containsText" text=" ">
      <formula>NOT(ISERROR(SEARCH(" ",BV80)))</formula>
    </cfRule>
  </conditionalFormatting>
  <conditionalFormatting sqref="BW80">
    <cfRule type="containsText" dxfId="5481" priority="4389" operator="containsText" text=" ">
      <formula>NOT(ISERROR(SEARCH(" ",BW80)))</formula>
    </cfRule>
    <cfRule type="containsText" dxfId="5480" priority="4390" operator="containsText" text=" ">
      <formula>NOT(ISERROR(SEARCH(" ",BW80)))</formula>
    </cfRule>
  </conditionalFormatting>
  <conditionalFormatting sqref="CM80">
    <cfRule type="containsText" dxfId="5479" priority="212" operator="containsText" text=" ">
      <formula>NOT(ISERROR(SEARCH(" ",CM80)))</formula>
    </cfRule>
  </conditionalFormatting>
  <conditionalFormatting sqref="CO80">
    <cfRule type="containsText" dxfId="5478" priority="165" operator="containsText" text=" ">
      <formula>NOT(ISERROR(SEARCH(" ",CO80)))</formula>
    </cfRule>
  </conditionalFormatting>
  <conditionalFormatting sqref="CQ80">
    <cfRule type="cellIs" dxfId="5477" priority="4327" operator="equal">
      <formula>1</formula>
    </cfRule>
    <cfRule type="cellIs" dxfId="5476" priority="4328" operator="equal">
      <formula>1</formula>
    </cfRule>
  </conditionalFormatting>
  <conditionalFormatting sqref="CU80:CX80">
    <cfRule type="cellIs" dxfId="5475" priority="518" operator="equal">
      <formula>1</formula>
    </cfRule>
  </conditionalFormatting>
  <conditionalFormatting sqref="DE80:DG80">
    <cfRule type="cellIs" dxfId="5474" priority="431" operator="equal">
      <formula>1</formula>
    </cfRule>
  </conditionalFormatting>
  <conditionalFormatting sqref="DH80">
    <cfRule type="cellIs" dxfId="5473" priority="517" operator="equal">
      <formula>1</formula>
    </cfRule>
  </conditionalFormatting>
  <conditionalFormatting sqref="DJ80:DM80">
    <cfRule type="cellIs" dxfId="5472" priority="516" operator="equal">
      <formula>1</formula>
    </cfRule>
  </conditionalFormatting>
  <conditionalFormatting sqref="DO80:DQ80">
    <cfRule type="cellIs" dxfId="5471" priority="456" operator="equal">
      <formula>1</formula>
    </cfRule>
  </conditionalFormatting>
  <conditionalFormatting sqref="DR80">
    <cfRule type="cellIs" dxfId="5470" priority="424" operator="equal">
      <formula>1</formula>
    </cfRule>
  </conditionalFormatting>
  <conditionalFormatting sqref="DS80">
    <cfRule type="cellIs" dxfId="5469" priority="4667" operator="equal">
      <formula>1</formula>
    </cfRule>
  </conditionalFormatting>
  <conditionalFormatting sqref="DV80">
    <cfRule type="containsText" dxfId="5468" priority="4341" operator="containsText" text=" ">
      <formula>NOT(ISERROR(SEARCH(" ",DV80)))</formula>
    </cfRule>
    <cfRule type="containsText" dxfId="5467" priority="4342" operator="containsText" text=" ">
      <formula>NOT(ISERROR(SEARCH(" ",DV80)))</formula>
    </cfRule>
    <cfRule type="containsText" dxfId="5466" priority="4343" operator="containsText" text=" ">
      <formula>NOT(ISERROR(SEARCH(" ",DV80)))</formula>
    </cfRule>
    <cfRule type="containsText" dxfId="5465" priority="4344" operator="containsText" text=" ">
      <formula>NOT(ISERROR(SEARCH(" ",DV80)))</formula>
    </cfRule>
  </conditionalFormatting>
  <conditionalFormatting sqref="DY80:EH80">
    <cfRule type="containsText" dxfId="5464" priority="4383" operator="containsText" text=" ">
      <formula>NOT(ISERROR(SEARCH(" ",DY80)))</formula>
    </cfRule>
    <cfRule type="containsText" dxfId="5463" priority="4384" operator="containsText" text=" ">
      <formula>NOT(ISERROR(SEARCH(" ",DY80)))</formula>
    </cfRule>
  </conditionalFormatting>
  <conditionalFormatting sqref="EJ80">
    <cfRule type="cellIs" dxfId="5462" priority="4347" operator="equal">
      <formula>0</formula>
    </cfRule>
    <cfRule type="containsText" dxfId="5461" priority="4378" operator="containsText" text=" ">
      <formula>NOT(ISERROR(SEARCH(" ",EJ80)))</formula>
    </cfRule>
    <cfRule type="containsText" dxfId="5460" priority="4379" operator="containsText" text=" ">
      <formula>NOT(ISERROR(SEARCH(" ",EJ80)))</formula>
    </cfRule>
  </conditionalFormatting>
  <conditionalFormatting sqref="FE80">
    <cfRule type="cellIs" dxfId="5459" priority="4391" operator="greaterThan">
      <formula>1</formula>
    </cfRule>
    <cfRule type="colorScale" priority="4392">
      <colorScale>
        <cfvo type="min"/>
        <cfvo type="max"/>
        <color rgb="FFFCFCFF"/>
        <color rgb="FF63BE7B"/>
      </colorScale>
    </cfRule>
    <cfRule type="colorScale" priority="43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80">
    <cfRule type="colorScale" priority="4380">
      <colorScale>
        <cfvo type="min"/>
        <cfvo type="max"/>
        <color rgb="FFFCFCFF"/>
        <color rgb="FF63BE7B"/>
      </colorScale>
    </cfRule>
    <cfRule type="colorScale" priority="43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80:FH80">
    <cfRule type="colorScale" priority="4394">
      <colorScale>
        <cfvo type="min"/>
        <cfvo type="max"/>
        <color rgb="FFFCFCFF"/>
        <color rgb="FF63BE7B"/>
      </colorScale>
    </cfRule>
    <cfRule type="colorScale" priority="43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80">
    <cfRule type="colorScale" priority="4396">
      <colorScale>
        <cfvo type="min"/>
        <cfvo type="max"/>
        <color rgb="FFFCFCFF"/>
        <color rgb="FF63BE7B"/>
      </colorScale>
    </cfRule>
    <cfRule type="colorScale" priority="43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80">
    <cfRule type="colorScale" priority="4663">
      <colorScale>
        <cfvo type="min"/>
        <cfvo type="max"/>
        <color rgb="FFFCFCFF"/>
        <color rgb="FF63BE7B"/>
      </colorScale>
    </cfRule>
    <cfRule type="colorScale" priority="46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80">
    <cfRule type="cellIs" dxfId="5458" priority="4398" operator="greaterThan">
      <formula>1</formula>
    </cfRule>
    <cfRule type="colorScale" priority="4399">
      <colorScale>
        <cfvo type="min"/>
        <cfvo type="max"/>
        <color rgb="FFFCFCFF"/>
        <color rgb="FF63BE7B"/>
      </colorScale>
    </cfRule>
    <cfRule type="colorScale" priority="44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80">
    <cfRule type="colorScale" priority="4401">
      <colorScale>
        <cfvo type="min"/>
        <cfvo type="max"/>
        <color rgb="FFFCFCFF"/>
        <color rgb="FF63BE7B"/>
      </colorScale>
    </cfRule>
    <cfRule type="colorScale" priority="44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80">
    <cfRule type="colorScale" priority="4659">
      <colorScale>
        <cfvo type="min"/>
        <cfvo type="max"/>
        <color rgb="FFFCFCFF"/>
        <color rgb="FF63BE7B"/>
      </colorScale>
    </cfRule>
    <cfRule type="colorScale" priority="46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80">
    <cfRule type="cellIs" dxfId="5457" priority="4403" operator="greaterThan">
      <formula>1</formula>
    </cfRule>
    <cfRule type="colorScale" priority="4404">
      <colorScale>
        <cfvo type="min"/>
        <cfvo type="max"/>
        <color rgb="FFFCFCFF"/>
        <color rgb="FF63BE7B"/>
      </colorScale>
    </cfRule>
    <cfRule type="colorScale" priority="44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80">
    <cfRule type="colorScale" priority="4406">
      <colorScale>
        <cfvo type="min"/>
        <cfvo type="max"/>
        <color rgb="FFFCFCFF"/>
        <color rgb="FF63BE7B"/>
      </colorScale>
    </cfRule>
    <cfRule type="colorScale" priority="44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80">
    <cfRule type="colorScale" priority="4408">
      <colorScale>
        <cfvo type="min"/>
        <cfvo type="max"/>
        <color rgb="FFFCFCFF"/>
        <color rgb="FF63BE7B"/>
      </colorScale>
    </cfRule>
    <cfRule type="colorScale" priority="44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80">
    <cfRule type="cellIs" dxfId="5456" priority="4410" operator="greaterThan">
      <formula>1</formula>
    </cfRule>
    <cfRule type="colorScale" priority="4411">
      <colorScale>
        <cfvo type="min"/>
        <cfvo type="max"/>
        <color rgb="FFFCFCFF"/>
        <color rgb="FF63BE7B"/>
      </colorScale>
    </cfRule>
    <cfRule type="colorScale" priority="44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80">
    <cfRule type="colorScale" priority="4413">
      <colorScale>
        <cfvo type="min"/>
        <cfvo type="max"/>
        <color rgb="FFFCFCFF"/>
        <color rgb="FF63BE7B"/>
      </colorScale>
    </cfRule>
    <cfRule type="colorScale" priority="44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80">
    <cfRule type="colorScale" priority="4415">
      <colorScale>
        <cfvo type="min"/>
        <cfvo type="max"/>
        <color rgb="FFFCFCFF"/>
        <color rgb="FF63BE7B"/>
      </colorScale>
    </cfRule>
    <cfRule type="colorScale" priority="44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80">
    <cfRule type="cellIs" dxfId="5455" priority="4417" operator="greaterThan">
      <formula>1</formula>
    </cfRule>
    <cfRule type="colorScale" priority="4418">
      <colorScale>
        <cfvo type="min"/>
        <cfvo type="max"/>
        <color rgb="FFFCFCFF"/>
        <color rgb="FF63BE7B"/>
      </colorScale>
    </cfRule>
    <cfRule type="colorScale" priority="44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80">
    <cfRule type="colorScale" priority="4420">
      <colorScale>
        <cfvo type="min"/>
        <cfvo type="max"/>
        <color rgb="FFFCFCFF"/>
        <color rgb="FF63BE7B"/>
      </colorScale>
    </cfRule>
    <cfRule type="colorScale" priority="44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80">
    <cfRule type="colorScale" priority="4422">
      <colorScale>
        <cfvo type="min"/>
        <cfvo type="max"/>
        <color rgb="FFFCFCFF"/>
        <color rgb="FF63BE7B"/>
      </colorScale>
    </cfRule>
    <cfRule type="colorScale" priority="44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80">
    <cfRule type="cellIs" dxfId="5454" priority="4424" operator="greaterThan">
      <formula>1</formula>
    </cfRule>
    <cfRule type="colorScale" priority="4425">
      <colorScale>
        <cfvo type="min"/>
        <cfvo type="max"/>
        <color rgb="FFFCFCFF"/>
        <color rgb="FF63BE7B"/>
      </colorScale>
    </cfRule>
    <cfRule type="colorScale" priority="44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80">
    <cfRule type="colorScale" priority="4427">
      <colorScale>
        <cfvo type="min"/>
        <cfvo type="max"/>
        <color rgb="FFFCFCFF"/>
        <color rgb="FF63BE7B"/>
      </colorScale>
    </cfRule>
    <cfRule type="colorScale" priority="44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80">
    <cfRule type="colorScale" priority="4429">
      <colorScale>
        <cfvo type="min"/>
        <cfvo type="max"/>
        <color rgb="FFFCFCFF"/>
        <color rgb="FF63BE7B"/>
      </colorScale>
    </cfRule>
    <cfRule type="colorScale" priority="44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80">
    <cfRule type="cellIs" dxfId="5453" priority="4431" operator="greaterThan">
      <formula>1</formula>
    </cfRule>
    <cfRule type="colorScale" priority="4432">
      <colorScale>
        <cfvo type="min"/>
        <cfvo type="max"/>
        <color rgb="FFFCFCFF"/>
        <color rgb="FF63BE7B"/>
      </colorScale>
    </cfRule>
    <cfRule type="colorScale" priority="44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80">
    <cfRule type="colorScale" priority="4434">
      <colorScale>
        <cfvo type="min"/>
        <cfvo type="max"/>
        <color rgb="FFFCFCFF"/>
        <color rgb="FF63BE7B"/>
      </colorScale>
    </cfRule>
    <cfRule type="colorScale" priority="44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80">
    <cfRule type="colorScale" priority="4436">
      <colorScale>
        <cfvo type="min"/>
        <cfvo type="max"/>
        <color rgb="FFFCFCFF"/>
        <color rgb="FF63BE7B"/>
      </colorScale>
    </cfRule>
    <cfRule type="colorScale" priority="44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80">
    <cfRule type="cellIs" dxfId="5452" priority="4438" operator="greaterThan">
      <formula>1</formula>
    </cfRule>
    <cfRule type="colorScale" priority="4439">
      <colorScale>
        <cfvo type="min"/>
        <cfvo type="max"/>
        <color rgb="FFFCFCFF"/>
        <color rgb="FF63BE7B"/>
      </colorScale>
    </cfRule>
    <cfRule type="colorScale" priority="44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80">
    <cfRule type="colorScale" priority="4441">
      <colorScale>
        <cfvo type="min"/>
        <cfvo type="max"/>
        <color rgb="FFFCFCFF"/>
        <color rgb="FF63BE7B"/>
      </colorScale>
    </cfRule>
    <cfRule type="colorScale" priority="44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80">
    <cfRule type="colorScale" priority="4443">
      <colorScale>
        <cfvo type="min"/>
        <cfvo type="max"/>
        <color rgb="FFFCFCFF"/>
        <color rgb="FF63BE7B"/>
      </colorScale>
    </cfRule>
    <cfRule type="colorScale" priority="44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80">
    <cfRule type="cellIs" dxfId="5451" priority="4445" operator="greaterThan">
      <formula>1</formula>
    </cfRule>
    <cfRule type="colorScale" priority="4446">
      <colorScale>
        <cfvo type="min"/>
        <cfvo type="max"/>
        <color rgb="FFFCFCFF"/>
        <color rgb="FF63BE7B"/>
      </colorScale>
    </cfRule>
    <cfRule type="colorScale" priority="44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80">
    <cfRule type="colorScale" priority="4448">
      <colorScale>
        <cfvo type="min"/>
        <cfvo type="max"/>
        <color rgb="FFFCFCFF"/>
        <color rgb="FF63BE7B"/>
      </colorScale>
    </cfRule>
    <cfRule type="colorScale" priority="44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80">
    <cfRule type="colorScale" priority="4450">
      <colorScale>
        <cfvo type="min"/>
        <cfvo type="max"/>
        <color rgb="FFFCFCFF"/>
        <color rgb="FF63BE7B"/>
      </colorScale>
    </cfRule>
    <cfRule type="colorScale" priority="44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80">
    <cfRule type="cellIs" dxfId="5450" priority="4452" operator="greaterThan">
      <formula>1</formula>
    </cfRule>
    <cfRule type="colorScale" priority="4453">
      <colorScale>
        <cfvo type="min"/>
        <cfvo type="max"/>
        <color rgb="FFFCFCFF"/>
        <color rgb="FF63BE7B"/>
      </colorScale>
    </cfRule>
    <cfRule type="colorScale" priority="44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80">
    <cfRule type="colorScale" priority="4455">
      <colorScale>
        <cfvo type="min"/>
        <cfvo type="max"/>
        <color rgb="FFFCFCFF"/>
        <color rgb="FF63BE7B"/>
      </colorScale>
    </cfRule>
    <cfRule type="colorScale" priority="44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80">
    <cfRule type="colorScale" priority="4457">
      <colorScale>
        <cfvo type="min"/>
        <cfvo type="max"/>
        <color rgb="FFFCFCFF"/>
        <color rgb="FF63BE7B"/>
      </colorScale>
    </cfRule>
    <cfRule type="colorScale" priority="44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80">
    <cfRule type="cellIs" dxfId="5449" priority="4459" operator="greaterThan">
      <formula>1</formula>
    </cfRule>
    <cfRule type="colorScale" priority="4460">
      <colorScale>
        <cfvo type="min"/>
        <cfvo type="max"/>
        <color rgb="FFFCFCFF"/>
        <color rgb="FF63BE7B"/>
      </colorScale>
    </cfRule>
    <cfRule type="colorScale" priority="44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80">
    <cfRule type="colorScale" priority="4462">
      <colorScale>
        <cfvo type="min"/>
        <cfvo type="max"/>
        <color rgb="FFFCFCFF"/>
        <color rgb="FF63BE7B"/>
      </colorScale>
    </cfRule>
    <cfRule type="colorScale" priority="44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80">
    <cfRule type="colorScale" priority="4464">
      <colorScale>
        <cfvo type="min"/>
        <cfvo type="max"/>
        <color rgb="FFFCFCFF"/>
        <color rgb="FF63BE7B"/>
      </colorScale>
    </cfRule>
    <cfRule type="colorScale" priority="44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80">
    <cfRule type="cellIs" dxfId="5448" priority="4466" operator="greaterThan">
      <formula>1</formula>
    </cfRule>
    <cfRule type="colorScale" priority="4467">
      <colorScale>
        <cfvo type="min"/>
        <cfvo type="max"/>
        <color rgb="FFFCFCFF"/>
        <color rgb="FF63BE7B"/>
      </colorScale>
    </cfRule>
    <cfRule type="colorScale" priority="44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80">
    <cfRule type="colorScale" priority="4469">
      <colorScale>
        <cfvo type="min"/>
        <cfvo type="max"/>
        <color rgb="FFFCFCFF"/>
        <color rgb="FF63BE7B"/>
      </colorScale>
    </cfRule>
    <cfRule type="colorScale" priority="44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80">
    <cfRule type="colorScale" priority="4471">
      <colorScale>
        <cfvo type="min"/>
        <cfvo type="max"/>
        <color rgb="FFFCFCFF"/>
        <color rgb="FF63BE7B"/>
      </colorScale>
    </cfRule>
    <cfRule type="colorScale" priority="44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80">
    <cfRule type="cellIs" dxfId="5447" priority="4473" operator="greaterThan">
      <formula>1</formula>
    </cfRule>
    <cfRule type="colorScale" priority="4474">
      <colorScale>
        <cfvo type="min"/>
        <cfvo type="max"/>
        <color rgb="FFFCFCFF"/>
        <color rgb="FF63BE7B"/>
      </colorScale>
    </cfRule>
    <cfRule type="colorScale" priority="44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80">
    <cfRule type="colorScale" priority="4476">
      <colorScale>
        <cfvo type="min"/>
        <cfvo type="max"/>
        <color rgb="FFFCFCFF"/>
        <color rgb="FF63BE7B"/>
      </colorScale>
    </cfRule>
    <cfRule type="colorScale" priority="44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80">
    <cfRule type="colorScale" priority="4478">
      <colorScale>
        <cfvo type="min"/>
        <cfvo type="max"/>
        <color rgb="FFFCFCFF"/>
        <color rgb="FF63BE7B"/>
      </colorScale>
    </cfRule>
    <cfRule type="colorScale" priority="44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80">
    <cfRule type="cellIs" dxfId="5446" priority="4480" operator="greaterThan">
      <formula>1</formula>
    </cfRule>
    <cfRule type="colorScale" priority="4481">
      <colorScale>
        <cfvo type="min"/>
        <cfvo type="max"/>
        <color rgb="FFFCFCFF"/>
        <color rgb="FF63BE7B"/>
      </colorScale>
    </cfRule>
    <cfRule type="colorScale" priority="44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80">
    <cfRule type="colorScale" priority="4483">
      <colorScale>
        <cfvo type="min"/>
        <cfvo type="max"/>
        <color rgb="FFFCFCFF"/>
        <color rgb="FF63BE7B"/>
      </colorScale>
    </cfRule>
    <cfRule type="colorScale" priority="44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80">
    <cfRule type="colorScale" priority="4485">
      <colorScale>
        <cfvo type="min"/>
        <cfvo type="max"/>
        <color rgb="FFFCFCFF"/>
        <color rgb="FF63BE7B"/>
      </colorScale>
    </cfRule>
    <cfRule type="colorScale" priority="44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80">
    <cfRule type="cellIs" dxfId="5445" priority="4487" operator="greaterThan">
      <formula>1</formula>
    </cfRule>
    <cfRule type="colorScale" priority="4488">
      <colorScale>
        <cfvo type="min"/>
        <cfvo type="max"/>
        <color rgb="FFFCFCFF"/>
        <color rgb="FF63BE7B"/>
      </colorScale>
    </cfRule>
    <cfRule type="colorScale" priority="44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80">
    <cfRule type="colorScale" priority="4490">
      <colorScale>
        <cfvo type="min"/>
        <cfvo type="max"/>
        <color rgb="FFFCFCFF"/>
        <color rgb="FF63BE7B"/>
      </colorScale>
    </cfRule>
    <cfRule type="colorScale" priority="44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80">
    <cfRule type="colorScale" priority="4492">
      <colorScale>
        <cfvo type="min"/>
        <cfvo type="max"/>
        <color rgb="FFFCFCFF"/>
        <color rgb="FF63BE7B"/>
      </colorScale>
    </cfRule>
    <cfRule type="colorScale" priority="44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80">
    <cfRule type="cellIs" dxfId="5444" priority="4494" operator="greaterThan">
      <formula>1</formula>
    </cfRule>
    <cfRule type="colorScale" priority="4495">
      <colorScale>
        <cfvo type="min"/>
        <cfvo type="max"/>
        <color rgb="FFFCFCFF"/>
        <color rgb="FF63BE7B"/>
      </colorScale>
    </cfRule>
    <cfRule type="colorScale" priority="44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80">
    <cfRule type="colorScale" priority="4497">
      <colorScale>
        <cfvo type="min"/>
        <cfvo type="max"/>
        <color rgb="FFFCFCFF"/>
        <color rgb="FF63BE7B"/>
      </colorScale>
    </cfRule>
    <cfRule type="colorScale" priority="44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80">
    <cfRule type="colorScale" priority="4499">
      <colorScale>
        <cfvo type="min"/>
        <cfvo type="max"/>
        <color rgb="FFFCFCFF"/>
        <color rgb="FF63BE7B"/>
      </colorScale>
    </cfRule>
    <cfRule type="colorScale" priority="45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80">
    <cfRule type="cellIs" dxfId="5443" priority="4501" operator="greaterThan">
      <formula>1</formula>
    </cfRule>
    <cfRule type="colorScale" priority="4502">
      <colorScale>
        <cfvo type="min"/>
        <cfvo type="max"/>
        <color rgb="FFFCFCFF"/>
        <color rgb="FF63BE7B"/>
      </colorScale>
    </cfRule>
    <cfRule type="colorScale" priority="45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80">
    <cfRule type="colorScale" priority="4504">
      <colorScale>
        <cfvo type="min"/>
        <cfvo type="max"/>
        <color rgb="FFFCFCFF"/>
        <color rgb="FF63BE7B"/>
      </colorScale>
    </cfRule>
    <cfRule type="colorScale" priority="45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80">
    <cfRule type="colorScale" priority="4506">
      <colorScale>
        <cfvo type="min"/>
        <cfvo type="max"/>
        <color rgb="FFFCFCFF"/>
        <color rgb="FF63BE7B"/>
      </colorScale>
    </cfRule>
    <cfRule type="colorScale" priority="45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80">
    <cfRule type="cellIs" dxfId="5442" priority="4508" operator="greaterThan">
      <formula>1</formula>
    </cfRule>
    <cfRule type="colorScale" priority="4509">
      <colorScale>
        <cfvo type="min"/>
        <cfvo type="max"/>
        <color rgb="FFFCFCFF"/>
        <color rgb="FF63BE7B"/>
      </colorScale>
    </cfRule>
    <cfRule type="colorScale" priority="45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80">
    <cfRule type="colorScale" priority="4511">
      <colorScale>
        <cfvo type="min"/>
        <cfvo type="max"/>
        <color rgb="FFFCFCFF"/>
        <color rgb="FF63BE7B"/>
      </colorScale>
    </cfRule>
    <cfRule type="colorScale" priority="45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80">
    <cfRule type="colorScale" priority="4513">
      <colorScale>
        <cfvo type="min"/>
        <cfvo type="max"/>
        <color rgb="FFFCFCFF"/>
        <color rgb="FF63BE7B"/>
      </colorScale>
    </cfRule>
    <cfRule type="colorScale" priority="45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80">
    <cfRule type="cellIs" dxfId="5441" priority="4515" operator="greaterThan">
      <formula>1</formula>
    </cfRule>
    <cfRule type="colorScale" priority="4516">
      <colorScale>
        <cfvo type="min"/>
        <cfvo type="max"/>
        <color rgb="FFFCFCFF"/>
        <color rgb="FF63BE7B"/>
      </colorScale>
    </cfRule>
    <cfRule type="colorScale" priority="45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80">
    <cfRule type="colorScale" priority="4518">
      <colorScale>
        <cfvo type="min"/>
        <cfvo type="max"/>
        <color rgb="FFFCFCFF"/>
        <color rgb="FF63BE7B"/>
      </colorScale>
    </cfRule>
    <cfRule type="colorScale" priority="45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80">
    <cfRule type="colorScale" priority="4520">
      <colorScale>
        <cfvo type="min"/>
        <cfvo type="max"/>
        <color rgb="FFFCFCFF"/>
        <color rgb="FF63BE7B"/>
      </colorScale>
    </cfRule>
    <cfRule type="colorScale" priority="45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80">
    <cfRule type="cellIs" dxfId="5440" priority="4522" operator="greaterThan">
      <formula>1</formula>
    </cfRule>
    <cfRule type="colorScale" priority="4523">
      <colorScale>
        <cfvo type="min"/>
        <cfvo type="max"/>
        <color rgb="FFFCFCFF"/>
        <color rgb="FF63BE7B"/>
      </colorScale>
    </cfRule>
    <cfRule type="colorScale" priority="45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80">
    <cfRule type="cellIs" dxfId="5439" priority="4525" operator="greaterThan">
      <formula>1</formula>
    </cfRule>
    <cfRule type="colorScale" priority="4526">
      <colorScale>
        <cfvo type="min"/>
        <cfvo type="max"/>
        <color rgb="FFFCFCFF"/>
        <color rgb="FF63BE7B"/>
      </colorScale>
    </cfRule>
    <cfRule type="colorScale" priority="45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80:HW80">
    <cfRule type="colorScale" priority="4528">
      <colorScale>
        <cfvo type="min"/>
        <cfvo type="max"/>
        <color rgb="FFFCFCFF"/>
        <color rgb="FF63BE7B"/>
      </colorScale>
    </cfRule>
    <cfRule type="colorScale" priority="45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80">
    <cfRule type="colorScale" priority="4530">
      <colorScale>
        <cfvo type="min"/>
        <cfvo type="max"/>
        <color rgb="FFFCFCFF"/>
        <color rgb="FF63BE7B"/>
      </colorScale>
    </cfRule>
    <cfRule type="colorScale" priority="45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80">
    <cfRule type="colorScale" priority="4665">
      <colorScale>
        <cfvo type="min"/>
        <cfvo type="max"/>
        <color rgb="FFFCFCFF"/>
        <color rgb="FF63BE7B"/>
      </colorScale>
    </cfRule>
    <cfRule type="colorScale" priority="46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80">
    <cfRule type="cellIs" dxfId="5438" priority="4532" operator="greaterThan">
      <formula>1</formula>
    </cfRule>
    <cfRule type="colorScale" priority="4533">
      <colorScale>
        <cfvo type="min"/>
        <cfvo type="max"/>
        <color rgb="FFFCFCFF"/>
        <color rgb="FF63BE7B"/>
      </colorScale>
    </cfRule>
    <cfRule type="colorScale" priority="45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80">
    <cfRule type="colorScale" priority="4535">
      <colorScale>
        <cfvo type="min"/>
        <cfvo type="max"/>
        <color rgb="FFFCFCFF"/>
        <color rgb="FF63BE7B"/>
      </colorScale>
    </cfRule>
    <cfRule type="colorScale" priority="45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80">
    <cfRule type="colorScale" priority="4661">
      <colorScale>
        <cfvo type="min"/>
        <cfvo type="max"/>
        <color rgb="FFFCFCFF"/>
        <color rgb="FF63BE7B"/>
      </colorScale>
    </cfRule>
    <cfRule type="colorScale" priority="46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80">
    <cfRule type="cellIs" dxfId="5437" priority="4537" operator="greaterThan">
      <formula>1</formula>
    </cfRule>
    <cfRule type="colorScale" priority="4538">
      <colorScale>
        <cfvo type="min"/>
        <cfvo type="max"/>
        <color rgb="FFFCFCFF"/>
        <color rgb="FF63BE7B"/>
      </colorScale>
    </cfRule>
    <cfRule type="colorScale" priority="45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80">
    <cfRule type="colorScale" priority="4540">
      <colorScale>
        <cfvo type="min"/>
        <cfvo type="max"/>
        <color rgb="FFFCFCFF"/>
        <color rgb="FF63BE7B"/>
      </colorScale>
    </cfRule>
    <cfRule type="colorScale" priority="45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80">
    <cfRule type="colorScale" priority="4542">
      <colorScale>
        <cfvo type="min"/>
        <cfvo type="max"/>
        <color rgb="FFFCFCFF"/>
        <color rgb="FF63BE7B"/>
      </colorScale>
    </cfRule>
    <cfRule type="colorScale" priority="45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80">
    <cfRule type="cellIs" dxfId="5436" priority="4544" operator="greaterThan">
      <formula>1</formula>
    </cfRule>
    <cfRule type="colorScale" priority="4545">
      <colorScale>
        <cfvo type="min"/>
        <cfvo type="max"/>
        <color rgb="FFFCFCFF"/>
        <color rgb="FF63BE7B"/>
      </colorScale>
    </cfRule>
    <cfRule type="colorScale" priority="45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80">
    <cfRule type="colorScale" priority="4547">
      <colorScale>
        <cfvo type="min"/>
        <cfvo type="max"/>
        <color rgb="FFFCFCFF"/>
        <color rgb="FF63BE7B"/>
      </colorScale>
    </cfRule>
    <cfRule type="colorScale" priority="45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80">
    <cfRule type="colorScale" priority="4549">
      <colorScale>
        <cfvo type="min"/>
        <cfvo type="max"/>
        <color rgb="FFFCFCFF"/>
        <color rgb="FF63BE7B"/>
      </colorScale>
    </cfRule>
    <cfRule type="colorScale" priority="45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80">
    <cfRule type="cellIs" dxfId="5435" priority="4551" operator="greaterThan">
      <formula>1</formula>
    </cfRule>
    <cfRule type="colorScale" priority="4552">
      <colorScale>
        <cfvo type="min"/>
        <cfvo type="max"/>
        <color rgb="FFFCFCFF"/>
        <color rgb="FF63BE7B"/>
      </colorScale>
    </cfRule>
    <cfRule type="colorScale" priority="45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80">
    <cfRule type="colorScale" priority="4554">
      <colorScale>
        <cfvo type="min"/>
        <cfvo type="max"/>
        <color rgb="FFFCFCFF"/>
        <color rgb="FF63BE7B"/>
      </colorScale>
    </cfRule>
    <cfRule type="colorScale" priority="45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80">
    <cfRule type="colorScale" priority="4556">
      <colorScale>
        <cfvo type="min"/>
        <cfvo type="max"/>
        <color rgb="FFFCFCFF"/>
        <color rgb="FF63BE7B"/>
      </colorScale>
    </cfRule>
    <cfRule type="colorScale" priority="45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80">
    <cfRule type="cellIs" dxfId="5434" priority="4558" operator="greaterThan">
      <formula>1</formula>
    </cfRule>
    <cfRule type="colorScale" priority="4559">
      <colorScale>
        <cfvo type="min"/>
        <cfvo type="max"/>
        <color rgb="FFFCFCFF"/>
        <color rgb="FF63BE7B"/>
      </colorScale>
    </cfRule>
    <cfRule type="colorScale" priority="45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80">
    <cfRule type="colorScale" priority="4561">
      <colorScale>
        <cfvo type="min"/>
        <cfvo type="max"/>
        <color rgb="FFFCFCFF"/>
        <color rgb="FF63BE7B"/>
      </colorScale>
    </cfRule>
    <cfRule type="colorScale" priority="45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80">
    <cfRule type="colorScale" priority="4563">
      <colorScale>
        <cfvo type="min"/>
        <cfvo type="max"/>
        <color rgb="FFFCFCFF"/>
        <color rgb="FF63BE7B"/>
      </colorScale>
    </cfRule>
    <cfRule type="colorScale" priority="45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80">
    <cfRule type="cellIs" dxfId="5433" priority="4565" operator="greaterThan">
      <formula>1</formula>
    </cfRule>
    <cfRule type="colorScale" priority="4566">
      <colorScale>
        <cfvo type="min"/>
        <cfvo type="max"/>
        <color rgb="FFFCFCFF"/>
        <color rgb="FF63BE7B"/>
      </colorScale>
    </cfRule>
    <cfRule type="colorScale" priority="45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80">
    <cfRule type="colorScale" priority="4568">
      <colorScale>
        <cfvo type="min"/>
        <cfvo type="max"/>
        <color rgb="FFFCFCFF"/>
        <color rgb="FF63BE7B"/>
      </colorScale>
    </cfRule>
    <cfRule type="colorScale" priority="45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80">
    <cfRule type="colorScale" priority="4570">
      <colorScale>
        <cfvo type="min"/>
        <cfvo type="max"/>
        <color rgb="FFFCFCFF"/>
        <color rgb="FF63BE7B"/>
      </colorScale>
    </cfRule>
    <cfRule type="colorScale" priority="45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80">
    <cfRule type="cellIs" dxfId="5432" priority="4572" operator="greaterThan">
      <formula>1</formula>
    </cfRule>
    <cfRule type="colorScale" priority="4573">
      <colorScale>
        <cfvo type="min"/>
        <cfvo type="max"/>
        <color rgb="FFFCFCFF"/>
        <color rgb="FF63BE7B"/>
      </colorScale>
    </cfRule>
    <cfRule type="colorScale" priority="45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80">
    <cfRule type="colorScale" priority="4575">
      <colorScale>
        <cfvo type="min"/>
        <cfvo type="max"/>
        <color rgb="FFFCFCFF"/>
        <color rgb="FF63BE7B"/>
      </colorScale>
    </cfRule>
    <cfRule type="colorScale" priority="45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80">
    <cfRule type="colorScale" priority="4577">
      <colorScale>
        <cfvo type="min"/>
        <cfvo type="max"/>
        <color rgb="FFFCFCFF"/>
        <color rgb="FF63BE7B"/>
      </colorScale>
    </cfRule>
    <cfRule type="colorScale" priority="45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80">
    <cfRule type="cellIs" dxfId="5431" priority="4579" operator="greaterThan">
      <formula>1</formula>
    </cfRule>
    <cfRule type="colorScale" priority="4580">
      <colorScale>
        <cfvo type="min"/>
        <cfvo type="max"/>
        <color rgb="FFFCFCFF"/>
        <color rgb="FF63BE7B"/>
      </colorScale>
    </cfRule>
    <cfRule type="colorScale" priority="45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80">
    <cfRule type="colorScale" priority="4582">
      <colorScale>
        <cfvo type="min"/>
        <cfvo type="max"/>
        <color rgb="FFFCFCFF"/>
        <color rgb="FF63BE7B"/>
      </colorScale>
    </cfRule>
    <cfRule type="colorScale" priority="45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80">
    <cfRule type="colorScale" priority="4584">
      <colorScale>
        <cfvo type="min"/>
        <cfvo type="max"/>
        <color rgb="FFFCFCFF"/>
        <color rgb="FF63BE7B"/>
      </colorScale>
    </cfRule>
    <cfRule type="colorScale" priority="45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80">
    <cfRule type="cellIs" dxfId="5430" priority="4586" operator="greaterThan">
      <formula>1</formula>
    </cfRule>
    <cfRule type="colorScale" priority="4587">
      <colorScale>
        <cfvo type="min"/>
        <cfvo type="max"/>
        <color rgb="FFFCFCFF"/>
        <color rgb="FF63BE7B"/>
      </colorScale>
    </cfRule>
    <cfRule type="colorScale" priority="45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80">
    <cfRule type="colorScale" priority="4589">
      <colorScale>
        <cfvo type="min"/>
        <cfvo type="max"/>
        <color rgb="FFFCFCFF"/>
        <color rgb="FF63BE7B"/>
      </colorScale>
    </cfRule>
    <cfRule type="colorScale" priority="45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80">
    <cfRule type="colorScale" priority="4591">
      <colorScale>
        <cfvo type="min"/>
        <cfvo type="max"/>
        <color rgb="FFFCFCFF"/>
        <color rgb="FF63BE7B"/>
      </colorScale>
    </cfRule>
    <cfRule type="colorScale" priority="45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80">
    <cfRule type="cellIs" dxfId="5429" priority="4593" operator="greaterThan">
      <formula>1</formula>
    </cfRule>
    <cfRule type="colorScale" priority="4594">
      <colorScale>
        <cfvo type="min"/>
        <cfvo type="max"/>
        <color rgb="FFFCFCFF"/>
        <color rgb="FF63BE7B"/>
      </colorScale>
    </cfRule>
    <cfRule type="colorScale" priority="45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80">
    <cfRule type="colorScale" priority="4596">
      <colorScale>
        <cfvo type="min"/>
        <cfvo type="max"/>
        <color rgb="FFFCFCFF"/>
        <color rgb="FF63BE7B"/>
      </colorScale>
    </cfRule>
    <cfRule type="colorScale" priority="45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80">
    <cfRule type="colorScale" priority="4598">
      <colorScale>
        <cfvo type="min"/>
        <cfvo type="max"/>
        <color rgb="FFFCFCFF"/>
        <color rgb="FF63BE7B"/>
      </colorScale>
    </cfRule>
    <cfRule type="colorScale" priority="45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80">
    <cfRule type="cellIs" dxfId="5428" priority="4600" operator="greaterThan">
      <formula>1</formula>
    </cfRule>
    <cfRule type="colorScale" priority="4601">
      <colorScale>
        <cfvo type="min"/>
        <cfvo type="max"/>
        <color rgb="FFFCFCFF"/>
        <color rgb="FF63BE7B"/>
      </colorScale>
    </cfRule>
    <cfRule type="colorScale" priority="46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80">
    <cfRule type="colorScale" priority="4603">
      <colorScale>
        <cfvo type="min"/>
        <cfvo type="max"/>
        <color rgb="FFFCFCFF"/>
        <color rgb="FF63BE7B"/>
      </colorScale>
    </cfRule>
    <cfRule type="colorScale" priority="46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80">
    <cfRule type="colorScale" priority="4605">
      <colorScale>
        <cfvo type="min"/>
        <cfvo type="max"/>
        <color rgb="FFFCFCFF"/>
        <color rgb="FF63BE7B"/>
      </colorScale>
    </cfRule>
    <cfRule type="colorScale" priority="46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80">
    <cfRule type="cellIs" dxfId="5427" priority="4607" operator="greaterThan">
      <formula>1</formula>
    </cfRule>
    <cfRule type="colorScale" priority="4608">
      <colorScale>
        <cfvo type="min"/>
        <cfvo type="max"/>
        <color rgb="FFFCFCFF"/>
        <color rgb="FF63BE7B"/>
      </colorScale>
    </cfRule>
    <cfRule type="colorScale" priority="46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80">
    <cfRule type="colorScale" priority="4610">
      <colorScale>
        <cfvo type="min"/>
        <cfvo type="max"/>
        <color rgb="FFFCFCFF"/>
        <color rgb="FF63BE7B"/>
      </colorScale>
    </cfRule>
    <cfRule type="colorScale" priority="46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80">
    <cfRule type="colorScale" priority="4612">
      <colorScale>
        <cfvo type="min"/>
        <cfvo type="max"/>
        <color rgb="FFFCFCFF"/>
        <color rgb="FF63BE7B"/>
      </colorScale>
    </cfRule>
    <cfRule type="colorScale" priority="46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80">
    <cfRule type="cellIs" dxfId="5426" priority="4614" operator="greaterThan">
      <formula>1</formula>
    </cfRule>
    <cfRule type="colorScale" priority="4615">
      <colorScale>
        <cfvo type="min"/>
        <cfvo type="max"/>
        <color rgb="FFFCFCFF"/>
        <color rgb="FF63BE7B"/>
      </colorScale>
    </cfRule>
    <cfRule type="colorScale" priority="46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80">
    <cfRule type="colorScale" priority="4617">
      <colorScale>
        <cfvo type="min"/>
        <cfvo type="max"/>
        <color rgb="FFFCFCFF"/>
        <color rgb="FF63BE7B"/>
      </colorScale>
    </cfRule>
    <cfRule type="colorScale" priority="46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80">
    <cfRule type="colorScale" priority="4619">
      <colorScale>
        <cfvo type="min"/>
        <cfvo type="max"/>
        <color rgb="FFFCFCFF"/>
        <color rgb="FF63BE7B"/>
      </colorScale>
    </cfRule>
    <cfRule type="colorScale" priority="46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80">
    <cfRule type="cellIs" dxfId="5425" priority="4621" operator="greaterThan">
      <formula>1</formula>
    </cfRule>
    <cfRule type="colorScale" priority="4622">
      <colorScale>
        <cfvo type="min"/>
        <cfvo type="max"/>
        <color rgb="FFFCFCFF"/>
        <color rgb="FF63BE7B"/>
      </colorScale>
    </cfRule>
    <cfRule type="colorScale" priority="46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80">
    <cfRule type="colorScale" priority="4624">
      <colorScale>
        <cfvo type="min"/>
        <cfvo type="max"/>
        <color rgb="FFFCFCFF"/>
        <color rgb="FF63BE7B"/>
      </colorScale>
    </cfRule>
    <cfRule type="colorScale" priority="46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80">
    <cfRule type="colorScale" priority="4626">
      <colorScale>
        <cfvo type="min"/>
        <cfvo type="max"/>
        <color rgb="FFFCFCFF"/>
        <color rgb="FF63BE7B"/>
      </colorScale>
    </cfRule>
    <cfRule type="colorScale" priority="46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80">
    <cfRule type="cellIs" dxfId="5424" priority="4628" operator="greaterThan">
      <formula>1</formula>
    </cfRule>
    <cfRule type="colorScale" priority="4629">
      <colorScale>
        <cfvo type="min"/>
        <cfvo type="max"/>
        <color rgb="FFFCFCFF"/>
        <color rgb="FF63BE7B"/>
      </colorScale>
    </cfRule>
    <cfRule type="colorScale" priority="46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80">
    <cfRule type="colorScale" priority="4631">
      <colorScale>
        <cfvo type="min"/>
        <cfvo type="max"/>
        <color rgb="FFFCFCFF"/>
        <color rgb="FF63BE7B"/>
      </colorScale>
    </cfRule>
    <cfRule type="colorScale" priority="46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80">
    <cfRule type="colorScale" priority="4633">
      <colorScale>
        <cfvo type="min"/>
        <cfvo type="max"/>
        <color rgb="FFFCFCFF"/>
        <color rgb="FF63BE7B"/>
      </colorScale>
    </cfRule>
    <cfRule type="colorScale" priority="46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80">
    <cfRule type="cellIs" dxfId="5423" priority="4635" operator="greaterThan">
      <formula>1</formula>
    </cfRule>
    <cfRule type="colorScale" priority="4636">
      <colorScale>
        <cfvo type="min"/>
        <cfvo type="max"/>
        <color rgb="FFFCFCFF"/>
        <color rgb="FF63BE7B"/>
      </colorScale>
    </cfRule>
    <cfRule type="colorScale" priority="46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80">
    <cfRule type="colorScale" priority="4638">
      <colorScale>
        <cfvo type="min"/>
        <cfvo type="max"/>
        <color rgb="FFFCFCFF"/>
        <color rgb="FF63BE7B"/>
      </colorScale>
    </cfRule>
    <cfRule type="colorScale" priority="46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80">
    <cfRule type="colorScale" priority="4640">
      <colorScale>
        <cfvo type="min"/>
        <cfvo type="max"/>
        <color rgb="FFFCFCFF"/>
        <color rgb="FF63BE7B"/>
      </colorScale>
    </cfRule>
    <cfRule type="colorScale" priority="46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80">
    <cfRule type="cellIs" dxfId="5422" priority="4642" operator="greaterThan">
      <formula>1</formula>
    </cfRule>
    <cfRule type="colorScale" priority="4643">
      <colorScale>
        <cfvo type="min"/>
        <cfvo type="max"/>
        <color rgb="FFFCFCFF"/>
        <color rgb="FF63BE7B"/>
      </colorScale>
    </cfRule>
    <cfRule type="colorScale" priority="46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80">
    <cfRule type="colorScale" priority="4645">
      <colorScale>
        <cfvo type="min"/>
        <cfvo type="max"/>
        <color rgb="FFFCFCFF"/>
        <color rgb="FF63BE7B"/>
      </colorScale>
    </cfRule>
    <cfRule type="colorScale" priority="46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80">
    <cfRule type="colorScale" priority="4647">
      <colorScale>
        <cfvo type="min"/>
        <cfvo type="max"/>
        <color rgb="FFFCFCFF"/>
        <color rgb="FF63BE7B"/>
      </colorScale>
    </cfRule>
    <cfRule type="colorScale" priority="46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80">
    <cfRule type="cellIs" dxfId="5421" priority="4649" operator="greaterThan">
      <formula>1</formula>
    </cfRule>
    <cfRule type="colorScale" priority="4650">
      <colorScale>
        <cfvo type="min"/>
        <cfvo type="max"/>
        <color rgb="FFFCFCFF"/>
        <color rgb="FF63BE7B"/>
      </colorScale>
    </cfRule>
    <cfRule type="colorScale" priority="46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80">
    <cfRule type="colorScale" priority="4652">
      <colorScale>
        <cfvo type="min"/>
        <cfvo type="max"/>
        <color rgb="FFFCFCFF"/>
        <color rgb="FF63BE7B"/>
      </colorScale>
    </cfRule>
    <cfRule type="colorScale" priority="46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80">
    <cfRule type="colorScale" priority="4654">
      <colorScale>
        <cfvo type="min"/>
        <cfvo type="max"/>
        <color rgb="FFFCFCFF"/>
        <color rgb="FF63BE7B"/>
      </colorScale>
    </cfRule>
    <cfRule type="colorScale" priority="46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80">
    <cfRule type="cellIs" dxfId="5420" priority="4656" operator="greaterThan">
      <formula>1</formula>
    </cfRule>
    <cfRule type="colorScale" priority="4657">
      <colorScale>
        <cfvo type="min"/>
        <cfvo type="max"/>
        <color rgb="FFFCFCFF"/>
        <color rgb="FF63BE7B"/>
      </colorScale>
    </cfRule>
    <cfRule type="colorScale" priority="46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G80:KZ80">
    <cfRule type="cellIs" dxfId="5419" priority="4370" operator="greaterThan">
      <formula>0.31</formula>
    </cfRule>
    <cfRule type="cellIs" dxfId="5418" priority="4371" operator="greaterThan">
      <formula>0.31</formula>
    </cfRule>
    <cfRule type="cellIs" dxfId="5417" priority="4372" operator="greaterThan">
      <formula>0.31</formula>
    </cfRule>
    <cfRule type="cellIs" dxfId="5416" priority="4373" operator="greaterThan">
      <formula>0.3</formula>
    </cfRule>
    <cfRule type="cellIs" dxfId="5415" priority="4374" operator="greaterThan">
      <formula>1</formula>
    </cfRule>
    <cfRule type="cellIs" dxfId="5414" priority="4375" operator="equal">
      <formula>0</formula>
    </cfRule>
  </conditionalFormatting>
  <conditionalFormatting sqref="LG80">
    <cfRule type="containsText" dxfId="5413" priority="4310" operator="containsText" text=" ">
      <formula>NOT(ISERROR(SEARCH(" ",LG80)))</formula>
    </cfRule>
    <cfRule type="containsText" dxfId="5412" priority="4311" operator="containsText" text=" ">
      <formula>NOT(ISERROR(SEARCH(" ",LG80)))</formula>
    </cfRule>
  </conditionalFormatting>
  <conditionalFormatting sqref="LH80">
    <cfRule type="containsText" dxfId="5411" priority="4306" operator="containsText" text=" ">
      <formula>NOT(ISERROR(SEARCH(" ",LH80)))</formula>
    </cfRule>
    <cfRule type="containsText" dxfId="5410" priority="4307" operator="containsText" text=" ">
      <formula>NOT(ISERROR(SEARCH(" ",LH80)))</formula>
    </cfRule>
  </conditionalFormatting>
  <conditionalFormatting sqref="LI80">
    <cfRule type="containsText" dxfId="5409" priority="4308" operator="containsText" text=" ">
      <formula>NOT(ISERROR(SEARCH(" ",LI80)))</formula>
    </cfRule>
    <cfRule type="containsText" dxfId="5408" priority="4309" operator="containsText" text=" ">
      <formula>NOT(ISERROR(SEARCH(" ",LI80)))</formula>
    </cfRule>
  </conditionalFormatting>
  <conditionalFormatting sqref="LJ80">
    <cfRule type="containsText" dxfId="5407" priority="4304" operator="containsText" text=" ">
      <formula>NOT(ISERROR(SEARCH(" ",LJ80)))</formula>
    </cfRule>
    <cfRule type="containsText" dxfId="5406" priority="4305" operator="containsText" text=" ">
      <formula>NOT(ISERROR(SEARCH(" ",LJ80)))</formula>
    </cfRule>
  </conditionalFormatting>
  <conditionalFormatting sqref="LL80">
    <cfRule type="containsText" dxfId="5405" priority="4302" operator="containsText" text=" ">
      <formula>NOT(ISERROR(SEARCH(" ",LL80)))</formula>
    </cfRule>
    <cfRule type="containsText" dxfId="5404" priority="4303" operator="containsText" text=" ">
      <formula>NOT(ISERROR(SEARCH(" ",LL80)))</formula>
    </cfRule>
  </conditionalFormatting>
  <conditionalFormatting sqref="LN80">
    <cfRule type="containsText" dxfId="5403" priority="4300" operator="containsText" text=" ">
      <formula>NOT(ISERROR(SEARCH(" ",LN80)))</formula>
    </cfRule>
    <cfRule type="containsText" dxfId="5402" priority="4301" operator="containsText" text=" ">
      <formula>NOT(ISERROR(SEARCH(" ",LN80)))</formula>
    </cfRule>
  </conditionalFormatting>
  <conditionalFormatting sqref="MS80:MT80">
    <cfRule type="containsText" dxfId="5401" priority="4312" operator="containsText" text=" ">
      <formula>NOT(ISERROR(SEARCH(" ",MS80)))</formula>
    </cfRule>
    <cfRule type="containsText" dxfId="5400" priority="4313" operator="containsText" text=" ">
      <formula>NOT(ISERROR(SEARCH(" ",MS80)))</formula>
    </cfRule>
  </conditionalFormatting>
  <conditionalFormatting sqref="MV80:MW80">
    <cfRule type="containsText" dxfId="5399" priority="4320" operator="containsText" text=" ">
      <formula>NOT(ISERROR(SEARCH(" ",MV80)))</formula>
    </cfRule>
    <cfRule type="containsText" dxfId="5398" priority="4321" operator="containsText" text=" ">
      <formula>NOT(ISERROR(SEARCH(" ",MV80)))</formula>
    </cfRule>
  </conditionalFormatting>
  <conditionalFormatting sqref="MX80:XFD80">
    <cfRule type="containsText" dxfId="5397" priority="4387" operator="containsText" text=" ">
      <formula>NOT(ISERROR(SEARCH(" ",MX80)))</formula>
    </cfRule>
    <cfRule type="containsText" dxfId="5396" priority="4388" operator="containsText" text=" ">
      <formula>NOT(ISERROR(SEARCH(" ",MX80)))</formula>
    </cfRule>
  </conditionalFormatting>
  <conditionalFormatting sqref="B81">
    <cfRule type="cellIs" dxfId="5395" priority="4283" operator="equal">
      <formula>" "</formula>
    </cfRule>
  </conditionalFormatting>
  <conditionalFormatting sqref="C81">
    <cfRule type="colorScale" priority="39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81">
    <cfRule type="containsText" dxfId="5394" priority="3911" operator="containsText" text=" ">
      <formula>NOT(ISERROR(SEARCH(" ",G81)))</formula>
    </cfRule>
    <cfRule type="containsText" dxfId="5393" priority="3912" operator="containsText" text=" ">
      <formula>NOT(ISERROR(SEARCH(" ",G81)))</formula>
    </cfRule>
  </conditionalFormatting>
  <conditionalFormatting sqref="H81">
    <cfRule type="containsText" dxfId="5392" priority="3946" operator="containsText" text=" ">
      <formula>NOT(ISERROR(SEARCH(" ",H81)))</formula>
    </cfRule>
    <cfRule type="containsText" dxfId="5391" priority="3947" operator="containsText" text=" ">
      <formula>NOT(ISERROR(SEARCH(" ",H81)))</formula>
    </cfRule>
  </conditionalFormatting>
  <conditionalFormatting sqref="P81">
    <cfRule type="containsText" dxfId="5390" priority="3940" operator="containsText" text=" ">
      <formula>NOT(ISERROR(SEARCH(" ",P81)))</formula>
    </cfRule>
    <cfRule type="containsText" dxfId="5389" priority="3941" operator="containsText" text=" ">
      <formula>NOT(ISERROR(SEARCH(" ",P81)))</formula>
    </cfRule>
  </conditionalFormatting>
  <conditionalFormatting sqref="V81">
    <cfRule type="colorScale" priority="3978">
      <colorScale>
        <cfvo type="min"/>
        <cfvo type="max"/>
        <color rgb="FFFCFCFF"/>
        <color rgb="FF63BE7B"/>
      </colorScale>
    </cfRule>
    <cfRule type="colorScale" priority="39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F81">
    <cfRule type="cellIs" dxfId="5388" priority="4288" operator="equal">
      <formula>0</formula>
    </cfRule>
    <cfRule type="cellIs" dxfId="5387" priority="4289" operator="greaterThan">
      <formula>1</formula>
    </cfRule>
    <cfRule type="containsText" dxfId="5386" priority="4290" operator="containsText" text=" ">
      <formula>NOT(ISERROR(SEARCH(" ",AF81)))</formula>
    </cfRule>
    <cfRule type="containsText" dxfId="5385" priority="4291" operator="containsText" text=" ">
      <formula>NOT(ISERROR(SEARCH(" ",AF81)))</formula>
    </cfRule>
  </conditionalFormatting>
  <conditionalFormatting sqref="AG81">
    <cfRule type="cellIs" dxfId="5384" priority="3971" operator="equal">
      <formula>0</formula>
    </cfRule>
    <cfRule type="cellIs" dxfId="5383" priority="3972" operator="greaterThan">
      <formula>1</formula>
    </cfRule>
    <cfRule type="containsText" dxfId="5382" priority="3973" operator="containsText" text=" ">
      <formula>NOT(ISERROR(SEARCH(" ",AG81)))</formula>
    </cfRule>
    <cfRule type="containsText" dxfId="5381" priority="3974" operator="containsText" text=" ">
      <formula>NOT(ISERROR(SEARCH(" ",AG81)))</formula>
    </cfRule>
  </conditionalFormatting>
  <conditionalFormatting sqref="AH81:AJ81">
    <cfRule type="cellIs" dxfId="5380" priority="3966" operator="equal">
      <formula>0</formula>
    </cfRule>
    <cfRule type="cellIs" dxfId="5379" priority="3967" operator="equal">
      <formula>0</formula>
    </cfRule>
    <cfRule type="cellIs" dxfId="5378" priority="3968" operator="greaterThan">
      <formula>1</formula>
    </cfRule>
    <cfRule type="containsText" dxfId="5377" priority="3969" operator="containsText" text=" ">
      <formula>NOT(ISERROR(SEARCH(" ",AH81)))</formula>
    </cfRule>
    <cfRule type="containsText" dxfId="5376" priority="3970" operator="containsText" text=" ">
      <formula>NOT(ISERROR(SEARCH(" ",AH81)))</formula>
    </cfRule>
  </conditionalFormatting>
  <conditionalFormatting sqref="AR81">
    <cfRule type="containsText" dxfId="5375" priority="4296" operator="containsText" text=" ">
      <formula>NOT(ISERROR(SEARCH(" ",AR81)))</formula>
    </cfRule>
    <cfRule type="containsText" dxfId="5374" priority="4297" operator="containsText" text=" ">
      <formula>NOT(ISERROR(SEARCH(" ",AR81)))</formula>
    </cfRule>
  </conditionalFormatting>
  <conditionalFormatting sqref="AS81">
    <cfRule type="cellIs" dxfId="5373" priority="3955" operator="equal">
      <formula>0</formula>
    </cfRule>
    <cfRule type="containsText" dxfId="5372" priority="3956" operator="containsText" text=" ">
      <formula>NOT(ISERROR(SEARCH(" ",AS81)))</formula>
    </cfRule>
    <cfRule type="containsText" dxfId="5371" priority="3957" operator="containsText" text=" ">
      <formula>NOT(ISERROR(SEARCH(" ",AS81)))</formula>
    </cfRule>
  </conditionalFormatting>
  <conditionalFormatting sqref="AT81">
    <cfRule type="cellIs" dxfId="5370" priority="3998" operator="equal">
      <formula>0</formula>
    </cfRule>
    <cfRule type="containsText" dxfId="5369" priority="4001" operator="containsText" text=" ">
      <formula>NOT(ISERROR(SEARCH(" ",AT81)))</formula>
    </cfRule>
    <cfRule type="containsText" dxfId="5368" priority="4002" operator="containsText" text=" ">
      <formula>NOT(ISERROR(SEARCH(" ",AT81)))</formula>
    </cfRule>
  </conditionalFormatting>
  <conditionalFormatting sqref="AU81">
    <cfRule type="cellIs" dxfId="5367" priority="3983" operator="greaterThan">
      <formula>1</formula>
    </cfRule>
    <cfRule type="containsText" dxfId="5366" priority="3984" operator="containsText" text=" ">
      <formula>NOT(ISERROR(SEARCH(" ",AU81)))</formula>
    </cfRule>
    <cfRule type="containsText" dxfId="5365" priority="3985" operator="containsText" text=" ">
      <formula>NOT(ISERROR(SEARCH(" ",AU81)))</formula>
    </cfRule>
  </conditionalFormatting>
  <conditionalFormatting sqref="AV81">
    <cfRule type="containsText" dxfId="5364" priority="3962" operator="containsText" text=" ">
      <formula>NOT(ISERROR(SEARCH(" ",AV81)))</formula>
    </cfRule>
    <cfRule type="containsText" dxfId="5363" priority="3963" operator="containsText" text=" ">
      <formula>NOT(ISERROR(SEARCH(" ",AV81)))</formula>
    </cfRule>
  </conditionalFormatting>
  <conditionalFormatting sqref="AY81">
    <cfRule type="containsText" dxfId="5362" priority="615" operator="containsText" text=" ">
      <formula>NOT(ISERROR(SEARCH(" ",AY81)))</formula>
    </cfRule>
    <cfRule type="containsText" dxfId="5361" priority="616" operator="containsText" text=" ">
      <formula>NOT(ISERROR(SEARCH(" ",AY81)))</formula>
    </cfRule>
  </conditionalFormatting>
  <conditionalFormatting sqref="AZ81">
    <cfRule type="containsText" dxfId="5360" priority="4292" operator="containsText" text=" ">
      <formula>NOT(ISERROR(SEARCH(" ",AZ81)))</formula>
    </cfRule>
    <cfRule type="containsText" dxfId="5359" priority="4293" operator="containsText" text=" ">
      <formula>NOT(ISERROR(SEARCH(" ",AZ81)))</formula>
    </cfRule>
  </conditionalFormatting>
  <conditionalFormatting sqref="BA81">
    <cfRule type="containsText" dxfId="5358" priority="3944" operator="containsText" text=" ">
      <formula>NOT(ISERROR(SEARCH(" ",BA81)))</formula>
    </cfRule>
    <cfRule type="containsText" dxfId="5357" priority="3945" operator="containsText" text=" ">
      <formula>NOT(ISERROR(SEARCH(" ",BA81)))</formula>
    </cfRule>
  </conditionalFormatting>
  <conditionalFormatting sqref="BG81">
    <cfRule type="containsText" dxfId="5356" priority="3935" operator="containsText" text=" ">
      <formula>NOT(ISERROR(SEARCH(" ",BG81)))</formula>
    </cfRule>
    <cfRule type="containsText" dxfId="5355" priority="3936" operator="containsText" text=" ">
      <formula>NOT(ISERROR(SEARCH(" ",BG81)))</formula>
    </cfRule>
  </conditionalFormatting>
  <conditionalFormatting sqref="BH81">
    <cfRule type="containsText" dxfId="5354" priority="3951" operator="containsText" text=" ">
      <formula>NOT(ISERROR(SEARCH(" ",BH81)))</formula>
    </cfRule>
    <cfRule type="containsText" dxfId="5353" priority="3952" operator="containsText" text=" ">
      <formula>NOT(ISERROR(SEARCH(" ",BH81)))</formula>
    </cfRule>
  </conditionalFormatting>
  <conditionalFormatting sqref="BJ81">
    <cfRule type="containsText" dxfId="5352" priority="3949" operator="containsText" text=" ">
      <formula>NOT(ISERROR(SEARCH(" ",BJ81)))</formula>
    </cfRule>
    <cfRule type="containsText" dxfId="5351" priority="3950" operator="containsText" text=" ">
      <formula>NOT(ISERROR(SEARCH(" ",BJ81)))</formula>
    </cfRule>
  </conditionalFormatting>
  <conditionalFormatting sqref="BK81">
    <cfRule type="containsText" dxfId="5350" priority="4298" operator="containsText" text=" ">
      <formula>NOT(ISERROR(SEARCH(" ",BK81)))</formula>
    </cfRule>
    <cfRule type="containsText" dxfId="5349" priority="4299" operator="containsText" text=" ">
      <formula>NOT(ISERROR(SEARCH(" ",BK81)))</formula>
    </cfRule>
  </conditionalFormatting>
  <conditionalFormatting sqref="BL81:BN81">
    <cfRule type="containsText" dxfId="5348" priority="3953" operator="containsText" text=" ">
      <formula>NOT(ISERROR(SEARCH(" ",BL81)))</formula>
    </cfRule>
    <cfRule type="containsText" dxfId="5347" priority="3954" operator="containsText" text=" ">
      <formula>NOT(ISERROR(SEARCH(" ",BL81)))</formula>
    </cfRule>
  </conditionalFormatting>
  <conditionalFormatting sqref="BQ81">
    <cfRule type="duplicateValues" dxfId="5346" priority="3937"/>
    <cfRule type="containsText" dxfId="5345" priority="3938" operator="containsText" text=" ">
      <formula>NOT(ISERROR(SEARCH(" ",BQ81)))</formula>
    </cfRule>
    <cfRule type="containsText" dxfId="5344" priority="3939" operator="containsText" text=" ">
      <formula>NOT(ISERROR(SEARCH(" ",BQ81)))</formula>
    </cfRule>
  </conditionalFormatting>
  <conditionalFormatting sqref="BR81:BT81">
    <cfRule type="containsText" dxfId="5343" priority="3980" operator="containsText" text=" ">
      <formula>NOT(ISERROR(SEARCH(" ",BR81)))</formula>
    </cfRule>
    <cfRule type="containsText" dxfId="5342" priority="3981" operator="containsText" text=" ">
      <formula>NOT(ISERROR(SEARCH(" ",BR81)))</formula>
    </cfRule>
  </conditionalFormatting>
  <conditionalFormatting sqref="BU81">
    <cfRule type="containsText" dxfId="5341" priority="3833" operator="containsText" text=" ">
      <formula>NOT(ISERROR(SEARCH(" ",BU81)))</formula>
    </cfRule>
    <cfRule type="containsText" dxfId="5340" priority="3834" operator="containsText" text=" ">
      <formula>NOT(ISERROR(SEARCH(" ",BU81)))</formula>
    </cfRule>
  </conditionalFormatting>
  <conditionalFormatting sqref="BV81">
    <cfRule type="containsText" dxfId="5339" priority="4294" operator="containsText" text=" ">
      <formula>NOT(ISERROR(SEARCH(" ",BV81)))</formula>
    </cfRule>
    <cfRule type="containsText" dxfId="5338" priority="4295" operator="containsText" text=" ">
      <formula>NOT(ISERROR(SEARCH(" ",BV81)))</formula>
    </cfRule>
  </conditionalFormatting>
  <conditionalFormatting sqref="BW81">
    <cfRule type="containsText" dxfId="5337" priority="4005" operator="containsText" text=" ">
      <formula>NOT(ISERROR(SEARCH(" ",BW81)))</formula>
    </cfRule>
    <cfRule type="containsText" dxfId="5336" priority="4006" operator="containsText" text=" ">
      <formula>NOT(ISERROR(SEARCH(" ",BW81)))</formula>
    </cfRule>
  </conditionalFormatting>
  <conditionalFormatting sqref="CM81">
    <cfRule type="containsText" dxfId="5335" priority="211" operator="containsText" text=" ">
      <formula>NOT(ISERROR(SEARCH(" ",CM81)))</formula>
    </cfRule>
  </conditionalFormatting>
  <conditionalFormatting sqref="CO81">
    <cfRule type="containsText" dxfId="5334" priority="164" operator="containsText" text=" ">
      <formula>NOT(ISERROR(SEARCH(" ",CO81)))</formula>
    </cfRule>
  </conditionalFormatting>
  <conditionalFormatting sqref="CQ81">
    <cfRule type="cellIs" dxfId="5333" priority="3942" operator="equal">
      <formula>1</formula>
    </cfRule>
    <cfRule type="cellIs" dxfId="5332" priority="3943" operator="equal">
      <formula>1</formula>
    </cfRule>
  </conditionalFormatting>
  <conditionalFormatting sqref="CU81:CX81">
    <cfRule type="cellIs" dxfId="5331" priority="515" operator="equal">
      <formula>1</formula>
    </cfRule>
  </conditionalFormatting>
  <conditionalFormatting sqref="DE81:DG81">
    <cfRule type="cellIs" dxfId="5330" priority="512" operator="equal">
      <formula>1</formula>
    </cfRule>
  </conditionalFormatting>
  <conditionalFormatting sqref="DH81">
    <cfRule type="cellIs" dxfId="5329" priority="514" operator="equal">
      <formula>1</formula>
    </cfRule>
  </conditionalFormatting>
  <conditionalFormatting sqref="DJ81:DL81">
    <cfRule type="cellIs" dxfId="5328" priority="511" operator="equal">
      <formula>1</formula>
    </cfRule>
  </conditionalFormatting>
  <conditionalFormatting sqref="DM81">
    <cfRule type="cellIs" dxfId="5327" priority="513" operator="equal">
      <formula>1</formula>
    </cfRule>
  </conditionalFormatting>
  <conditionalFormatting sqref="DO81:DQ81">
    <cfRule type="cellIs" dxfId="5326" priority="455" operator="equal">
      <formula>1</formula>
    </cfRule>
  </conditionalFormatting>
  <conditionalFormatting sqref="DR81">
    <cfRule type="cellIs" dxfId="5325" priority="423" operator="equal">
      <formula>1</formula>
    </cfRule>
  </conditionalFormatting>
  <conditionalFormatting sqref="DS81">
    <cfRule type="cellIs" dxfId="5324" priority="4286" operator="equal">
      <formula>1</formula>
    </cfRule>
  </conditionalFormatting>
  <conditionalFormatting sqref="DV81">
    <cfRule type="containsText" dxfId="5323" priority="3958" operator="containsText" text=" ">
      <formula>NOT(ISERROR(SEARCH(" ",DV81)))</formula>
    </cfRule>
    <cfRule type="containsText" dxfId="5322" priority="3959" operator="containsText" text=" ">
      <formula>NOT(ISERROR(SEARCH(" ",DV81)))</formula>
    </cfRule>
    <cfRule type="containsText" dxfId="5321" priority="3960" operator="containsText" text=" ">
      <formula>NOT(ISERROR(SEARCH(" ",DV81)))</formula>
    </cfRule>
    <cfRule type="containsText" dxfId="5320" priority="3961" operator="containsText" text=" ">
      <formula>NOT(ISERROR(SEARCH(" ",DV81)))</formula>
    </cfRule>
  </conditionalFormatting>
  <conditionalFormatting sqref="DY81:EH81">
    <cfRule type="containsText" dxfId="5319" priority="3999" operator="containsText" text=" ">
      <formula>NOT(ISERROR(SEARCH(" ",DY81)))</formula>
    </cfRule>
    <cfRule type="containsText" dxfId="5318" priority="4000" operator="containsText" text=" ">
      <formula>NOT(ISERROR(SEARCH(" ",DY81)))</formula>
    </cfRule>
  </conditionalFormatting>
  <conditionalFormatting sqref="EJ81">
    <cfRule type="cellIs" dxfId="5317" priority="3964" operator="equal">
      <formula>0</formula>
    </cfRule>
    <cfRule type="containsText" dxfId="5316" priority="3994" operator="containsText" text=" ">
      <formula>NOT(ISERROR(SEARCH(" ",EJ81)))</formula>
    </cfRule>
    <cfRule type="containsText" dxfId="5315" priority="3995" operator="containsText" text=" ">
      <formula>NOT(ISERROR(SEARCH(" ",EJ81)))</formula>
    </cfRule>
  </conditionalFormatting>
  <conditionalFormatting sqref="FE81">
    <cfRule type="cellIs" dxfId="5314" priority="4007" operator="greaterThan">
      <formula>1</formula>
    </cfRule>
    <cfRule type="colorScale" priority="4008">
      <colorScale>
        <cfvo type="min"/>
        <cfvo type="max"/>
        <color rgb="FFFCFCFF"/>
        <color rgb="FF63BE7B"/>
      </colorScale>
    </cfRule>
    <cfRule type="colorScale" priority="40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81">
    <cfRule type="colorScale" priority="3996">
      <colorScale>
        <cfvo type="min"/>
        <cfvo type="max"/>
        <color rgb="FFFCFCFF"/>
        <color rgb="FF63BE7B"/>
      </colorScale>
    </cfRule>
    <cfRule type="colorScale" priority="39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81:FH81">
    <cfRule type="colorScale" priority="4010">
      <colorScale>
        <cfvo type="min"/>
        <cfvo type="max"/>
        <color rgb="FFFCFCFF"/>
        <color rgb="FF63BE7B"/>
      </colorScale>
    </cfRule>
    <cfRule type="colorScale" priority="40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81">
    <cfRule type="colorScale" priority="4012">
      <colorScale>
        <cfvo type="min"/>
        <cfvo type="max"/>
        <color rgb="FFFCFCFF"/>
        <color rgb="FF63BE7B"/>
      </colorScale>
    </cfRule>
    <cfRule type="colorScale" priority="40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81">
    <cfRule type="colorScale" priority="4279">
      <colorScale>
        <cfvo type="min"/>
        <cfvo type="max"/>
        <color rgb="FFFCFCFF"/>
        <color rgb="FF63BE7B"/>
      </colorScale>
    </cfRule>
    <cfRule type="colorScale" priority="42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81">
    <cfRule type="cellIs" dxfId="5313" priority="4014" operator="greaterThan">
      <formula>1</formula>
    </cfRule>
    <cfRule type="colorScale" priority="4015">
      <colorScale>
        <cfvo type="min"/>
        <cfvo type="max"/>
        <color rgb="FFFCFCFF"/>
        <color rgb="FF63BE7B"/>
      </colorScale>
    </cfRule>
    <cfRule type="colorScale" priority="40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81">
    <cfRule type="colorScale" priority="4017">
      <colorScale>
        <cfvo type="min"/>
        <cfvo type="max"/>
        <color rgb="FFFCFCFF"/>
        <color rgb="FF63BE7B"/>
      </colorScale>
    </cfRule>
    <cfRule type="colorScale" priority="40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81">
    <cfRule type="colorScale" priority="4275">
      <colorScale>
        <cfvo type="min"/>
        <cfvo type="max"/>
        <color rgb="FFFCFCFF"/>
        <color rgb="FF63BE7B"/>
      </colorScale>
    </cfRule>
    <cfRule type="colorScale" priority="42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81">
    <cfRule type="cellIs" dxfId="5312" priority="4019" operator="greaterThan">
      <formula>1</formula>
    </cfRule>
    <cfRule type="colorScale" priority="4020">
      <colorScale>
        <cfvo type="min"/>
        <cfvo type="max"/>
        <color rgb="FFFCFCFF"/>
        <color rgb="FF63BE7B"/>
      </colorScale>
    </cfRule>
    <cfRule type="colorScale" priority="40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81">
    <cfRule type="colorScale" priority="4022">
      <colorScale>
        <cfvo type="min"/>
        <cfvo type="max"/>
        <color rgb="FFFCFCFF"/>
        <color rgb="FF63BE7B"/>
      </colorScale>
    </cfRule>
    <cfRule type="colorScale" priority="40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81">
    <cfRule type="colorScale" priority="4024">
      <colorScale>
        <cfvo type="min"/>
        <cfvo type="max"/>
        <color rgb="FFFCFCFF"/>
        <color rgb="FF63BE7B"/>
      </colorScale>
    </cfRule>
    <cfRule type="colorScale" priority="40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81">
    <cfRule type="cellIs" dxfId="5311" priority="4026" operator="greaterThan">
      <formula>1</formula>
    </cfRule>
    <cfRule type="colorScale" priority="4027">
      <colorScale>
        <cfvo type="min"/>
        <cfvo type="max"/>
        <color rgb="FFFCFCFF"/>
        <color rgb="FF63BE7B"/>
      </colorScale>
    </cfRule>
    <cfRule type="colorScale" priority="40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81">
    <cfRule type="colorScale" priority="4029">
      <colorScale>
        <cfvo type="min"/>
        <cfvo type="max"/>
        <color rgb="FFFCFCFF"/>
        <color rgb="FF63BE7B"/>
      </colorScale>
    </cfRule>
    <cfRule type="colorScale" priority="40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81">
    <cfRule type="colorScale" priority="4031">
      <colorScale>
        <cfvo type="min"/>
        <cfvo type="max"/>
        <color rgb="FFFCFCFF"/>
        <color rgb="FF63BE7B"/>
      </colorScale>
    </cfRule>
    <cfRule type="colorScale" priority="40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81">
    <cfRule type="cellIs" dxfId="5310" priority="4033" operator="greaterThan">
      <formula>1</formula>
    </cfRule>
    <cfRule type="colorScale" priority="4034">
      <colorScale>
        <cfvo type="min"/>
        <cfvo type="max"/>
        <color rgb="FFFCFCFF"/>
        <color rgb="FF63BE7B"/>
      </colorScale>
    </cfRule>
    <cfRule type="colorScale" priority="40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81">
    <cfRule type="colorScale" priority="4036">
      <colorScale>
        <cfvo type="min"/>
        <cfvo type="max"/>
        <color rgb="FFFCFCFF"/>
        <color rgb="FF63BE7B"/>
      </colorScale>
    </cfRule>
    <cfRule type="colorScale" priority="40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81">
    <cfRule type="colorScale" priority="4038">
      <colorScale>
        <cfvo type="min"/>
        <cfvo type="max"/>
        <color rgb="FFFCFCFF"/>
        <color rgb="FF63BE7B"/>
      </colorScale>
    </cfRule>
    <cfRule type="colorScale" priority="40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81">
    <cfRule type="cellIs" dxfId="5309" priority="4040" operator="greaterThan">
      <formula>1</formula>
    </cfRule>
    <cfRule type="colorScale" priority="4041">
      <colorScale>
        <cfvo type="min"/>
        <cfvo type="max"/>
        <color rgb="FFFCFCFF"/>
        <color rgb="FF63BE7B"/>
      </colorScale>
    </cfRule>
    <cfRule type="colorScale" priority="40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81">
    <cfRule type="colorScale" priority="4043">
      <colorScale>
        <cfvo type="min"/>
        <cfvo type="max"/>
        <color rgb="FFFCFCFF"/>
        <color rgb="FF63BE7B"/>
      </colorScale>
    </cfRule>
    <cfRule type="colorScale" priority="40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81">
    <cfRule type="colorScale" priority="4045">
      <colorScale>
        <cfvo type="min"/>
        <cfvo type="max"/>
        <color rgb="FFFCFCFF"/>
        <color rgb="FF63BE7B"/>
      </colorScale>
    </cfRule>
    <cfRule type="colorScale" priority="40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81">
    <cfRule type="cellIs" dxfId="5308" priority="4047" operator="greaterThan">
      <formula>1</formula>
    </cfRule>
    <cfRule type="colorScale" priority="4048">
      <colorScale>
        <cfvo type="min"/>
        <cfvo type="max"/>
        <color rgb="FFFCFCFF"/>
        <color rgb="FF63BE7B"/>
      </colorScale>
    </cfRule>
    <cfRule type="colorScale" priority="40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81">
    <cfRule type="colorScale" priority="4050">
      <colorScale>
        <cfvo type="min"/>
        <cfvo type="max"/>
        <color rgb="FFFCFCFF"/>
        <color rgb="FF63BE7B"/>
      </colorScale>
    </cfRule>
    <cfRule type="colorScale" priority="40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81">
    <cfRule type="colorScale" priority="4052">
      <colorScale>
        <cfvo type="min"/>
        <cfvo type="max"/>
        <color rgb="FFFCFCFF"/>
        <color rgb="FF63BE7B"/>
      </colorScale>
    </cfRule>
    <cfRule type="colorScale" priority="40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81">
    <cfRule type="cellIs" dxfId="5307" priority="4054" operator="greaterThan">
      <formula>1</formula>
    </cfRule>
    <cfRule type="colorScale" priority="4055">
      <colorScale>
        <cfvo type="min"/>
        <cfvo type="max"/>
        <color rgb="FFFCFCFF"/>
        <color rgb="FF63BE7B"/>
      </colorScale>
    </cfRule>
    <cfRule type="colorScale" priority="40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81">
    <cfRule type="colorScale" priority="4057">
      <colorScale>
        <cfvo type="min"/>
        <cfvo type="max"/>
        <color rgb="FFFCFCFF"/>
        <color rgb="FF63BE7B"/>
      </colorScale>
    </cfRule>
    <cfRule type="colorScale" priority="40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81">
    <cfRule type="colorScale" priority="4059">
      <colorScale>
        <cfvo type="min"/>
        <cfvo type="max"/>
        <color rgb="FFFCFCFF"/>
        <color rgb="FF63BE7B"/>
      </colorScale>
    </cfRule>
    <cfRule type="colorScale" priority="40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81">
    <cfRule type="cellIs" dxfId="5306" priority="4061" operator="greaterThan">
      <formula>1</formula>
    </cfRule>
    <cfRule type="colorScale" priority="4062">
      <colorScale>
        <cfvo type="min"/>
        <cfvo type="max"/>
        <color rgb="FFFCFCFF"/>
        <color rgb="FF63BE7B"/>
      </colorScale>
    </cfRule>
    <cfRule type="colorScale" priority="40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81">
    <cfRule type="colorScale" priority="4064">
      <colorScale>
        <cfvo type="min"/>
        <cfvo type="max"/>
        <color rgb="FFFCFCFF"/>
        <color rgb="FF63BE7B"/>
      </colorScale>
    </cfRule>
    <cfRule type="colorScale" priority="40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81">
    <cfRule type="colorScale" priority="4066">
      <colorScale>
        <cfvo type="min"/>
        <cfvo type="max"/>
        <color rgb="FFFCFCFF"/>
        <color rgb="FF63BE7B"/>
      </colorScale>
    </cfRule>
    <cfRule type="colorScale" priority="40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81">
    <cfRule type="cellIs" dxfId="5305" priority="4068" operator="greaterThan">
      <formula>1</formula>
    </cfRule>
    <cfRule type="colorScale" priority="4069">
      <colorScale>
        <cfvo type="min"/>
        <cfvo type="max"/>
        <color rgb="FFFCFCFF"/>
        <color rgb="FF63BE7B"/>
      </colorScale>
    </cfRule>
    <cfRule type="colorScale" priority="40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81">
    <cfRule type="colorScale" priority="4071">
      <colorScale>
        <cfvo type="min"/>
        <cfvo type="max"/>
        <color rgb="FFFCFCFF"/>
        <color rgb="FF63BE7B"/>
      </colorScale>
    </cfRule>
    <cfRule type="colorScale" priority="40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81">
    <cfRule type="colorScale" priority="4073">
      <colorScale>
        <cfvo type="min"/>
        <cfvo type="max"/>
        <color rgb="FFFCFCFF"/>
        <color rgb="FF63BE7B"/>
      </colorScale>
    </cfRule>
    <cfRule type="colorScale" priority="40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81">
    <cfRule type="cellIs" dxfId="5304" priority="4075" operator="greaterThan">
      <formula>1</formula>
    </cfRule>
    <cfRule type="colorScale" priority="4076">
      <colorScale>
        <cfvo type="min"/>
        <cfvo type="max"/>
        <color rgb="FFFCFCFF"/>
        <color rgb="FF63BE7B"/>
      </colorScale>
    </cfRule>
    <cfRule type="colorScale" priority="40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81">
    <cfRule type="colorScale" priority="4078">
      <colorScale>
        <cfvo type="min"/>
        <cfvo type="max"/>
        <color rgb="FFFCFCFF"/>
        <color rgb="FF63BE7B"/>
      </colorScale>
    </cfRule>
    <cfRule type="colorScale" priority="40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81">
    <cfRule type="colorScale" priority="4080">
      <colorScale>
        <cfvo type="min"/>
        <cfvo type="max"/>
        <color rgb="FFFCFCFF"/>
        <color rgb="FF63BE7B"/>
      </colorScale>
    </cfRule>
    <cfRule type="colorScale" priority="40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81">
    <cfRule type="cellIs" dxfId="5303" priority="4082" operator="greaterThan">
      <formula>1</formula>
    </cfRule>
    <cfRule type="colorScale" priority="4083">
      <colorScale>
        <cfvo type="min"/>
        <cfvo type="max"/>
        <color rgb="FFFCFCFF"/>
        <color rgb="FF63BE7B"/>
      </colorScale>
    </cfRule>
    <cfRule type="colorScale" priority="40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81">
    <cfRule type="colorScale" priority="4085">
      <colorScale>
        <cfvo type="min"/>
        <cfvo type="max"/>
        <color rgb="FFFCFCFF"/>
        <color rgb="FF63BE7B"/>
      </colorScale>
    </cfRule>
    <cfRule type="colorScale" priority="40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81">
    <cfRule type="colorScale" priority="4087">
      <colorScale>
        <cfvo type="min"/>
        <cfvo type="max"/>
        <color rgb="FFFCFCFF"/>
        <color rgb="FF63BE7B"/>
      </colorScale>
    </cfRule>
    <cfRule type="colorScale" priority="40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81">
    <cfRule type="cellIs" dxfId="5302" priority="4089" operator="greaterThan">
      <formula>1</formula>
    </cfRule>
    <cfRule type="colorScale" priority="4090">
      <colorScale>
        <cfvo type="min"/>
        <cfvo type="max"/>
        <color rgb="FFFCFCFF"/>
        <color rgb="FF63BE7B"/>
      </colorScale>
    </cfRule>
    <cfRule type="colorScale" priority="40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81">
    <cfRule type="colorScale" priority="4092">
      <colorScale>
        <cfvo type="min"/>
        <cfvo type="max"/>
        <color rgb="FFFCFCFF"/>
        <color rgb="FF63BE7B"/>
      </colorScale>
    </cfRule>
    <cfRule type="colorScale" priority="40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81">
    <cfRule type="colorScale" priority="4094">
      <colorScale>
        <cfvo type="min"/>
        <cfvo type="max"/>
        <color rgb="FFFCFCFF"/>
        <color rgb="FF63BE7B"/>
      </colorScale>
    </cfRule>
    <cfRule type="colorScale" priority="40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81">
    <cfRule type="cellIs" dxfId="5301" priority="4096" operator="greaterThan">
      <formula>1</formula>
    </cfRule>
    <cfRule type="colorScale" priority="4097">
      <colorScale>
        <cfvo type="min"/>
        <cfvo type="max"/>
        <color rgb="FFFCFCFF"/>
        <color rgb="FF63BE7B"/>
      </colorScale>
    </cfRule>
    <cfRule type="colorScale" priority="40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81">
    <cfRule type="colorScale" priority="4099">
      <colorScale>
        <cfvo type="min"/>
        <cfvo type="max"/>
        <color rgb="FFFCFCFF"/>
        <color rgb="FF63BE7B"/>
      </colorScale>
    </cfRule>
    <cfRule type="colorScale" priority="41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81">
    <cfRule type="colorScale" priority="4101">
      <colorScale>
        <cfvo type="min"/>
        <cfvo type="max"/>
        <color rgb="FFFCFCFF"/>
        <color rgb="FF63BE7B"/>
      </colorScale>
    </cfRule>
    <cfRule type="colorScale" priority="41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81">
    <cfRule type="cellIs" dxfId="5300" priority="4103" operator="greaterThan">
      <formula>1</formula>
    </cfRule>
    <cfRule type="colorScale" priority="4104">
      <colorScale>
        <cfvo type="min"/>
        <cfvo type="max"/>
        <color rgb="FFFCFCFF"/>
        <color rgb="FF63BE7B"/>
      </colorScale>
    </cfRule>
    <cfRule type="colorScale" priority="41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81">
    <cfRule type="colorScale" priority="4106">
      <colorScale>
        <cfvo type="min"/>
        <cfvo type="max"/>
        <color rgb="FFFCFCFF"/>
        <color rgb="FF63BE7B"/>
      </colorScale>
    </cfRule>
    <cfRule type="colorScale" priority="41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81">
    <cfRule type="colorScale" priority="4108">
      <colorScale>
        <cfvo type="min"/>
        <cfvo type="max"/>
        <color rgb="FFFCFCFF"/>
        <color rgb="FF63BE7B"/>
      </colorScale>
    </cfRule>
    <cfRule type="colorScale" priority="41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81">
    <cfRule type="cellIs" dxfId="5299" priority="4110" operator="greaterThan">
      <formula>1</formula>
    </cfRule>
    <cfRule type="colorScale" priority="4111">
      <colorScale>
        <cfvo type="min"/>
        <cfvo type="max"/>
        <color rgb="FFFCFCFF"/>
        <color rgb="FF63BE7B"/>
      </colorScale>
    </cfRule>
    <cfRule type="colorScale" priority="41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81">
    <cfRule type="colorScale" priority="4113">
      <colorScale>
        <cfvo type="min"/>
        <cfvo type="max"/>
        <color rgb="FFFCFCFF"/>
        <color rgb="FF63BE7B"/>
      </colorScale>
    </cfRule>
    <cfRule type="colorScale" priority="41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81">
    <cfRule type="colorScale" priority="4115">
      <colorScale>
        <cfvo type="min"/>
        <cfvo type="max"/>
        <color rgb="FFFCFCFF"/>
        <color rgb="FF63BE7B"/>
      </colorScale>
    </cfRule>
    <cfRule type="colorScale" priority="41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81">
    <cfRule type="cellIs" dxfId="5298" priority="4117" operator="greaterThan">
      <formula>1</formula>
    </cfRule>
    <cfRule type="colorScale" priority="4118">
      <colorScale>
        <cfvo type="min"/>
        <cfvo type="max"/>
        <color rgb="FFFCFCFF"/>
        <color rgb="FF63BE7B"/>
      </colorScale>
    </cfRule>
    <cfRule type="colorScale" priority="41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81">
    <cfRule type="colorScale" priority="4120">
      <colorScale>
        <cfvo type="min"/>
        <cfvo type="max"/>
        <color rgb="FFFCFCFF"/>
        <color rgb="FF63BE7B"/>
      </colorScale>
    </cfRule>
    <cfRule type="colorScale" priority="41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81">
    <cfRule type="colorScale" priority="4122">
      <colorScale>
        <cfvo type="min"/>
        <cfvo type="max"/>
        <color rgb="FFFCFCFF"/>
        <color rgb="FF63BE7B"/>
      </colorScale>
    </cfRule>
    <cfRule type="colorScale" priority="41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81">
    <cfRule type="cellIs" dxfId="5297" priority="4124" operator="greaterThan">
      <formula>1</formula>
    </cfRule>
    <cfRule type="colorScale" priority="4125">
      <colorScale>
        <cfvo type="min"/>
        <cfvo type="max"/>
        <color rgb="FFFCFCFF"/>
        <color rgb="FF63BE7B"/>
      </colorScale>
    </cfRule>
    <cfRule type="colorScale" priority="41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81">
    <cfRule type="colorScale" priority="4127">
      <colorScale>
        <cfvo type="min"/>
        <cfvo type="max"/>
        <color rgb="FFFCFCFF"/>
        <color rgb="FF63BE7B"/>
      </colorScale>
    </cfRule>
    <cfRule type="colorScale" priority="41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81">
    <cfRule type="colorScale" priority="4129">
      <colorScale>
        <cfvo type="min"/>
        <cfvo type="max"/>
        <color rgb="FFFCFCFF"/>
        <color rgb="FF63BE7B"/>
      </colorScale>
    </cfRule>
    <cfRule type="colorScale" priority="41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81">
    <cfRule type="cellIs" dxfId="5296" priority="4131" operator="greaterThan">
      <formula>1</formula>
    </cfRule>
    <cfRule type="colorScale" priority="4132">
      <colorScale>
        <cfvo type="min"/>
        <cfvo type="max"/>
        <color rgb="FFFCFCFF"/>
        <color rgb="FF63BE7B"/>
      </colorScale>
    </cfRule>
    <cfRule type="colorScale" priority="41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81">
    <cfRule type="colorScale" priority="4134">
      <colorScale>
        <cfvo type="min"/>
        <cfvo type="max"/>
        <color rgb="FFFCFCFF"/>
        <color rgb="FF63BE7B"/>
      </colorScale>
    </cfRule>
    <cfRule type="colorScale" priority="41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81">
    <cfRule type="colorScale" priority="4136">
      <colorScale>
        <cfvo type="min"/>
        <cfvo type="max"/>
        <color rgb="FFFCFCFF"/>
        <color rgb="FF63BE7B"/>
      </colorScale>
    </cfRule>
    <cfRule type="colorScale" priority="41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81">
    <cfRule type="cellIs" dxfId="5295" priority="4138" operator="greaterThan">
      <formula>1</formula>
    </cfRule>
    <cfRule type="colorScale" priority="4139">
      <colorScale>
        <cfvo type="min"/>
        <cfvo type="max"/>
        <color rgb="FFFCFCFF"/>
        <color rgb="FF63BE7B"/>
      </colorScale>
    </cfRule>
    <cfRule type="colorScale" priority="41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81">
    <cfRule type="cellIs" dxfId="5294" priority="4141" operator="greaterThan">
      <formula>1</formula>
    </cfRule>
    <cfRule type="colorScale" priority="4142">
      <colorScale>
        <cfvo type="min"/>
        <cfvo type="max"/>
        <color rgb="FFFCFCFF"/>
        <color rgb="FF63BE7B"/>
      </colorScale>
    </cfRule>
    <cfRule type="colorScale" priority="41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81:HW81">
    <cfRule type="colorScale" priority="4144">
      <colorScale>
        <cfvo type="min"/>
        <cfvo type="max"/>
        <color rgb="FFFCFCFF"/>
        <color rgb="FF63BE7B"/>
      </colorScale>
    </cfRule>
    <cfRule type="colorScale" priority="41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81">
    <cfRule type="colorScale" priority="4146">
      <colorScale>
        <cfvo type="min"/>
        <cfvo type="max"/>
        <color rgb="FFFCFCFF"/>
        <color rgb="FF63BE7B"/>
      </colorScale>
    </cfRule>
    <cfRule type="colorScale" priority="41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81">
    <cfRule type="colorScale" priority="4281">
      <colorScale>
        <cfvo type="min"/>
        <cfvo type="max"/>
        <color rgb="FFFCFCFF"/>
        <color rgb="FF63BE7B"/>
      </colorScale>
    </cfRule>
    <cfRule type="colorScale" priority="42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81">
    <cfRule type="cellIs" dxfId="5293" priority="4148" operator="greaterThan">
      <formula>1</formula>
    </cfRule>
    <cfRule type="colorScale" priority="4149">
      <colorScale>
        <cfvo type="min"/>
        <cfvo type="max"/>
        <color rgb="FFFCFCFF"/>
        <color rgb="FF63BE7B"/>
      </colorScale>
    </cfRule>
    <cfRule type="colorScale" priority="41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81">
    <cfRule type="colorScale" priority="4151">
      <colorScale>
        <cfvo type="min"/>
        <cfvo type="max"/>
        <color rgb="FFFCFCFF"/>
        <color rgb="FF63BE7B"/>
      </colorScale>
    </cfRule>
    <cfRule type="colorScale" priority="41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81">
    <cfRule type="colorScale" priority="4277">
      <colorScale>
        <cfvo type="min"/>
        <cfvo type="max"/>
        <color rgb="FFFCFCFF"/>
        <color rgb="FF63BE7B"/>
      </colorScale>
    </cfRule>
    <cfRule type="colorScale" priority="42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81">
    <cfRule type="cellIs" dxfId="5292" priority="4153" operator="greaterThan">
      <formula>1</formula>
    </cfRule>
    <cfRule type="colorScale" priority="4154">
      <colorScale>
        <cfvo type="min"/>
        <cfvo type="max"/>
        <color rgb="FFFCFCFF"/>
        <color rgb="FF63BE7B"/>
      </colorScale>
    </cfRule>
    <cfRule type="colorScale" priority="41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81">
    <cfRule type="colorScale" priority="4156">
      <colorScale>
        <cfvo type="min"/>
        <cfvo type="max"/>
        <color rgb="FFFCFCFF"/>
        <color rgb="FF63BE7B"/>
      </colorScale>
    </cfRule>
    <cfRule type="colorScale" priority="41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81">
    <cfRule type="colorScale" priority="4158">
      <colorScale>
        <cfvo type="min"/>
        <cfvo type="max"/>
        <color rgb="FFFCFCFF"/>
        <color rgb="FF63BE7B"/>
      </colorScale>
    </cfRule>
    <cfRule type="colorScale" priority="41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81">
    <cfRule type="cellIs" dxfId="5291" priority="4160" operator="greaterThan">
      <formula>1</formula>
    </cfRule>
    <cfRule type="colorScale" priority="4161">
      <colorScale>
        <cfvo type="min"/>
        <cfvo type="max"/>
        <color rgb="FFFCFCFF"/>
        <color rgb="FF63BE7B"/>
      </colorScale>
    </cfRule>
    <cfRule type="colorScale" priority="41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81">
    <cfRule type="colorScale" priority="4163">
      <colorScale>
        <cfvo type="min"/>
        <cfvo type="max"/>
        <color rgb="FFFCFCFF"/>
        <color rgb="FF63BE7B"/>
      </colorScale>
    </cfRule>
    <cfRule type="colorScale" priority="41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81">
    <cfRule type="colorScale" priority="4165">
      <colorScale>
        <cfvo type="min"/>
        <cfvo type="max"/>
        <color rgb="FFFCFCFF"/>
        <color rgb="FF63BE7B"/>
      </colorScale>
    </cfRule>
    <cfRule type="colorScale" priority="41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81">
    <cfRule type="cellIs" dxfId="5290" priority="4167" operator="greaterThan">
      <formula>1</formula>
    </cfRule>
    <cfRule type="colorScale" priority="4168">
      <colorScale>
        <cfvo type="min"/>
        <cfvo type="max"/>
        <color rgb="FFFCFCFF"/>
        <color rgb="FF63BE7B"/>
      </colorScale>
    </cfRule>
    <cfRule type="colorScale" priority="41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81">
    <cfRule type="colorScale" priority="4170">
      <colorScale>
        <cfvo type="min"/>
        <cfvo type="max"/>
        <color rgb="FFFCFCFF"/>
        <color rgb="FF63BE7B"/>
      </colorScale>
    </cfRule>
    <cfRule type="colorScale" priority="41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81">
    <cfRule type="colorScale" priority="4172">
      <colorScale>
        <cfvo type="min"/>
        <cfvo type="max"/>
        <color rgb="FFFCFCFF"/>
        <color rgb="FF63BE7B"/>
      </colorScale>
    </cfRule>
    <cfRule type="colorScale" priority="41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81">
    <cfRule type="cellIs" dxfId="5289" priority="4174" operator="greaterThan">
      <formula>1</formula>
    </cfRule>
    <cfRule type="colorScale" priority="4175">
      <colorScale>
        <cfvo type="min"/>
        <cfvo type="max"/>
        <color rgb="FFFCFCFF"/>
        <color rgb="FF63BE7B"/>
      </colorScale>
    </cfRule>
    <cfRule type="colorScale" priority="41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81">
    <cfRule type="colorScale" priority="4177">
      <colorScale>
        <cfvo type="min"/>
        <cfvo type="max"/>
        <color rgb="FFFCFCFF"/>
        <color rgb="FF63BE7B"/>
      </colorScale>
    </cfRule>
    <cfRule type="colorScale" priority="41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81">
    <cfRule type="colorScale" priority="4179">
      <colorScale>
        <cfvo type="min"/>
        <cfvo type="max"/>
        <color rgb="FFFCFCFF"/>
        <color rgb="FF63BE7B"/>
      </colorScale>
    </cfRule>
    <cfRule type="colorScale" priority="41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81">
    <cfRule type="cellIs" dxfId="5288" priority="4181" operator="greaterThan">
      <formula>1</formula>
    </cfRule>
    <cfRule type="colorScale" priority="4182">
      <colorScale>
        <cfvo type="min"/>
        <cfvo type="max"/>
        <color rgb="FFFCFCFF"/>
        <color rgb="FF63BE7B"/>
      </colorScale>
    </cfRule>
    <cfRule type="colorScale" priority="41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81">
    <cfRule type="colorScale" priority="4184">
      <colorScale>
        <cfvo type="min"/>
        <cfvo type="max"/>
        <color rgb="FFFCFCFF"/>
        <color rgb="FF63BE7B"/>
      </colorScale>
    </cfRule>
    <cfRule type="colorScale" priority="41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81">
    <cfRule type="colorScale" priority="4186">
      <colorScale>
        <cfvo type="min"/>
        <cfvo type="max"/>
        <color rgb="FFFCFCFF"/>
        <color rgb="FF63BE7B"/>
      </colorScale>
    </cfRule>
    <cfRule type="colorScale" priority="41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81">
    <cfRule type="cellIs" dxfId="5287" priority="4188" operator="greaterThan">
      <formula>1</formula>
    </cfRule>
    <cfRule type="colorScale" priority="4189">
      <colorScale>
        <cfvo type="min"/>
        <cfvo type="max"/>
        <color rgb="FFFCFCFF"/>
        <color rgb="FF63BE7B"/>
      </colorScale>
    </cfRule>
    <cfRule type="colorScale" priority="41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81">
    <cfRule type="colorScale" priority="4191">
      <colorScale>
        <cfvo type="min"/>
        <cfvo type="max"/>
        <color rgb="FFFCFCFF"/>
        <color rgb="FF63BE7B"/>
      </colorScale>
    </cfRule>
    <cfRule type="colorScale" priority="41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81">
    <cfRule type="colorScale" priority="4193">
      <colorScale>
        <cfvo type="min"/>
        <cfvo type="max"/>
        <color rgb="FFFCFCFF"/>
        <color rgb="FF63BE7B"/>
      </colorScale>
    </cfRule>
    <cfRule type="colorScale" priority="41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81">
    <cfRule type="cellIs" dxfId="5286" priority="4195" operator="greaterThan">
      <formula>1</formula>
    </cfRule>
    <cfRule type="colorScale" priority="4196">
      <colorScale>
        <cfvo type="min"/>
        <cfvo type="max"/>
        <color rgb="FFFCFCFF"/>
        <color rgb="FF63BE7B"/>
      </colorScale>
    </cfRule>
    <cfRule type="colorScale" priority="41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81">
    <cfRule type="colorScale" priority="4198">
      <colorScale>
        <cfvo type="min"/>
        <cfvo type="max"/>
        <color rgb="FFFCFCFF"/>
        <color rgb="FF63BE7B"/>
      </colorScale>
    </cfRule>
    <cfRule type="colorScale" priority="41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81">
    <cfRule type="colorScale" priority="4200">
      <colorScale>
        <cfvo type="min"/>
        <cfvo type="max"/>
        <color rgb="FFFCFCFF"/>
        <color rgb="FF63BE7B"/>
      </colorScale>
    </cfRule>
    <cfRule type="colorScale" priority="42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81">
    <cfRule type="cellIs" dxfId="5285" priority="4202" operator="greaterThan">
      <formula>1</formula>
    </cfRule>
    <cfRule type="colorScale" priority="4203">
      <colorScale>
        <cfvo type="min"/>
        <cfvo type="max"/>
        <color rgb="FFFCFCFF"/>
        <color rgb="FF63BE7B"/>
      </colorScale>
    </cfRule>
    <cfRule type="colorScale" priority="42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81">
    <cfRule type="colorScale" priority="4205">
      <colorScale>
        <cfvo type="min"/>
        <cfvo type="max"/>
        <color rgb="FFFCFCFF"/>
        <color rgb="FF63BE7B"/>
      </colorScale>
    </cfRule>
    <cfRule type="colorScale" priority="42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81">
    <cfRule type="colorScale" priority="4207">
      <colorScale>
        <cfvo type="min"/>
        <cfvo type="max"/>
        <color rgb="FFFCFCFF"/>
        <color rgb="FF63BE7B"/>
      </colorScale>
    </cfRule>
    <cfRule type="colorScale" priority="42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81">
    <cfRule type="cellIs" dxfId="5284" priority="4209" operator="greaterThan">
      <formula>1</formula>
    </cfRule>
    <cfRule type="colorScale" priority="4210">
      <colorScale>
        <cfvo type="min"/>
        <cfvo type="max"/>
        <color rgb="FFFCFCFF"/>
        <color rgb="FF63BE7B"/>
      </colorScale>
    </cfRule>
    <cfRule type="colorScale" priority="42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81">
    <cfRule type="colorScale" priority="4212">
      <colorScale>
        <cfvo type="min"/>
        <cfvo type="max"/>
        <color rgb="FFFCFCFF"/>
        <color rgb="FF63BE7B"/>
      </colorScale>
    </cfRule>
    <cfRule type="colorScale" priority="42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81">
    <cfRule type="colorScale" priority="4214">
      <colorScale>
        <cfvo type="min"/>
        <cfvo type="max"/>
        <color rgb="FFFCFCFF"/>
        <color rgb="FF63BE7B"/>
      </colorScale>
    </cfRule>
    <cfRule type="colorScale" priority="42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81">
    <cfRule type="cellIs" dxfId="5283" priority="4216" operator="greaterThan">
      <formula>1</formula>
    </cfRule>
    <cfRule type="colorScale" priority="4217">
      <colorScale>
        <cfvo type="min"/>
        <cfvo type="max"/>
        <color rgb="FFFCFCFF"/>
        <color rgb="FF63BE7B"/>
      </colorScale>
    </cfRule>
    <cfRule type="colorScale" priority="42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81">
    <cfRule type="colorScale" priority="4219">
      <colorScale>
        <cfvo type="min"/>
        <cfvo type="max"/>
        <color rgb="FFFCFCFF"/>
        <color rgb="FF63BE7B"/>
      </colorScale>
    </cfRule>
    <cfRule type="colorScale" priority="42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81">
    <cfRule type="colorScale" priority="4221">
      <colorScale>
        <cfvo type="min"/>
        <cfvo type="max"/>
        <color rgb="FFFCFCFF"/>
        <color rgb="FF63BE7B"/>
      </colorScale>
    </cfRule>
    <cfRule type="colorScale" priority="42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81">
    <cfRule type="cellIs" dxfId="5282" priority="4223" operator="greaterThan">
      <formula>1</formula>
    </cfRule>
    <cfRule type="colorScale" priority="4224">
      <colorScale>
        <cfvo type="min"/>
        <cfvo type="max"/>
        <color rgb="FFFCFCFF"/>
        <color rgb="FF63BE7B"/>
      </colorScale>
    </cfRule>
    <cfRule type="colorScale" priority="42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81">
    <cfRule type="colorScale" priority="4226">
      <colorScale>
        <cfvo type="min"/>
        <cfvo type="max"/>
        <color rgb="FFFCFCFF"/>
        <color rgb="FF63BE7B"/>
      </colorScale>
    </cfRule>
    <cfRule type="colorScale" priority="42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81">
    <cfRule type="colorScale" priority="4228">
      <colorScale>
        <cfvo type="min"/>
        <cfvo type="max"/>
        <color rgb="FFFCFCFF"/>
        <color rgb="FF63BE7B"/>
      </colorScale>
    </cfRule>
    <cfRule type="colorScale" priority="42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81">
    <cfRule type="cellIs" dxfId="5281" priority="4230" operator="greaterThan">
      <formula>1</formula>
    </cfRule>
    <cfRule type="colorScale" priority="4231">
      <colorScale>
        <cfvo type="min"/>
        <cfvo type="max"/>
        <color rgb="FFFCFCFF"/>
        <color rgb="FF63BE7B"/>
      </colorScale>
    </cfRule>
    <cfRule type="colorScale" priority="42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81">
    <cfRule type="colorScale" priority="4233">
      <colorScale>
        <cfvo type="min"/>
        <cfvo type="max"/>
        <color rgb="FFFCFCFF"/>
        <color rgb="FF63BE7B"/>
      </colorScale>
    </cfRule>
    <cfRule type="colorScale" priority="42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81">
    <cfRule type="colorScale" priority="4235">
      <colorScale>
        <cfvo type="min"/>
        <cfvo type="max"/>
        <color rgb="FFFCFCFF"/>
        <color rgb="FF63BE7B"/>
      </colorScale>
    </cfRule>
    <cfRule type="colorScale" priority="42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81">
    <cfRule type="cellIs" dxfId="5280" priority="4237" operator="greaterThan">
      <formula>1</formula>
    </cfRule>
    <cfRule type="colorScale" priority="4238">
      <colorScale>
        <cfvo type="min"/>
        <cfvo type="max"/>
        <color rgb="FFFCFCFF"/>
        <color rgb="FF63BE7B"/>
      </colorScale>
    </cfRule>
    <cfRule type="colorScale" priority="42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81">
    <cfRule type="colorScale" priority="4240">
      <colorScale>
        <cfvo type="min"/>
        <cfvo type="max"/>
        <color rgb="FFFCFCFF"/>
        <color rgb="FF63BE7B"/>
      </colorScale>
    </cfRule>
    <cfRule type="colorScale" priority="42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81">
    <cfRule type="colorScale" priority="4242">
      <colorScale>
        <cfvo type="min"/>
        <cfvo type="max"/>
        <color rgb="FFFCFCFF"/>
        <color rgb="FF63BE7B"/>
      </colorScale>
    </cfRule>
    <cfRule type="colorScale" priority="42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81">
    <cfRule type="cellIs" dxfId="5279" priority="4244" operator="greaterThan">
      <formula>1</formula>
    </cfRule>
    <cfRule type="colorScale" priority="4245">
      <colorScale>
        <cfvo type="min"/>
        <cfvo type="max"/>
        <color rgb="FFFCFCFF"/>
        <color rgb="FF63BE7B"/>
      </colorScale>
    </cfRule>
    <cfRule type="colorScale" priority="42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81">
    <cfRule type="colorScale" priority="4247">
      <colorScale>
        <cfvo type="min"/>
        <cfvo type="max"/>
        <color rgb="FFFCFCFF"/>
        <color rgb="FF63BE7B"/>
      </colorScale>
    </cfRule>
    <cfRule type="colorScale" priority="42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81">
    <cfRule type="colorScale" priority="4249">
      <colorScale>
        <cfvo type="min"/>
        <cfvo type="max"/>
        <color rgb="FFFCFCFF"/>
        <color rgb="FF63BE7B"/>
      </colorScale>
    </cfRule>
    <cfRule type="colorScale" priority="42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81">
    <cfRule type="cellIs" dxfId="5278" priority="4251" operator="greaterThan">
      <formula>1</formula>
    </cfRule>
    <cfRule type="colorScale" priority="4252">
      <colorScale>
        <cfvo type="min"/>
        <cfvo type="max"/>
        <color rgb="FFFCFCFF"/>
        <color rgb="FF63BE7B"/>
      </colorScale>
    </cfRule>
    <cfRule type="colorScale" priority="42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81">
    <cfRule type="colorScale" priority="4254">
      <colorScale>
        <cfvo type="min"/>
        <cfvo type="max"/>
        <color rgb="FFFCFCFF"/>
        <color rgb="FF63BE7B"/>
      </colorScale>
    </cfRule>
    <cfRule type="colorScale" priority="42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81">
    <cfRule type="colorScale" priority="4256">
      <colorScale>
        <cfvo type="min"/>
        <cfvo type="max"/>
        <color rgb="FFFCFCFF"/>
        <color rgb="FF63BE7B"/>
      </colorScale>
    </cfRule>
    <cfRule type="colorScale" priority="42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81">
    <cfRule type="cellIs" dxfId="5277" priority="4258" operator="greaterThan">
      <formula>1</formula>
    </cfRule>
    <cfRule type="colorScale" priority="4259">
      <colorScale>
        <cfvo type="min"/>
        <cfvo type="max"/>
        <color rgb="FFFCFCFF"/>
        <color rgb="FF63BE7B"/>
      </colorScale>
    </cfRule>
    <cfRule type="colorScale" priority="42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81">
    <cfRule type="colorScale" priority="4261">
      <colorScale>
        <cfvo type="min"/>
        <cfvo type="max"/>
        <color rgb="FFFCFCFF"/>
        <color rgb="FF63BE7B"/>
      </colorScale>
    </cfRule>
    <cfRule type="colorScale" priority="42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81">
    <cfRule type="colorScale" priority="4263">
      <colorScale>
        <cfvo type="min"/>
        <cfvo type="max"/>
        <color rgb="FFFCFCFF"/>
        <color rgb="FF63BE7B"/>
      </colorScale>
    </cfRule>
    <cfRule type="colorScale" priority="42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81">
    <cfRule type="cellIs" dxfId="5276" priority="4265" operator="greaterThan">
      <formula>1</formula>
    </cfRule>
    <cfRule type="colorScale" priority="4266">
      <colorScale>
        <cfvo type="min"/>
        <cfvo type="max"/>
        <color rgb="FFFCFCFF"/>
        <color rgb="FF63BE7B"/>
      </colorScale>
    </cfRule>
    <cfRule type="colorScale" priority="42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81">
    <cfRule type="colorScale" priority="4268">
      <colorScale>
        <cfvo type="min"/>
        <cfvo type="max"/>
        <color rgb="FFFCFCFF"/>
        <color rgb="FF63BE7B"/>
      </colorScale>
    </cfRule>
    <cfRule type="colorScale" priority="42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81">
    <cfRule type="colorScale" priority="4270">
      <colorScale>
        <cfvo type="min"/>
        <cfvo type="max"/>
        <color rgb="FFFCFCFF"/>
        <color rgb="FF63BE7B"/>
      </colorScale>
    </cfRule>
    <cfRule type="colorScale" priority="42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81">
    <cfRule type="cellIs" dxfId="5275" priority="4272" operator="greaterThan">
      <formula>1</formula>
    </cfRule>
    <cfRule type="colorScale" priority="4273">
      <colorScale>
        <cfvo type="min"/>
        <cfvo type="max"/>
        <color rgb="FFFCFCFF"/>
        <color rgb="FF63BE7B"/>
      </colorScale>
    </cfRule>
    <cfRule type="colorScale" priority="42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G81:KZ81">
    <cfRule type="cellIs" dxfId="5274" priority="3986" operator="greaterThan">
      <formula>0.31</formula>
    </cfRule>
    <cfRule type="cellIs" dxfId="5273" priority="3987" operator="greaterThan">
      <formula>0.31</formula>
    </cfRule>
    <cfRule type="cellIs" dxfId="5272" priority="3988" operator="greaterThan">
      <formula>0.31</formula>
    </cfRule>
    <cfRule type="cellIs" dxfId="5271" priority="3989" operator="greaterThan">
      <formula>0.3</formula>
    </cfRule>
    <cfRule type="cellIs" dxfId="5270" priority="3990" operator="greaterThan">
      <formula>1</formula>
    </cfRule>
    <cfRule type="cellIs" dxfId="5269" priority="3991" operator="equal">
      <formula>0</formula>
    </cfRule>
  </conditionalFormatting>
  <conditionalFormatting sqref="LG81">
    <cfRule type="containsText" dxfId="5268" priority="3923" operator="containsText" text=" ">
      <formula>NOT(ISERROR(SEARCH(" ",LG81)))</formula>
    </cfRule>
    <cfRule type="containsText" dxfId="5267" priority="3924" operator="containsText" text=" ">
      <formula>NOT(ISERROR(SEARCH(" ",LG81)))</formula>
    </cfRule>
  </conditionalFormatting>
  <conditionalFormatting sqref="LH81">
    <cfRule type="containsText" dxfId="5266" priority="3919" operator="containsText" text=" ">
      <formula>NOT(ISERROR(SEARCH(" ",LH81)))</formula>
    </cfRule>
    <cfRule type="containsText" dxfId="5265" priority="3920" operator="containsText" text=" ">
      <formula>NOT(ISERROR(SEARCH(" ",LH81)))</formula>
    </cfRule>
  </conditionalFormatting>
  <conditionalFormatting sqref="LI81">
    <cfRule type="containsText" dxfId="5264" priority="3921" operator="containsText" text=" ">
      <formula>NOT(ISERROR(SEARCH(" ",LI81)))</formula>
    </cfRule>
    <cfRule type="containsText" dxfId="5263" priority="3922" operator="containsText" text=" ">
      <formula>NOT(ISERROR(SEARCH(" ",LI81)))</formula>
    </cfRule>
  </conditionalFormatting>
  <conditionalFormatting sqref="LJ81">
    <cfRule type="containsText" dxfId="5262" priority="3917" operator="containsText" text=" ">
      <formula>NOT(ISERROR(SEARCH(" ",LJ81)))</formula>
    </cfRule>
    <cfRule type="containsText" dxfId="5261" priority="3918" operator="containsText" text=" ">
      <formula>NOT(ISERROR(SEARCH(" ",LJ81)))</formula>
    </cfRule>
  </conditionalFormatting>
  <conditionalFormatting sqref="LL81">
    <cfRule type="containsText" dxfId="5260" priority="3915" operator="containsText" text=" ">
      <formula>NOT(ISERROR(SEARCH(" ",LL81)))</formula>
    </cfRule>
    <cfRule type="containsText" dxfId="5259" priority="3916" operator="containsText" text=" ">
      <formula>NOT(ISERROR(SEARCH(" ",LL81)))</formula>
    </cfRule>
  </conditionalFormatting>
  <conditionalFormatting sqref="LN81">
    <cfRule type="containsText" dxfId="5258" priority="3913" operator="containsText" text=" ">
      <formula>NOT(ISERROR(SEARCH(" ",LN81)))</formula>
    </cfRule>
    <cfRule type="containsText" dxfId="5257" priority="3914" operator="containsText" text=" ">
      <formula>NOT(ISERROR(SEARCH(" ",LN81)))</formula>
    </cfRule>
  </conditionalFormatting>
  <conditionalFormatting sqref="MS81:MT81">
    <cfRule type="containsText" dxfId="5256" priority="3925" operator="containsText" text=" ">
      <formula>NOT(ISERROR(SEARCH(" ",MS81)))</formula>
    </cfRule>
    <cfRule type="containsText" dxfId="5255" priority="3926" operator="containsText" text=" ">
      <formula>NOT(ISERROR(SEARCH(" ",MS81)))</formula>
    </cfRule>
  </conditionalFormatting>
  <conditionalFormatting sqref="MV81:MW81">
    <cfRule type="containsText" dxfId="5254" priority="3933" operator="containsText" text=" ">
      <formula>NOT(ISERROR(SEARCH(" ",MV81)))</formula>
    </cfRule>
    <cfRule type="containsText" dxfId="5253" priority="3934" operator="containsText" text=" ">
      <formula>NOT(ISERROR(SEARCH(" ",MV81)))</formula>
    </cfRule>
  </conditionalFormatting>
  <conditionalFormatting sqref="MX81:XFD81">
    <cfRule type="containsText" dxfId="5252" priority="4003" operator="containsText" text=" ">
      <formula>NOT(ISERROR(SEARCH(" ",MX81)))</formula>
    </cfRule>
    <cfRule type="containsText" dxfId="5251" priority="4004" operator="containsText" text=" ">
      <formula>NOT(ISERROR(SEARCH(" ",MX81)))</formula>
    </cfRule>
  </conditionalFormatting>
  <conditionalFormatting sqref="C82">
    <cfRule type="colorScale" priority="227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2">
    <cfRule type="containsText" dxfId="5250" priority="2331" operator="containsText" text=" ">
      <formula>NOT(ISERROR(SEARCH(" ",H82)))</formula>
    </cfRule>
    <cfRule type="containsText" dxfId="5249" priority="2332" operator="containsText" text=" ">
      <formula>NOT(ISERROR(SEARCH(" ",H82)))</formula>
    </cfRule>
  </conditionalFormatting>
  <conditionalFormatting sqref="P82">
    <cfRule type="containsText" dxfId="5248" priority="2272" operator="containsText" text=" ">
      <formula>NOT(ISERROR(SEARCH(" ",P82)))</formula>
    </cfRule>
    <cfRule type="containsText" dxfId="5247" priority="2273" operator="containsText" text=" ">
      <formula>NOT(ISERROR(SEARCH(" ",P82)))</formula>
    </cfRule>
  </conditionalFormatting>
  <conditionalFormatting sqref="R82">
    <cfRule type="containsText" dxfId="5246" priority="2296" operator="containsText" text=" ">
      <formula>NOT(ISERROR(SEARCH(" ",R82)))</formula>
    </cfRule>
    <cfRule type="containsText" dxfId="5245" priority="2297" operator="containsText" text=" ">
      <formula>NOT(ISERROR(SEARCH(" ",R82)))</formula>
    </cfRule>
  </conditionalFormatting>
  <conditionalFormatting sqref="V82">
    <cfRule type="colorScale" priority="2354">
      <colorScale>
        <cfvo type="min"/>
        <cfvo type="max"/>
        <color rgb="FFFCFCFF"/>
        <color rgb="FF63BE7B"/>
      </colorScale>
    </cfRule>
    <cfRule type="colorScale" priority="23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82">
    <cfRule type="cellIs" dxfId="5244" priority="2337" operator="greaterThan">
      <formula>1</formula>
    </cfRule>
    <cfRule type="containsText" dxfId="5243" priority="2338" operator="containsText" text=" ">
      <formula>NOT(ISERROR(SEARCH(" ",AC82)))</formula>
    </cfRule>
    <cfRule type="containsText" dxfId="5242" priority="2339" operator="containsText" text=" ">
      <formula>NOT(ISERROR(SEARCH(" ",AC82)))</formula>
    </cfRule>
  </conditionalFormatting>
  <conditionalFormatting sqref="AD82">
    <cfRule type="cellIs" dxfId="5241" priority="262" operator="equal">
      <formula>0</formula>
    </cfRule>
    <cfRule type="cellIs" dxfId="5240" priority="263" operator="equal">
      <formula>0</formula>
    </cfRule>
    <cfRule type="cellIs" dxfId="5239" priority="264" operator="greaterThan">
      <formula>1</formula>
    </cfRule>
    <cfRule type="containsText" dxfId="5238" priority="265" operator="containsText" text=" ">
      <formula>NOT(ISERROR(SEARCH(" ",AD82)))</formula>
    </cfRule>
    <cfRule type="containsText" dxfId="5237" priority="266" operator="containsText" text=" ">
      <formula>NOT(ISERROR(SEARCH(" ",AD82)))</formula>
    </cfRule>
  </conditionalFormatting>
  <conditionalFormatting sqref="AE82">
    <cfRule type="cellIs" dxfId="5236" priority="2291" operator="equal">
      <formula>0</formula>
    </cfRule>
    <cfRule type="cellIs" dxfId="5235" priority="2292" operator="equal">
      <formula>0</formula>
    </cfRule>
    <cfRule type="cellIs" dxfId="5234" priority="2293" operator="greaterThan">
      <formula>1</formula>
    </cfRule>
    <cfRule type="containsText" dxfId="5233" priority="2294" operator="containsText" text=" ">
      <formula>NOT(ISERROR(SEARCH(" ",AE82)))</formula>
    </cfRule>
    <cfRule type="containsText" dxfId="5232" priority="2295" operator="containsText" text=" ">
      <formula>NOT(ISERROR(SEARCH(" ",AE82)))</formula>
    </cfRule>
  </conditionalFormatting>
  <conditionalFormatting sqref="AF82">
    <cfRule type="cellIs" dxfId="5231" priority="2636" operator="equal">
      <formula>0</formula>
    </cfRule>
    <cfRule type="cellIs" dxfId="5230" priority="2639" operator="greaterThan">
      <formula>1</formula>
    </cfRule>
    <cfRule type="containsText" dxfId="5229" priority="2640" operator="containsText" text=" ">
      <formula>NOT(ISERROR(SEARCH(" ",AF82)))</formula>
    </cfRule>
    <cfRule type="containsText" dxfId="5228" priority="2641" operator="containsText" text=" ">
      <formula>NOT(ISERROR(SEARCH(" ",AF82)))</formula>
    </cfRule>
  </conditionalFormatting>
  <conditionalFormatting sqref="AG82">
    <cfRule type="cellIs" dxfId="5227" priority="2298" operator="equal">
      <formula>0</formula>
    </cfRule>
    <cfRule type="cellIs" dxfId="5226" priority="2299" operator="equal">
      <formula>0</formula>
    </cfRule>
    <cfRule type="cellIs" dxfId="5225" priority="2300" operator="greaterThan">
      <formula>1</formula>
    </cfRule>
    <cfRule type="containsText" dxfId="5224" priority="2301" operator="containsText" text=" ">
      <formula>NOT(ISERROR(SEARCH(" ",AG82)))</formula>
    </cfRule>
    <cfRule type="containsText" dxfId="5223" priority="2302" operator="containsText" text=" ">
      <formula>NOT(ISERROR(SEARCH(" ",AG82)))</formula>
    </cfRule>
  </conditionalFormatting>
  <conditionalFormatting sqref="AH82:AJ82">
    <cfRule type="cellIs" dxfId="5222" priority="2305" operator="equal">
      <formula>0</formula>
    </cfRule>
    <cfRule type="cellIs" dxfId="5221" priority="2306" operator="equal">
      <formula>0</formula>
    </cfRule>
    <cfRule type="cellIs" dxfId="5220" priority="2307" operator="greaterThan">
      <formula>1</formula>
    </cfRule>
    <cfRule type="containsText" dxfId="5219" priority="2308" operator="containsText" text=" ">
      <formula>NOT(ISERROR(SEARCH(" ",AH82)))</formula>
    </cfRule>
    <cfRule type="containsText" dxfId="5218" priority="2309" operator="containsText" text=" ">
      <formula>NOT(ISERROR(SEARCH(" ",AH82)))</formula>
    </cfRule>
  </conditionalFormatting>
  <conditionalFormatting sqref="AL82:AQ82">
    <cfRule type="cellIs" dxfId="5217" priority="2324" operator="equal">
      <formula>0</formula>
    </cfRule>
    <cfRule type="containsText" dxfId="5216" priority="2333" operator="containsText" text=" ">
      <formula>NOT(ISERROR(SEARCH(" ",AL82)))</formula>
    </cfRule>
    <cfRule type="containsText" dxfId="5215" priority="2334" operator="containsText" text=" ">
      <formula>NOT(ISERROR(SEARCH(" ",AL82)))</formula>
    </cfRule>
  </conditionalFormatting>
  <conditionalFormatting sqref="AS82">
    <cfRule type="cellIs" dxfId="5214" priority="2277" operator="equal">
      <formula>0</formula>
    </cfRule>
    <cfRule type="containsText" dxfId="5213" priority="2278" operator="containsText" text=" ">
      <formula>NOT(ISERROR(SEARCH(" ",AS82)))</formula>
    </cfRule>
    <cfRule type="containsText" dxfId="5212" priority="2279" operator="containsText" text=" ">
      <formula>NOT(ISERROR(SEARCH(" ",AS82)))</formula>
    </cfRule>
  </conditionalFormatting>
  <conditionalFormatting sqref="AU82">
    <cfRule type="cellIs" dxfId="5211" priority="2311" operator="greaterThan">
      <formula>1</formula>
    </cfRule>
    <cfRule type="containsText" dxfId="5210" priority="2312" operator="containsText" text=" ">
      <formula>NOT(ISERROR(SEARCH(" ",AU82)))</formula>
    </cfRule>
    <cfRule type="containsText" dxfId="5209" priority="2313" operator="containsText" text=" ">
      <formula>NOT(ISERROR(SEARCH(" ",AU82)))</formula>
    </cfRule>
  </conditionalFormatting>
  <conditionalFormatting sqref="AX82">
    <cfRule type="containsText" dxfId="5208" priority="2633" operator="containsText" text=" ">
      <formula>NOT(ISERROR(SEARCH(" ",AX82)))</formula>
    </cfRule>
    <cfRule type="containsText" dxfId="5207" priority="2634" operator="containsText" text=" ">
      <formula>NOT(ISERROR(SEARCH(" ",AX82)))</formula>
    </cfRule>
  </conditionalFormatting>
  <conditionalFormatting sqref="AZ82">
    <cfRule type="containsText" dxfId="5206" priority="2642" operator="containsText" text=" ">
      <formula>NOT(ISERROR(SEARCH(" ",AZ82)))</formula>
    </cfRule>
    <cfRule type="containsText" dxfId="5205" priority="2643" operator="containsText" text=" ">
      <formula>NOT(ISERROR(SEARCH(" ",AZ82)))</formula>
    </cfRule>
  </conditionalFormatting>
  <conditionalFormatting sqref="BC82:BD82">
    <cfRule type="containsText" dxfId="5204" priority="2329" operator="containsText" text=" ">
      <formula>NOT(ISERROR(SEARCH(" ",BC82)))</formula>
    </cfRule>
    <cfRule type="containsText" dxfId="5203" priority="2330" operator="containsText" text=" ">
      <formula>NOT(ISERROR(SEARCH(" ",BC82)))</formula>
    </cfRule>
  </conditionalFormatting>
  <conditionalFormatting sqref="BF82:BG82">
    <cfRule type="containsText" dxfId="5202" priority="2335" operator="containsText" text=" ">
      <formula>NOT(ISERROR(SEARCH(" ",BF82)))</formula>
    </cfRule>
    <cfRule type="containsText" dxfId="5201" priority="2336" operator="containsText" text=" ">
      <formula>NOT(ISERROR(SEARCH(" ",BF82)))</formula>
    </cfRule>
  </conditionalFormatting>
  <conditionalFormatting sqref="BH82">
    <cfRule type="containsText" dxfId="5200" priority="2340" operator="containsText" text=" ">
      <formula>NOT(ISERROR(SEARCH(" ",BH82)))</formula>
    </cfRule>
    <cfRule type="containsText" dxfId="5199" priority="2341" operator="containsText" text=" ">
      <formula>NOT(ISERROR(SEARCH(" ",BH82)))</formula>
    </cfRule>
  </conditionalFormatting>
  <conditionalFormatting sqref="BJ82">
    <cfRule type="containsText" dxfId="5198" priority="340" operator="containsText" text=" ">
      <formula>NOT(ISERROR(SEARCH(" ",BJ82)))</formula>
    </cfRule>
    <cfRule type="containsText" dxfId="5197" priority="341" operator="containsText" text=" ">
      <formula>NOT(ISERROR(SEARCH(" ",BJ82)))</formula>
    </cfRule>
  </conditionalFormatting>
  <conditionalFormatting sqref="BK82">
    <cfRule type="containsText" dxfId="5196" priority="2646" operator="containsText" text=" ">
      <formula>NOT(ISERROR(SEARCH(" ",BK82)))</formula>
    </cfRule>
    <cfRule type="containsText" dxfId="5195" priority="2647" operator="containsText" text=" ">
      <formula>NOT(ISERROR(SEARCH(" ",BK82)))</formula>
    </cfRule>
  </conditionalFormatting>
  <conditionalFormatting sqref="BO82">
    <cfRule type="containsText" dxfId="5194" priority="2280" operator="containsText" text=" ">
      <formula>NOT(ISERROR(SEARCH(" ",BO82)))</formula>
    </cfRule>
    <cfRule type="containsText" dxfId="5193" priority="2281" operator="containsText" text=" ">
      <formula>NOT(ISERROR(SEARCH(" ",BO82)))</formula>
    </cfRule>
  </conditionalFormatting>
  <conditionalFormatting sqref="BP82">
    <cfRule type="containsText" dxfId="5192" priority="370" operator="containsText" text=" ">
      <formula>NOT(ISERROR(SEARCH(" ",BP82)))</formula>
    </cfRule>
    <cfRule type="containsText" dxfId="5191" priority="371" operator="containsText" text=" ">
      <formula>NOT(ISERROR(SEARCH(" ",BP82)))</formula>
    </cfRule>
  </conditionalFormatting>
  <conditionalFormatting sqref="BQ82">
    <cfRule type="duplicateValues" dxfId="5190" priority="2271"/>
    <cfRule type="containsText" dxfId="5189" priority="2637" operator="containsText" text=" ">
      <formula>NOT(ISERROR(SEARCH(" ",BQ82)))</formula>
    </cfRule>
    <cfRule type="containsText" dxfId="5188" priority="2638" operator="containsText" text=" ">
      <formula>NOT(ISERROR(SEARCH(" ",BQ82)))</formula>
    </cfRule>
  </conditionalFormatting>
  <conditionalFormatting sqref="BR82">
    <cfRule type="containsText" dxfId="5187" priority="2327" operator="containsText" text=" ">
      <formula>NOT(ISERROR(SEARCH(" ",BR82)))</formula>
    </cfRule>
    <cfRule type="containsText" dxfId="5186" priority="2328" operator="containsText" text=" ">
      <formula>NOT(ISERROR(SEARCH(" ",BR82)))</formula>
    </cfRule>
  </conditionalFormatting>
  <conditionalFormatting sqref="BS82">
    <cfRule type="containsText" dxfId="5185" priority="2275" operator="containsText" text=" ">
      <formula>NOT(ISERROR(SEARCH(" ",BS82)))</formula>
    </cfRule>
    <cfRule type="containsText" dxfId="5184" priority="2276" operator="containsText" text=" ">
      <formula>NOT(ISERROR(SEARCH(" ",BS82)))</formula>
    </cfRule>
  </conditionalFormatting>
  <conditionalFormatting sqref="BT82">
    <cfRule type="containsText" dxfId="5183" priority="2286" operator="containsText" text=" ">
      <formula>NOT(ISERROR(SEARCH(" ",BT82)))</formula>
    </cfRule>
    <cfRule type="containsText" dxfId="5182" priority="2287" operator="containsText" text=" ">
      <formula>NOT(ISERROR(SEARCH(" ",BT82)))</formula>
    </cfRule>
  </conditionalFormatting>
  <conditionalFormatting sqref="BV82">
    <cfRule type="containsText" dxfId="5181" priority="2247" operator="containsText" text=" ">
      <formula>NOT(ISERROR(SEARCH(" ",BV82)))</formula>
    </cfRule>
    <cfRule type="containsText" dxfId="5180" priority="2248" operator="containsText" text=" ">
      <formula>NOT(ISERROR(SEARCH(" ",BV82)))</formula>
    </cfRule>
  </conditionalFormatting>
  <conditionalFormatting sqref="BW82">
    <cfRule type="containsText" dxfId="5179" priority="2346" operator="containsText" text=" ">
      <formula>NOT(ISERROR(SEARCH(" ",BW82)))</formula>
    </cfRule>
    <cfRule type="containsText" dxfId="5178" priority="2347" operator="containsText" text=" ">
      <formula>NOT(ISERROR(SEARCH(" ",BW82)))</formula>
    </cfRule>
  </conditionalFormatting>
  <conditionalFormatting sqref="CM82">
    <cfRule type="containsText" dxfId="5177" priority="200" operator="containsText" text=" ">
      <formula>NOT(ISERROR(SEARCH(" ",CM82)))</formula>
    </cfRule>
  </conditionalFormatting>
  <conditionalFormatting sqref="CO82">
    <cfRule type="containsText" dxfId="5176" priority="160" operator="containsText" text=" ">
      <formula>NOT(ISERROR(SEARCH(" ",CO82)))</formula>
    </cfRule>
  </conditionalFormatting>
  <conditionalFormatting sqref="CQ82">
    <cfRule type="cellIs" dxfId="5175" priority="2303" operator="equal">
      <formula>1</formula>
    </cfRule>
  </conditionalFormatting>
  <conditionalFormatting sqref="CU82:CX82">
    <cfRule type="cellIs" dxfId="5174" priority="494" operator="equal">
      <formula>1</formula>
    </cfRule>
  </conditionalFormatting>
  <conditionalFormatting sqref="CZ82:DC82">
    <cfRule type="cellIs" dxfId="5173" priority="493" operator="equal">
      <formula>1</formula>
    </cfRule>
  </conditionalFormatting>
  <conditionalFormatting sqref="DE82:DH82">
    <cfRule type="cellIs" dxfId="5172" priority="492" operator="equal">
      <formula>1</formula>
    </cfRule>
  </conditionalFormatting>
  <conditionalFormatting sqref="DJ82:DL82">
    <cfRule type="cellIs" dxfId="5171" priority="490" operator="equal">
      <formula>1</formula>
    </cfRule>
  </conditionalFormatting>
  <conditionalFormatting sqref="DM82">
    <cfRule type="cellIs" dxfId="5170" priority="491" operator="equal">
      <formula>1</formula>
    </cfRule>
  </conditionalFormatting>
  <conditionalFormatting sqref="DO82:DQ82">
    <cfRule type="cellIs" dxfId="5169" priority="414" operator="equal">
      <formula>1</formula>
    </cfRule>
  </conditionalFormatting>
  <conditionalFormatting sqref="DR82">
    <cfRule type="cellIs" dxfId="5168" priority="413" operator="equal">
      <formula>1</formula>
    </cfRule>
  </conditionalFormatting>
  <conditionalFormatting sqref="DS82">
    <cfRule type="cellIs" dxfId="5167" priority="2632" operator="equal">
      <formula>1</formula>
    </cfRule>
  </conditionalFormatting>
  <conditionalFormatting sqref="DT82">
    <cfRule type="containsText" dxfId="5166" priority="2243" operator="containsText" text=" ">
      <formula>NOT(ISERROR(SEARCH(" ",DT82)))</formula>
    </cfRule>
    <cfRule type="containsText" dxfId="5165" priority="2244" operator="containsText" text=" ">
      <formula>NOT(ISERROR(SEARCH(" ",DT82)))</formula>
    </cfRule>
    <cfRule type="containsText" dxfId="5164" priority="2245" operator="containsText" text=" ">
      <formula>NOT(ISERROR(SEARCH(" ",DT82)))</formula>
    </cfRule>
    <cfRule type="containsText" dxfId="5163" priority="2246" operator="containsText" text=" ">
      <formula>NOT(ISERROR(SEARCH(" ",DT82)))</formula>
    </cfRule>
  </conditionalFormatting>
  <conditionalFormatting sqref="DU82">
    <cfRule type="containsText" dxfId="5162" priority="2239" operator="containsText" text=" ">
      <formula>NOT(ISERROR(SEARCH(" ",DU82)))</formula>
    </cfRule>
    <cfRule type="containsText" dxfId="5161" priority="2240" operator="containsText" text=" ">
      <formula>NOT(ISERROR(SEARCH(" ",DU82)))</formula>
    </cfRule>
    <cfRule type="containsText" dxfId="5160" priority="2241" operator="containsText" text=" ">
      <formula>NOT(ISERROR(SEARCH(" ",DU82)))</formula>
    </cfRule>
    <cfRule type="containsText" dxfId="5159" priority="2242" operator="containsText" text=" ">
      <formula>NOT(ISERROR(SEARCH(" ",DU82)))</formula>
    </cfRule>
  </conditionalFormatting>
  <conditionalFormatting sqref="DV82">
    <cfRule type="containsText" dxfId="5158" priority="2282" operator="containsText" text=" ">
      <formula>NOT(ISERROR(SEARCH(" ",DV82)))</formula>
    </cfRule>
    <cfRule type="containsText" dxfId="5157" priority="2283" operator="containsText" text=" ">
      <formula>NOT(ISERROR(SEARCH(" ",DV82)))</formula>
    </cfRule>
    <cfRule type="containsText" dxfId="5156" priority="2284" operator="containsText" text=" ">
      <formula>NOT(ISERROR(SEARCH(" ",DV82)))</formula>
    </cfRule>
    <cfRule type="containsText" dxfId="5155" priority="2285" operator="containsText" text=" ">
      <formula>NOT(ISERROR(SEARCH(" ",DV82)))</formula>
    </cfRule>
  </conditionalFormatting>
  <conditionalFormatting sqref="DY82:EH82">
    <cfRule type="containsText" dxfId="5154" priority="2325" operator="containsText" text=" ">
      <formula>NOT(ISERROR(SEARCH(" ",DY82)))</formula>
    </cfRule>
    <cfRule type="containsText" dxfId="5153" priority="2326" operator="containsText" text=" ">
      <formula>NOT(ISERROR(SEARCH(" ",DY82)))</formula>
    </cfRule>
  </conditionalFormatting>
  <conditionalFormatting sqref="EJ82">
    <cfRule type="cellIs" dxfId="5152" priority="2288" operator="equal">
      <formula>0</formula>
    </cfRule>
    <cfRule type="containsText" dxfId="5151" priority="2289" operator="containsText" text=" ">
      <formula>NOT(ISERROR(SEARCH(" ",EJ82)))</formula>
    </cfRule>
    <cfRule type="containsText" dxfId="5150" priority="2290" operator="containsText" text=" ">
      <formula>NOT(ISERROR(SEARCH(" ",EJ82)))</formula>
    </cfRule>
  </conditionalFormatting>
  <conditionalFormatting sqref="FE82">
    <cfRule type="cellIs" dxfId="5149" priority="2356" operator="greaterThan">
      <formula>1</formula>
    </cfRule>
    <cfRule type="colorScale" priority="2357">
      <colorScale>
        <cfvo type="min"/>
        <cfvo type="max"/>
        <color rgb="FFFCFCFF"/>
        <color rgb="FF63BE7B"/>
      </colorScale>
    </cfRule>
    <cfRule type="colorScale" priority="23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82">
    <cfRule type="colorScale" priority="2322">
      <colorScale>
        <cfvo type="min"/>
        <cfvo type="max"/>
        <color rgb="FFFCFCFF"/>
        <color rgb="FF63BE7B"/>
      </colorScale>
    </cfRule>
    <cfRule type="colorScale" priority="23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82:FH82">
    <cfRule type="colorScale" priority="2359">
      <colorScale>
        <cfvo type="min"/>
        <cfvo type="max"/>
        <color rgb="FFFCFCFF"/>
        <color rgb="FF63BE7B"/>
      </colorScale>
    </cfRule>
    <cfRule type="colorScale" priority="23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82">
    <cfRule type="colorScale" priority="2361">
      <colorScale>
        <cfvo type="min"/>
        <cfvo type="max"/>
        <color rgb="FFFCFCFF"/>
        <color rgb="FF63BE7B"/>
      </colorScale>
    </cfRule>
    <cfRule type="colorScale" priority="23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82">
    <cfRule type="colorScale" priority="2628">
      <colorScale>
        <cfvo type="min"/>
        <cfvo type="max"/>
        <color rgb="FFFCFCFF"/>
        <color rgb="FF63BE7B"/>
      </colorScale>
    </cfRule>
    <cfRule type="colorScale" priority="26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82">
    <cfRule type="cellIs" dxfId="5148" priority="2363" operator="greaterThan">
      <formula>1</formula>
    </cfRule>
    <cfRule type="colorScale" priority="2364">
      <colorScale>
        <cfvo type="min"/>
        <cfvo type="max"/>
        <color rgb="FFFCFCFF"/>
        <color rgb="FF63BE7B"/>
      </colorScale>
    </cfRule>
    <cfRule type="colorScale" priority="23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82">
    <cfRule type="colorScale" priority="2366">
      <colorScale>
        <cfvo type="min"/>
        <cfvo type="max"/>
        <color rgb="FFFCFCFF"/>
        <color rgb="FF63BE7B"/>
      </colorScale>
    </cfRule>
    <cfRule type="colorScale" priority="23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82">
    <cfRule type="colorScale" priority="2624">
      <colorScale>
        <cfvo type="min"/>
        <cfvo type="max"/>
        <color rgb="FFFCFCFF"/>
        <color rgb="FF63BE7B"/>
      </colorScale>
    </cfRule>
    <cfRule type="colorScale" priority="26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82">
    <cfRule type="cellIs" dxfId="5147" priority="2368" operator="greaterThan">
      <formula>1</formula>
    </cfRule>
    <cfRule type="colorScale" priority="2369">
      <colorScale>
        <cfvo type="min"/>
        <cfvo type="max"/>
        <color rgb="FFFCFCFF"/>
        <color rgb="FF63BE7B"/>
      </colorScale>
    </cfRule>
    <cfRule type="colorScale" priority="23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82">
    <cfRule type="colorScale" priority="2371">
      <colorScale>
        <cfvo type="min"/>
        <cfvo type="max"/>
        <color rgb="FFFCFCFF"/>
        <color rgb="FF63BE7B"/>
      </colorScale>
    </cfRule>
    <cfRule type="colorScale" priority="23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82">
    <cfRule type="colorScale" priority="2373">
      <colorScale>
        <cfvo type="min"/>
        <cfvo type="max"/>
        <color rgb="FFFCFCFF"/>
        <color rgb="FF63BE7B"/>
      </colorScale>
    </cfRule>
    <cfRule type="colorScale" priority="23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82">
    <cfRule type="cellIs" dxfId="5146" priority="2375" operator="greaterThan">
      <formula>1</formula>
    </cfRule>
    <cfRule type="colorScale" priority="2376">
      <colorScale>
        <cfvo type="min"/>
        <cfvo type="max"/>
        <color rgb="FFFCFCFF"/>
        <color rgb="FF63BE7B"/>
      </colorScale>
    </cfRule>
    <cfRule type="colorScale" priority="23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82">
    <cfRule type="colorScale" priority="2378">
      <colorScale>
        <cfvo type="min"/>
        <cfvo type="max"/>
        <color rgb="FFFCFCFF"/>
        <color rgb="FF63BE7B"/>
      </colorScale>
    </cfRule>
    <cfRule type="colorScale" priority="23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82">
    <cfRule type="colorScale" priority="2380">
      <colorScale>
        <cfvo type="min"/>
        <cfvo type="max"/>
        <color rgb="FFFCFCFF"/>
        <color rgb="FF63BE7B"/>
      </colorScale>
    </cfRule>
    <cfRule type="colorScale" priority="23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82">
    <cfRule type="cellIs" dxfId="5145" priority="2382" operator="greaterThan">
      <formula>1</formula>
    </cfRule>
    <cfRule type="colorScale" priority="2383">
      <colorScale>
        <cfvo type="min"/>
        <cfvo type="max"/>
        <color rgb="FFFCFCFF"/>
        <color rgb="FF63BE7B"/>
      </colorScale>
    </cfRule>
    <cfRule type="colorScale" priority="23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82">
    <cfRule type="colorScale" priority="2385">
      <colorScale>
        <cfvo type="min"/>
        <cfvo type="max"/>
        <color rgb="FFFCFCFF"/>
        <color rgb="FF63BE7B"/>
      </colorScale>
    </cfRule>
    <cfRule type="colorScale" priority="23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82">
    <cfRule type="colorScale" priority="2387">
      <colorScale>
        <cfvo type="min"/>
        <cfvo type="max"/>
        <color rgb="FFFCFCFF"/>
        <color rgb="FF63BE7B"/>
      </colorScale>
    </cfRule>
    <cfRule type="colorScale" priority="23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82">
    <cfRule type="cellIs" dxfId="5144" priority="2389" operator="greaterThan">
      <formula>1</formula>
    </cfRule>
    <cfRule type="colorScale" priority="2390">
      <colorScale>
        <cfvo type="min"/>
        <cfvo type="max"/>
        <color rgb="FFFCFCFF"/>
        <color rgb="FF63BE7B"/>
      </colorScale>
    </cfRule>
    <cfRule type="colorScale" priority="23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82">
    <cfRule type="colorScale" priority="2392">
      <colorScale>
        <cfvo type="min"/>
        <cfvo type="max"/>
        <color rgb="FFFCFCFF"/>
        <color rgb="FF63BE7B"/>
      </colorScale>
    </cfRule>
    <cfRule type="colorScale" priority="23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82">
    <cfRule type="colorScale" priority="2394">
      <colorScale>
        <cfvo type="min"/>
        <cfvo type="max"/>
        <color rgb="FFFCFCFF"/>
        <color rgb="FF63BE7B"/>
      </colorScale>
    </cfRule>
    <cfRule type="colorScale" priority="23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82">
    <cfRule type="cellIs" dxfId="5143" priority="2396" operator="greaterThan">
      <formula>1</formula>
    </cfRule>
    <cfRule type="colorScale" priority="2397">
      <colorScale>
        <cfvo type="min"/>
        <cfvo type="max"/>
        <color rgb="FFFCFCFF"/>
        <color rgb="FF63BE7B"/>
      </colorScale>
    </cfRule>
    <cfRule type="colorScale" priority="23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82">
    <cfRule type="colorScale" priority="2399">
      <colorScale>
        <cfvo type="min"/>
        <cfvo type="max"/>
        <color rgb="FFFCFCFF"/>
        <color rgb="FF63BE7B"/>
      </colorScale>
    </cfRule>
    <cfRule type="colorScale" priority="24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82">
    <cfRule type="colorScale" priority="2401">
      <colorScale>
        <cfvo type="min"/>
        <cfvo type="max"/>
        <color rgb="FFFCFCFF"/>
        <color rgb="FF63BE7B"/>
      </colorScale>
    </cfRule>
    <cfRule type="colorScale" priority="24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82">
    <cfRule type="cellIs" dxfId="5142" priority="2403" operator="greaterThan">
      <formula>1</formula>
    </cfRule>
    <cfRule type="colorScale" priority="2404">
      <colorScale>
        <cfvo type="min"/>
        <cfvo type="max"/>
        <color rgb="FFFCFCFF"/>
        <color rgb="FF63BE7B"/>
      </colorScale>
    </cfRule>
    <cfRule type="colorScale" priority="24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82">
    <cfRule type="colorScale" priority="2406">
      <colorScale>
        <cfvo type="min"/>
        <cfvo type="max"/>
        <color rgb="FFFCFCFF"/>
        <color rgb="FF63BE7B"/>
      </colorScale>
    </cfRule>
    <cfRule type="colorScale" priority="24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82">
    <cfRule type="colorScale" priority="2408">
      <colorScale>
        <cfvo type="min"/>
        <cfvo type="max"/>
        <color rgb="FFFCFCFF"/>
        <color rgb="FF63BE7B"/>
      </colorScale>
    </cfRule>
    <cfRule type="colorScale" priority="24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82">
    <cfRule type="cellIs" dxfId="5141" priority="2410" operator="greaterThan">
      <formula>1</formula>
    </cfRule>
    <cfRule type="colorScale" priority="2411">
      <colorScale>
        <cfvo type="min"/>
        <cfvo type="max"/>
        <color rgb="FFFCFCFF"/>
        <color rgb="FF63BE7B"/>
      </colorScale>
    </cfRule>
    <cfRule type="colorScale" priority="24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82">
    <cfRule type="colorScale" priority="2413">
      <colorScale>
        <cfvo type="min"/>
        <cfvo type="max"/>
        <color rgb="FFFCFCFF"/>
        <color rgb="FF63BE7B"/>
      </colorScale>
    </cfRule>
    <cfRule type="colorScale" priority="24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82">
    <cfRule type="colorScale" priority="2415">
      <colorScale>
        <cfvo type="min"/>
        <cfvo type="max"/>
        <color rgb="FFFCFCFF"/>
        <color rgb="FF63BE7B"/>
      </colorScale>
    </cfRule>
    <cfRule type="colorScale" priority="24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82">
    <cfRule type="cellIs" dxfId="5140" priority="2417" operator="greaterThan">
      <formula>1</formula>
    </cfRule>
    <cfRule type="colorScale" priority="2418">
      <colorScale>
        <cfvo type="min"/>
        <cfvo type="max"/>
        <color rgb="FFFCFCFF"/>
        <color rgb="FF63BE7B"/>
      </colorScale>
    </cfRule>
    <cfRule type="colorScale" priority="24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82">
    <cfRule type="colorScale" priority="2420">
      <colorScale>
        <cfvo type="min"/>
        <cfvo type="max"/>
        <color rgb="FFFCFCFF"/>
        <color rgb="FF63BE7B"/>
      </colorScale>
    </cfRule>
    <cfRule type="colorScale" priority="24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82">
    <cfRule type="colorScale" priority="2422">
      <colorScale>
        <cfvo type="min"/>
        <cfvo type="max"/>
        <color rgb="FFFCFCFF"/>
        <color rgb="FF63BE7B"/>
      </colorScale>
    </cfRule>
    <cfRule type="colorScale" priority="24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82">
    <cfRule type="cellIs" dxfId="5139" priority="2424" operator="greaterThan">
      <formula>1</formula>
    </cfRule>
    <cfRule type="colorScale" priority="2425">
      <colorScale>
        <cfvo type="min"/>
        <cfvo type="max"/>
        <color rgb="FFFCFCFF"/>
        <color rgb="FF63BE7B"/>
      </colorScale>
    </cfRule>
    <cfRule type="colorScale" priority="24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82">
    <cfRule type="colorScale" priority="2427">
      <colorScale>
        <cfvo type="min"/>
        <cfvo type="max"/>
        <color rgb="FFFCFCFF"/>
        <color rgb="FF63BE7B"/>
      </colorScale>
    </cfRule>
    <cfRule type="colorScale" priority="24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82">
    <cfRule type="colorScale" priority="2429">
      <colorScale>
        <cfvo type="min"/>
        <cfvo type="max"/>
        <color rgb="FFFCFCFF"/>
        <color rgb="FF63BE7B"/>
      </colorScale>
    </cfRule>
    <cfRule type="colorScale" priority="24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82">
    <cfRule type="cellIs" dxfId="5138" priority="2431" operator="greaterThan">
      <formula>1</formula>
    </cfRule>
    <cfRule type="colorScale" priority="2432">
      <colorScale>
        <cfvo type="min"/>
        <cfvo type="max"/>
        <color rgb="FFFCFCFF"/>
        <color rgb="FF63BE7B"/>
      </colorScale>
    </cfRule>
    <cfRule type="colorScale" priority="24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82">
    <cfRule type="colorScale" priority="2434">
      <colorScale>
        <cfvo type="min"/>
        <cfvo type="max"/>
        <color rgb="FFFCFCFF"/>
        <color rgb="FF63BE7B"/>
      </colorScale>
    </cfRule>
    <cfRule type="colorScale" priority="24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82">
    <cfRule type="colorScale" priority="2436">
      <colorScale>
        <cfvo type="min"/>
        <cfvo type="max"/>
        <color rgb="FFFCFCFF"/>
        <color rgb="FF63BE7B"/>
      </colorScale>
    </cfRule>
    <cfRule type="colorScale" priority="24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82">
    <cfRule type="cellIs" dxfId="5137" priority="2438" operator="greaterThan">
      <formula>1</formula>
    </cfRule>
    <cfRule type="colorScale" priority="2439">
      <colorScale>
        <cfvo type="min"/>
        <cfvo type="max"/>
        <color rgb="FFFCFCFF"/>
        <color rgb="FF63BE7B"/>
      </colorScale>
    </cfRule>
    <cfRule type="colorScale" priority="24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82">
    <cfRule type="colorScale" priority="2441">
      <colorScale>
        <cfvo type="min"/>
        <cfvo type="max"/>
        <color rgb="FFFCFCFF"/>
        <color rgb="FF63BE7B"/>
      </colorScale>
    </cfRule>
    <cfRule type="colorScale" priority="24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82">
    <cfRule type="colorScale" priority="2443">
      <colorScale>
        <cfvo type="min"/>
        <cfvo type="max"/>
        <color rgb="FFFCFCFF"/>
        <color rgb="FF63BE7B"/>
      </colorScale>
    </cfRule>
    <cfRule type="colorScale" priority="24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82">
    <cfRule type="cellIs" dxfId="5136" priority="2445" operator="greaterThan">
      <formula>1</formula>
    </cfRule>
    <cfRule type="colorScale" priority="2446">
      <colorScale>
        <cfvo type="min"/>
        <cfvo type="max"/>
        <color rgb="FFFCFCFF"/>
        <color rgb="FF63BE7B"/>
      </colorScale>
    </cfRule>
    <cfRule type="colorScale" priority="24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82">
    <cfRule type="colorScale" priority="2448">
      <colorScale>
        <cfvo type="min"/>
        <cfvo type="max"/>
        <color rgb="FFFCFCFF"/>
        <color rgb="FF63BE7B"/>
      </colorScale>
    </cfRule>
    <cfRule type="colorScale" priority="24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82">
    <cfRule type="colorScale" priority="2450">
      <colorScale>
        <cfvo type="min"/>
        <cfvo type="max"/>
        <color rgb="FFFCFCFF"/>
        <color rgb="FF63BE7B"/>
      </colorScale>
    </cfRule>
    <cfRule type="colorScale" priority="24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82">
    <cfRule type="cellIs" dxfId="5135" priority="2452" operator="greaterThan">
      <formula>1</formula>
    </cfRule>
    <cfRule type="colorScale" priority="2453">
      <colorScale>
        <cfvo type="min"/>
        <cfvo type="max"/>
        <color rgb="FFFCFCFF"/>
        <color rgb="FF63BE7B"/>
      </colorScale>
    </cfRule>
    <cfRule type="colorScale" priority="24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82">
    <cfRule type="colorScale" priority="2455">
      <colorScale>
        <cfvo type="min"/>
        <cfvo type="max"/>
        <color rgb="FFFCFCFF"/>
        <color rgb="FF63BE7B"/>
      </colorScale>
    </cfRule>
    <cfRule type="colorScale" priority="24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82">
    <cfRule type="colorScale" priority="2457">
      <colorScale>
        <cfvo type="min"/>
        <cfvo type="max"/>
        <color rgb="FFFCFCFF"/>
        <color rgb="FF63BE7B"/>
      </colorScale>
    </cfRule>
    <cfRule type="colorScale" priority="24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82">
    <cfRule type="cellIs" dxfId="5134" priority="2459" operator="greaterThan">
      <formula>1</formula>
    </cfRule>
    <cfRule type="colorScale" priority="2460">
      <colorScale>
        <cfvo type="min"/>
        <cfvo type="max"/>
        <color rgb="FFFCFCFF"/>
        <color rgb="FF63BE7B"/>
      </colorScale>
    </cfRule>
    <cfRule type="colorScale" priority="24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82">
    <cfRule type="colorScale" priority="2462">
      <colorScale>
        <cfvo type="min"/>
        <cfvo type="max"/>
        <color rgb="FFFCFCFF"/>
        <color rgb="FF63BE7B"/>
      </colorScale>
    </cfRule>
    <cfRule type="colorScale" priority="24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82">
    <cfRule type="colorScale" priority="2464">
      <colorScale>
        <cfvo type="min"/>
        <cfvo type="max"/>
        <color rgb="FFFCFCFF"/>
        <color rgb="FF63BE7B"/>
      </colorScale>
    </cfRule>
    <cfRule type="colorScale" priority="24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82">
    <cfRule type="cellIs" dxfId="5133" priority="2466" operator="greaterThan">
      <formula>1</formula>
    </cfRule>
    <cfRule type="colorScale" priority="2467">
      <colorScale>
        <cfvo type="min"/>
        <cfvo type="max"/>
        <color rgb="FFFCFCFF"/>
        <color rgb="FF63BE7B"/>
      </colorScale>
    </cfRule>
    <cfRule type="colorScale" priority="24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82">
    <cfRule type="colorScale" priority="2469">
      <colorScale>
        <cfvo type="min"/>
        <cfvo type="max"/>
        <color rgb="FFFCFCFF"/>
        <color rgb="FF63BE7B"/>
      </colorScale>
    </cfRule>
    <cfRule type="colorScale" priority="24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82">
    <cfRule type="colorScale" priority="2471">
      <colorScale>
        <cfvo type="min"/>
        <cfvo type="max"/>
        <color rgb="FFFCFCFF"/>
        <color rgb="FF63BE7B"/>
      </colorScale>
    </cfRule>
    <cfRule type="colorScale" priority="24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82">
    <cfRule type="cellIs" dxfId="5132" priority="2473" operator="greaterThan">
      <formula>1</formula>
    </cfRule>
    <cfRule type="colorScale" priority="2474">
      <colorScale>
        <cfvo type="min"/>
        <cfvo type="max"/>
        <color rgb="FFFCFCFF"/>
        <color rgb="FF63BE7B"/>
      </colorScale>
    </cfRule>
    <cfRule type="colorScale" priority="24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82">
    <cfRule type="colorScale" priority="2476">
      <colorScale>
        <cfvo type="min"/>
        <cfvo type="max"/>
        <color rgb="FFFCFCFF"/>
        <color rgb="FF63BE7B"/>
      </colorScale>
    </cfRule>
    <cfRule type="colorScale" priority="24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82">
    <cfRule type="colorScale" priority="2478">
      <colorScale>
        <cfvo type="min"/>
        <cfvo type="max"/>
        <color rgb="FFFCFCFF"/>
        <color rgb="FF63BE7B"/>
      </colorScale>
    </cfRule>
    <cfRule type="colorScale" priority="24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82">
    <cfRule type="cellIs" dxfId="5131" priority="2480" operator="greaterThan">
      <formula>1</formula>
    </cfRule>
    <cfRule type="colorScale" priority="2481">
      <colorScale>
        <cfvo type="min"/>
        <cfvo type="max"/>
        <color rgb="FFFCFCFF"/>
        <color rgb="FF63BE7B"/>
      </colorScale>
    </cfRule>
    <cfRule type="colorScale" priority="24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82">
    <cfRule type="colorScale" priority="2483">
      <colorScale>
        <cfvo type="min"/>
        <cfvo type="max"/>
        <color rgb="FFFCFCFF"/>
        <color rgb="FF63BE7B"/>
      </colorScale>
    </cfRule>
    <cfRule type="colorScale" priority="24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82">
    <cfRule type="colorScale" priority="2485">
      <colorScale>
        <cfvo type="min"/>
        <cfvo type="max"/>
        <color rgb="FFFCFCFF"/>
        <color rgb="FF63BE7B"/>
      </colorScale>
    </cfRule>
    <cfRule type="colorScale" priority="24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82">
    <cfRule type="cellIs" dxfId="5130" priority="2487" operator="greaterThan">
      <formula>1</formula>
    </cfRule>
    <cfRule type="colorScale" priority="2488">
      <colorScale>
        <cfvo type="min"/>
        <cfvo type="max"/>
        <color rgb="FFFCFCFF"/>
        <color rgb="FF63BE7B"/>
      </colorScale>
    </cfRule>
    <cfRule type="colorScale" priority="24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82">
    <cfRule type="cellIs" dxfId="5129" priority="2490" operator="greaterThan">
      <formula>1</formula>
    </cfRule>
    <cfRule type="colorScale" priority="2491">
      <colorScale>
        <cfvo type="min"/>
        <cfvo type="max"/>
        <color rgb="FFFCFCFF"/>
        <color rgb="FF63BE7B"/>
      </colorScale>
    </cfRule>
    <cfRule type="colorScale" priority="24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82:HW82">
    <cfRule type="colorScale" priority="2493">
      <colorScale>
        <cfvo type="min"/>
        <cfvo type="max"/>
        <color rgb="FFFCFCFF"/>
        <color rgb="FF63BE7B"/>
      </colorScale>
    </cfRule>
    <cfRule type="colorScale" priority="24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82">
    <cfRule type="colorScale" priority="2495">
      <colorScale>
        <cfvo type="min"/>
        <cfvo type="max"/>
        <color rgb="FFFCFCFF"/>
        <color rgb="FF63BE7B"/>
      </colorScale>
    </cfRule>
    <cfRule type="colorScale" priority="24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82">
    <cfRule type="colorScale" priority="2630">
      <colorScale>
        <cfvo type="min"/>
        <cfvo type="max"/>
        <color rgb="FFFCFCFF"/>
        <color rgb="FF63BE7B"/>
      </colorScale>
    </cfRule>
    <cfRule type="colorScale" priority="26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82">
    <cfRule type="cellIs" dxfId="5128" priority="2497" operator="greaterThan">
      <formula>1</formula>
    </cfRule>
    <cfRule type="colorScale" priority="2498">
      <colorScale>
        <cfvo type="min"/>
        <cfvo type="max"/>
        <color rgb="FFFCFCFF"/>
        <color rgb="FF63BE7B"/>
      </colorScale>
    </cfRule>
    <cfRule type="colorScale" priority="24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82">
    <cfRule type="colorScale" priority="2500">
      <colorScale>
        <cfvo type="min"/>
        <cfvo type="max"/>
        <color rgb="FFFCFCFF"/>
        <color rgb="FF63BE7B"/>
      </colorScale>
    </cfRule>
    <cfRule type="colorScale" priority="25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82">
    <cfRule type="colorScale" priority="2626">
      <colorScale>
        <cfvo type="min"/>
        <cfvo type="max"/>
        <color rgb="FFFCFCFF"/>
        <color rgb="FF63BE7B"/>
      </colorScale>
    </cfRule>
    <cfRule type="colorScale" priority="26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82">
    <cfRule type="cellIs" dxfId="5127" priority="2502" operator="greaterThan">
      <formula>1</formula>
    </cfRule>
    <cfRule type="colorScale" priority="2503">
      <colorScale>
        <cfvo type="min"/>
        <cfvo type="max"/>
        <color rgb="FFFCFCFF"/>
        <color rgb="FF63BE7B"/>
      </colorScale>
    </cfRule>
    <cfRule type="colorScale" priority="25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82">
    <cfRule type="colorScale" priority="2505">
      <colorScale>
        <cfvo type="min"/>
        <cfvo type="max"/>
        <color rgb="FFFCFCFF"/>
        <color rgb="FF63BE7B"/>
      </colorScale>
    </cfRule>
    <cfRule type="colorScale" priority="25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82">
    <cfRule type="colorScale" priority="2507">
      <colorScale>
        <cfvo type="min"/>
        <cfvo type="max"/>
        <color rgb="FFFCFCFF"/>
        <color rgb="FF63BE7B"/>
      </colorScale>
    </cfRule>
    <cfRule type="colorScale" priority="25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82">
    <cfRule type="cellIs" dxfId="5126" priority="2509" operator="greaterThan">
      <formula>1</formula>
    </cfRule>
    <cfRule type="colorScale" priority="2510">
      <colorScale>
        <cfvo type="min"/>
        <cfvo type="max"/>
        <color rgb="FFFCFCFF"/>
        <color rgb="FF63BE7B"/>
      </colorScale>
    </cfRule>
    <cfRule type="colorScale" priority="25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82">
    <cfRule type="colorScale" priority="2512">
      <colorScale>
        <cfvo type="min"/>
        <cfvo type="max"/>
        <color rgb="FFFCFCFF"/>
        <color rgb="FF63BE7B"/>
      </colorScale>
    </cfRule>
    <cfRule type="colorScale" priority="25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82">
    <cfRule type="colorScale" priority="2514">
      <colorScale>
        <cfvo type="min"/>
        <cfvo type="max"/>
        <color rgb="FFFCFCFF"/>
        <color rgb="FF63BE7B"/>
      </colorScale>
    </cfRule>
    <cfRule type="colorScale" priority="25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82">
    <cfRule type="cellIs" dxfId="5125" priority="2516" operator="greaterThan">
      <formula>1</formula>
    </cfRule>
    <cfRule type="colorScale" priority="2517">
      <colorScale>
        <cfvo type="min"/>
        <cfvo type="max"/>
        <color rgb="FFFCFCFF"/>
        <color rgb="FF63BE7B"/>
      </colorScale>
    </cfRule>
    <cfRule type="colorScale" priority="25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82">
    <cfRule type="colorScale" priority="2519">
      <colorScale>
        <cfvo type="min"/>
        <cfvo type="max"/>
        <color rgb="FFFCFCFF"/>
        <color rgb="FF63BE7B"/>
      </colorScale>
    </cfRule>
    <cfRule type="colorScale" priority="25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82">
    <cfRule type="colorScale" priority="2521">
      <colorScale>
        <cfvo type="min"/>
        <cfvo type="max"/>
        <color rgb="FFFCFCFF"/>
        <color rgb="FF63BE7B"/>
      </colorScale>
    </cfRule>
    <cfRule type="colorScale" priority="25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82">
    <cfRule type="cellIs" dxfId="5124" priority="2523" operator="greaterThan">
      <formula>1</formula>
    </cfRule>
    <cfRule type="colorScale" priority="2524">
      <colorScale>
        <cfvo type="min"/>
        <cfvo type="max"/>
        <color rgb="FFFCFCFF"/>
        <color rgb="FF63BE7B"/>
      </colorScale>
    </cfRule>
    <cfRule type="colorScale" priority="25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82">
    <cfRule type="colorScale" priority="2526">
      <colorScale>
        <cfvo type="min"/>
        <cfvo type="max"/>
        <color rgb="FFFCFCFF"/>
        <color rgb="FF63BE7B"/>
      </colorScale>
    </cfRule>
    <cfRule type="colorScale" priority="25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82">
    <cfRule type="colorScale" priority="2528">
      <colorScale>
        <cfvo type="min"/>
        <cfvo type="max"/>
        <color rgb="FFFCFCFF"/>
        <color rgb="FF63BE7B"/>
      </colorScale>
    </cfRule>
    <cfRule type="colorScale" priority="25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82">
    <cfRule type="cellIs" dxfId="5123" priority="2530" operator="greaterThan">
      <formula>1</formula>
    </cfRule>
    <cfRule type="colorScale" priority="2531">
      <colorScale>
        <cfvo type="min"/>
        <cfvo type="max"/>
        <color rgb="FFFCFCFF"/>
        <color rgb="FF63BE7B"/>
      </colorScale>
    </cfRule>
    <cfRule type="colorScale" priority="25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82">
    <cfRule type="colorScale" priority="2533">
      <colorScale>
        <cfvo type="min"/>
        <cfvo type="max"/>
        <color rgb="FFFCFCFF"/>
        <color rgb="FF63BE7B"/>
      </colorScale>
    </cfRule>
    <cfRule type="colorScale" priority="25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82">
    <cfRule type="colorScale" priority="2535">
      <colorScale>
        <cfvo type="min"/>
        <cfvo type="max"/>
        <color rgb="FFFCFCFF"/>
        <color rgb="FF63BE7B"/>
      </colorScale>
    </cfRule>
    <cfRule type="colorScale" priority="25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82">
    <cfRule type="cellIs" dxfId="5122" priority="2537" operator="greaterThan">
      <formula>1</formula>
    </cfRule>
    <cfRule type="colorScale" priority="2538">
      <colorScale>
        <cfvo type="min"/>
        <cfvo type="max"/>
        <color rgb="FFFCFCFF"/>
        <color rgb="FF63BE7B"/>
      </colorScale>
    </cfRule>
    <cfRule type="colorScale" priority="25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82">
    <cfRule type="colorScale" priority="2540">
      <colorScale>
        <cfvo type="min"/>
        <cfvo type="max"/>
        <color rgb="FFFCFCFF"/>
        <color rgb="FF63BE7B"/>
      </colorScale>
    </cfRule>
    <cfRule type="colorScale" priority="25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82">
    <cfRule type="colorScale" priority="2542">
      <colorScale>
        <cfvo type="min"/>
        <cfvo type="max"/>
        <color rgb="FFFCFCFF"/>
        <color rgb="FF63BE7B"/>
      </colorScale>
    </cfRule>
    <cfRule type="colorScale" priority="25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82">
    <cfRule type="cellIs" dxfId="5121" priority="2544" operator="greaterThan">
      <formula>1</formula>
    </cfRule>
    <cfRule type="colorScale" priority="2545">
      <colorScale>
        <cfvo type="min"/>
        <cfvo type="max"/>
        <color rgb="FFFCFCFF"/>
        <color rgb="FF63BE7B"/>
      </colorScale>
    </cfRule>
    <cfRule type="colorScale" priority="25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82">
    <cfRule type="colorScale" priority="2547">
      <colorScale>
        <cfvo type="min"/>
        <cfvo type="max"/>
        <color rgb="FFFCFCFF"/>
        <color rgb="FF63BE7B"/>
      </colorScale>
    </cfRule>
    <cfRule type="colorScale" priority="25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82">
    <cfRule type="colorScale" priority="2549">
      <colorScale>
        <cfvo type="min"/>
        <cfvo type="max"/>
        <color rgb="FFFCFCFF"/>
        <color rgb="FF63BE7B"/>
      </colorScale>
    </cfRule>
    <cfRule type="colorScale" priority="25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82">
    <cfRule type="cellIs" dxfId="5120" priority="2551" operator="greaterThan">
      <formula>1</formula>
    </cfRule>
    <cfRule type="colorScale" priority="2552">
      <colorScale>
        <cfvo type="min"/>
        <cfvo type="max"/>
        <color rgb="FFFCFCFF"/>
        <color rgb="FF63BE7B"/>
      </colorScale>
    </cfRule>
    <cfRule type="colorScale" priority="25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82">
    <cfRule type="colorScale" priority="2554">
      <colorScale>
        <cfvo type="min"/>
        <cfvo type="max"/>
        <color rgb="FFFCFCFF"/>
        <color rgb="FF63BE7B"/>
      </colorScale>
    </cfRule>
    <cfRule type="colorScale" priority="25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82">
    <cfRule type="colorScale" priority="2556">
      <colorScale>
        <cfvo type="min"/>
        <cfvo type="max"/>
        <color rgb="FFFCFCFF"/>
        <color rgb="FF63BE7B"/>
      </colorScale>
    </cfRule>
    <cfRule type="colorScale" priority="25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82">
    <cfRule type="cellIs" dxfId="5119" priority="2558" operator="greaterThan">
      <formula>1</formula>
    </cfRule>
    <cfRule type="colorScale" priority="2559">
      <colorScale>
        <cfvo type="min"/>
        <cfvo type="max"/>
        <color rgb="FFFCFCFF"/>
        <color rgb="FF63BE7B"/>
      </colorScale>
    </cfRule>
    <cfRule type="colorScale" priority="25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82">
    <cfRule type="colorScale" priority="2561">
      <colorScale>
        <cfvo type="min"/>
        <cfvo type="max"/>
        <color rgb="FFFCFCFF"/>
        <color rgb="FF63BE7B"/>
      </colorScale>
    </cfRule>
    <cfRule type="colorScale" priority="25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82">
    <cfRule type="colorScale" priority="2563">
      <colorScale>
        <cfvo type="min"/>
        <cfvo type="max"/>
        <color rgb="FFFCFCFF"/>
        <color rgb="FF63BE7B"/>
      </colorScale>
    </cfRule>
    <cfRule type="colorScale" priority="25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82">
    <cfRule type="cellIs" dxfId="5118" priority="2565" operator="greaterThan">
      <formula>1</formula>
    </cfRule>
    <cfRule type="colorScale" priority="2566">
      <colorScale>
        <cfvo type="min"/>
        <cfvo type="max"/>
        <color rgb="FFFCFCFF"/>
        <color rgb="FF63BE7B"/>
      </colorScale>
    </cfRule>
    <cfRule type="colorScale" priority="25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82">
    <cfRule type="colorScale" priority="2568">
      <colorScale>
        <cfvo type="min"/>
        <cfvo type="max"/>
        <color rgb="FFFCFCFF"/>
        <color rgb="FF63BE7B"/>
      </colorScale>
    </cfRule>
    <cfRule type="colorScale" priority="25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82">
    <cfRule type="colorScale" priority="2570">
      <colorScale>
        <cfvo type="min"/>
        <cfvo type="max"/>
        <color rgb="FFFCFCFF"/>
        <color rgb="FF63BE7B"/>
      </colorScale>
    </cfRule>
    <cfRule type="colorScale" priority="25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82">
    <cfRule type="cellIs" dxfId="5117" priority="2572" operator="greaterThan">
      <formula>1</formula>
    </cfRule>
    <cfRule type="colorScale" priority="2573">
      <colorScale>
        <cfvo type="min"/>
        <cfvo type="max"/>
        <color rgb="FFFCFCFF"/>
        <color rgb="FF63BE7B"/>
      </colorScale>
    </cfRule>
    <cfRule type="colorScale" priority="25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82">
    <cfRule type="colorScale" priority="2575">
      <colorScale>
        <cfvo type="min"/>
        <cfvo type="max"/>
        <color rgb="FFFCFCFF"/>
        <color rgb="FF63BE7B"/>
      </colorScale>
    </cfRule>
    <cfRule type="colorScale" priority="25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82">
    <cfRule type="colorScale" priority="2577">
      <colorScale>
        <cfvo type="min"/>
        <cfvo type="max"/>
        <color rgb="FFFCFCFF"/>
        <color rgb="FF63BE7B"/>
      </colorScale>
    </cfRule>
    <cfRule type="colorScale" priority="25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82">
    <cfRule type="cellIs" dxfId="5116" priority="2579" operator="greaterThan">
      <formula>1</formula>
    </cfRule>
    <cfRule type="colorScale" priority="2580">
      <colorScale>
        <cfvo type="min"/>
        <cfvo type="max"/>
        <color rgb="FFFCFCFF"/>
        <color rgb="FF63BE7B"/>
      </colorScale>
    </cfRule>
    <cfRule type="colorScale" priority="25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82">
    <cfRule type="colorScale" priority="2582">
      <colorScale>
        <cfvo type="min"/>
        <cfvo type="max"/>
        <color rgb="FFFCFCFF"/>
        <color rgb="FF63BE7B"/>
      </colorScale>
    </cfRule>
    <cfRule type="colorScale" priority="25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82">
    <cfRule type="colorScale" priority="2584">
      <colorScale>
        <cfvo type="min"/>
        <cfvo type="max"/>
        <color rgb="FFFCFCFF"/>
        <color rgb="FF63BE7B"/>
      </colorScale>
    </cfRule>
    <cfRule type="colorScale" priority="25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82">
    <cfRule type="cellIs" dxfId="5115" priority="2586" operator="greaterThan">
      <formula>1</formula>
    </cfRule>
    <cfRule type="colorScale" priority="2587">
      <colorScale>
        <cfvo type="min"/>
        <cfvo type="max"/>
        <color rgb="FFFCFCFF"/>
        <color rgb="FF63BE7B"/>
      </colorScale>
    </cfRule>
    <cfRule type="colorScale" priority="25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82">
    <cfRule type="colorScale" priority="2589">
      <colorScale>
        <cfvo type="min"/>
        <cfvo type="max"/>
        <color rgb="FFFCFCFF"/>
        <color rgb="FF63BE7B"/>
      </colorScale>
    </cfRule>
    <cfRule type="colorScale" priority="25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82">
    <cfRule type="colorScale" priority="2591">
      <colorScale>
        <cfvo type="min"/>
        <cfvo type="max"/>
        <color rgb="FFFCFCFF"/>
        <color rgb="FF63BE7B"/>
      </colorScale>
    </cfRule>
    <cfRule type="colorScale" priority="25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82">
    <cfRule type="cellIs" dxfId="5114" priority="2593" operator="greaterThan">
      <formula>1</formula>
    </cfRule>
    <cfRule type="colorScale" priority="2594">
      <colorScale>
        <cfvo type="min"/>
        <cfvo type="max"/>
        <color rgb="FFFCFCFF"/>
        <color rgb="FF63BE7B"/>
      </colorScale>
    </cfRule>
    <cfRule type="colorScale" priority="25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82">
    <cfRule type="colorScale" priority="2596">
      <colorScale>
        <cfvo type="min"/>
        <cfvo type="max"/>
        <color rgb="FFFCFCFF"/>
        <color rgb="FF63BE7B"/>
      </colorScale>
    </cfRule>
    <cfRule type="colorScale" priority="25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82">
    <cfRule type="colorScale" priority="2598">
      <colorScale>
        <cfvo type="min"/>
        <cfvo type="max"/>
        <color rgb="FFFCFCFF"/>
        <color rgb="FF63BE7B"/>
      </colorScale>
    </cfRule>
    <cfRule type="colorScale" priority="25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82">
    <cfRule type="cellIs" dxfId="5113" priority="2600" operator="greaterThan">
      <formula>1</formula>
    </cfRule>
    <cfRule type="colorScale" priority="2601">
      <colorScale>
        <cfvo type="min"/>
        <cfvo type="max"/>
        <color rgb="FFFCFCFF"/>
        <color rgb="FF63BE7B"/>
      </colorScale>
    </cfRule>
    <cfRule type="colorScale" priority="26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82">
    <cfRule type="colorScale" priority="2603">
      <colorScale>
        <cfvo type="min"/>
        <cfvo type="max"/>
        <color rgb="FFFCFCFF"/>
        <color rgb="FF63BE7B"/>
      </colorScale>
    </cfRule>
    <cfRule type="colorScale" priority="26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82">
    <cfRule type="colorScale" priority="2605">
      <colorScale>
        <cfvo type="min"/>
        <cfvo type="max"/>
        <color rgb="FFFCFCFF"/>
        <color rgb="FF63BE7B"/>
      </colorScale>
    </cfRule>
    <cfRule type="colorScale" priority="26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82">
    <cfRule type="cellIs" dxfId="5112" priority="2607" operator="greaterThan">
      <formula>1</formula>
    </cfRule>
    <cfRule type="colorScale" priority="2608">
      <colorScale>
        <cfvo type="min"/>
        <cfvo type="max"/>
        <color rgb="FFFCFCFF"/>
        <color rgb="FF63BE7B"/>
      </colorScale>
    </cfRule>
    <cfRule type="colorScale" priority="26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82">
    <cfRule type="colorScale" priority="2610">
      <colorScale>
        <cfvo type="min"/>
        <cfvo type="max"/>
        <color rgb="FFFCFCFF"/>
        <color rgb="FF63BE7B"/>
      </colorScale>
    </cfRule>
    <cfRule type="colorScale" priority="26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82">
    <cfRule type="colorScale" priority="2612">
      <colorScale>
        <cfvo type="min"/>
        <cfvo type="max"/>
        <color rgb="FFFCFCFF"/>
        <color rgb="FF63BE7B"/>
      </colorScale>
    </cfRule>
    <cfRule type="colorScale" priority="26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82">
    <cfRule type="cellIs" dxfId="5111" priority="2614" operator="greaterThan">
      <formula>1</formula>
    </cfRule>
    <cfRule type="colorScale" priority="2615">
      <colorScale>
        <cfvo type="min"/>
        <cfvo type="max"/>
        <color rgb="FFFCFCFF"/>
        <color rgb="FF63BE7B"/>
      </colorScale>
    </cfRule>
    <cfRule type="colorScale" priority="26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82">
    <cfRule type="colorScale" priority="2617">
      <colorScale>
        <cfvo type="min"/>
        <cfvo type="max"/>
        <color rgb="FFFCFCFF"/>
        <color rgb="FF63BE7B"/>
      </colorScale>
    </cfRule>
    <cfRule type="colorScale" priority="26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82">
    <cfRule type="colorScale" priority="2619">
      <colorScale>
        <cfvo type="min"/>
        <cfvo type="max"/>
        <color rgb="FFFCFCFF"/>
        <color rgb="FF63BE7B"/>
      </colorScale>
    </cfRule>
    <cfRule type="colorScale" priority="26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82">
    <cfRule type="cellIs" dxfId="5110" priority="2621" operator="greaterThan">
      <formula>1</formula>
    </cfRule>
    <cfRule type="colorScale" priority="2622">
      <colorScale>
        <cfvo type="min"/>
        <cfvo type="max"/>
        <color rgb="FFFCFCFF"/>
        <color rgb="FF63BE7B"/>
      </colorScale>
    </cfRule>
    <cfRule type="colorScale" priority="26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G82:KZ82">
    <cfRule type="cellIs" dxfId="5109" priority="2314" operator="greaterThan">
      <formula>0.31</formula>
    </cfRule>
    <cfRule type="cellIs" dxfId="5108" priority="2315" operator="greaterThan">
      <formula>0.31</formula>
    </cfRule>
    <cfRule type="cellIs" dxfId="5107" priority="2316" operator="greaterThan">
      <formula>0.31</formula>
    </cfRule>
    <cfRule type="cellIs" dxfId="5106" priority="2317" operator="greaterThan">
      <formula>0.3</formula>
    </cfRule>
    <cfRule type="cellIs" dxfId="5105" priority="2318" operator="greaterThan">
      <formula>1</formula>
    </cfRule>
    <cfRule type="cellIs" dxfId="5104" priority="2319" operator="equal">
      <formula>0</formula>
    </cfRule>
  </conditionalFormatting>
  <conditionalFormatting sqref="LG82">
    <cfRule type="containsText" dxfId="5103" priority="2259" operator="containsText" text=" ">
      <formula>NOT(ISERROR(SEARCH(" ",LG82)))</formula>
    </cfRule>
    <cfRule type="containsText" dxfId="5102" priority="2260" operator="containsText" text=" ">
      <formula>NOT(ISERROR(SEARCH(" ",LG82)))</formula>
    </cfRule>
  </conditionalFormatting>
  <conditionalFormatting sqref="LH82">
    <cfRule type="containsText" dxfId="5101" priority="2255" operator="containsText" text=" ">
      <formula>NOT(ISERROR(SEARCH(" ",LH82)))</formula>
    </cfRule>
    <cfRule type="containsText" dxfId="5100" priority="2256" operator="containsText" text=" ">
      <formula>NOT(ISERROR(SEARCH(" ",LH82)))</formula>
    </cfRule>
  </conditionalFormatting>
  <conditionalFormatting sqref="LI82">
    <cfRule type="containsText" dxfId="5099" priority="2257" operator="containsText" text=" ">
      <formula>NOT(ISERROR(SEARCH(" ",LI82)))</formula>
    </cfRule>
    <cfRule type="containsText" dxfId="5098" priority="2258" operator="containsText" text=" ">
      <formula>NOT(ISERROR(SEARCH(" ",LI82)))</formula>
    </cfRule>
  </conditionalFormatting>
  <conditionalFormatting sqref="LJ82">
    <cfRule type="containsText" dxfId="5097" priority="2253" operator="containsText" text=" ">
      <formula>NOT(ISERROR(SEARCH(" ",LJ82)))</formula>
    </cfRule>
    <cfRule type="containsText" dxfId="5096" priority="2254" operator="containsText" text=" ">
      <formula>NOT(ISERROR(SEARCH(" ",LJ82)))</formula>
    </cfRule>
  </conditionalFormatting>
  <conditionalFormatting sqref="LL82">
    <cfRule type="containsText" dxfId="5095" priority="2251" operator="containsText" text=" ">
      <formula>NOT(ISERROR(SEARCH(" ",LL82)))</formula>
    </cfRule>
    <cfRule type="containsText" dxfId="5094" priority="2252" operator="containsText" text=" ">
      <formula>NOT(ISERROR(SEARCH(" ",LL82)))</formula>
    </cfRule>
  </conditionalFormatting>
  <conditionalFormatting sqref="LN82">
    <cfRule type="containsText" dxfId="5093" priority="2249" operator="containsText" text=" ">
      <formula>NOT(ISERROR(SEARCH(" ",LN82)))</formula>
    </cfRule>
    <cfRule type="containsText" dxfId="5092" priority="2250" operator="containsText" text=" ">
      <formula>NOT(ISERROR(SEARCH(" ",LN82)))</formula>
    </cfRule>
  </conditionalFormatting>
  <conditionalFormatting sqref="LO82:MQ82">
    <cfRule type="cellIs" dxfId="5091" priority="2263" operator="greaterThan">
      <formula>1</formula>
    </cfRule>
    <cfRule type="cellIs" dxfId="5090" priority="2264" operator="greaterThan">
      <formula>1</formula>
    </cfRule>
    <cfRule type="containsText" dxfId="5089" priority="2265" operator="containsText" text=" ">
      <formula>NOT(ISERROR(SEARCH(" ",LO82)))</formula>
    </cfRule>
    <cfRule type="containsText" dxfId="5088" priority="2266" operator="containsText" text=" ">
      <formula>NOT(ISERROR(SEARCH(" ",LO82)))</formula>
    </cfRule>
  </conditionalFormatting>
  <conditionalFormatting sqref="MS82:MT82">
    <cfRule type="containsText" dxfId="5087" priority="2261" operator="containsText" text=" ">
      <formula>NOT(ISERROR(SEARCH(" ",MS82)))</formula>
    </cfRule>
    <cfRule type="containsText" dxfId="5086" priority="2262" operator="containsText" text=" ">
      <formula>NOT(ISERROR(SEARCH(" ",MS82)))</formula>
    </cfRule>
  </conditionalFormatting>
  <conditionalFormatting sqref="MV82:MW82">
    <cfRule type="containsText" dxfId="5085" priority="2269" operator="containsText" text=" ">
      <formula>NOT(ISERROR(SEARCH(" ",MV82)))</formula>
    </cfRule>
    <cfRule type="containsText" dxfId="5084" priority="2270" operator="containsText" text=" ">
      <formula>NOT(ISERROR(SEARCH(" ",MV82)))</formula>
    </cfRule>
  </conditionalFormatting>
  <conditionalFormatting sqref="MX82:XFD82">
    <cfRule type="containsText" dxfId="5083" priority="2344" operator="containsText" text=" ">
      <formula>NOT(ISERROR(SEARCH(" ",MX82)))</formula>
    </cfRule>
    <cfRule type="containsText" dxfId="5082" priority="2345" operator="containsText" text=" ">
      <formula>NOT(ISERROR(SEARCH(" ",MX82)))</formula>
    </cfRule>
  </conditionalFormatting>
  <conditionalFormatting sqref="C83">
    <cfRule type="colorScale" priority="348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83">
    <cfRule type="containsText" dxfId="5081" priority="3473" operator="containsText" text=" ">
      <formula>NOT(ISERROR(SEARCH(" ",G83)))</formula>
    </cfRule>
    <cfRule type="containsText" dxfId="5080" priority="3474" operator="containsText" text=" ">
      <formula>NOT(ISERROR(SEARCH(" ",G83)))</formula>
    </cfRule>
  </conditionalFormatting>
  <conditionalFormatting sqref="P83">
    <cfRule type="containsText" dxfId="5079" priority="3478" operator="containsText" text=" ">
      <formula>NOT(ISERROR(SEARCH(" ",P83)))</formula>
    </cfRule>
    <cfRule type="containsText" dxfId="5078" priority="3479" operator="containsText" text=" ">
      <formula>NOT(ISERROR(SEARCH(" ",P83)))</formula>
    </cfRule>
  </conditionalFormatting>
  <conditionalFormatting sqref="V83">
    <cfRule type="colorScale" priority="3512">
      <colorScale>
        <cfvo type="min"/>
        <cfvo type="max"/>
        <color rgb="FFFCFCFF"/>
        <color rgb="FF63BE7B"/>
      </colorScale>
    </cfRule>
    <cfRule type="colorScale" priority="35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F83">
    <cfRule type="cellIs" dxfId="5077" priority="3821" operator="equal">
      <formula>0</formula>
    </cfRule>
    <cfRule type="cellIs" dxfId="5076" priority="3822" operator="greaterThan">
      <formula>1</formula>
    </cfRule>
    <cfRule type="containsText" dxfId="5075" priority="3823" operator="containsText" text=" ">
      <formula>NOT(ISERROR(SEARCH(" ",AF83)))</formula>
    </cfRule>
    <cfRule type="containsText" dxfId="5074" priority="3824" operator="containsText" text=" ">
      <formula>NOT(ISERROR(SEARCH(" ",AF83)))</formula>
    </cfRule>
  </conditionalFormatting>
  <conditionalFormatting sqref="AG83">
    <cfRule type="cellIs" dxfId="5073" priority="3505" operator="equal">
      <formula>0</formula>
    </cfRule>
    <cfRule type="cellIs" dxfId="5072" priority="3506" operator="greaterThan">
      <formula>1</formula>
    </cfRule>
    <cfRule type="containsText" dxfId="5071" priority="3507" operator="containsText" text=" ">
      <formula>NOT(ISERROR(SEARCH(" ",AG83)))</formula>
    </cfRule>
    <cfRule type="containsText" dxfId="5070" priority="3508" operator="containsText" text=" ">
      <formula>NOT(ISERROR(SEARCH(" ",AG83)))</formula>
    </cfRule>
  </conditionalFormatting>
  <conditionalFormatting sqref="AH83:AJ83">
    <cfRule type="cellIs" dxfId="5069" priority="3500" operator="equal">
      <formula>0</formula>
    </cfRule>
    <cfRule type="cellIs" dxfId="5068" priority="3501" operator="equal">
      <formula>0</formula>
    </cfRule>
    <cfRule type="cellIs" dxfId="5067" priority="3502" operator="greaterThan">
      <formula>1</formula>
    </cfRule>
    <cfRule type="containsText" dxfId="5066" priority="3503" operator="containsText" text=" ">
      <formula>NOT(ISERROR(SEARCH(" ",AH83)))</formula>
    </cfRule>
    <cfRule type="containsText" dxfId="5065" priority="3504" operator="containsText" text=" ">
      <formula>NOT(ISERROR(SEARCH(" ",AH83)))</formula>
    </cfRule>
  </conditionalFormatting>
  <conditionalFormatting sqref="AR83">
    <cfRule type="containsText" dxfId="5064" priority="3827" operator="containsText" text=" ">
      <formula>NOT(ISERROR(SEARCH(" ",AR83)))</formula>
    </cfRule>
    <cfRule type="containsText" dxfId="5063" priority="3828" operator="containsText" text=" ">
      <formula>NOT(ISERROR(SEARCH(" ",AR83)))</formula>
    </cfRule>
  </conditionalFormatting>
  <conditionalFormatting sqref="AS83">
    <cfRule type="cellIs" dxfId="5062" priority="3489" operator="equal">
      <formula>0</formula>
    </cfRule>
    <cfRule type="containsText" dxfId="5061" priority="3490" operator="containsText" text=" ">
      <formula>NOT(ISERROR(SEARCH(" ",AS83)))</formula>
    </cfRule>
    <cfRule type="containsText" dxfId="5060" priority="3491" operator="containsText" text=" ">
      <formula>NOT(ISERROR(SEARCH(" ",AS83)))</formula>
    </cfRule>
  </conditionalFormatting>
  <conditionalFormatting sqref="AT83">
    <cfRule type="cellIs" dxfId="5059" priority="3532" operator="equal">
      <formula>0</formula>
    </cfRule>
    <cfRule type="containsText" dxfId="5058" priority="3535" operator="containsText" text=" ">
      <formula>NOT(ISERROR(SEARCH(" ",AT83)))</formula>
    </cfRule>
    <cfRule type="containsText" dxfId="5057" priority="3536" operator="containsText" text=" ">
      <formula>NOT(ISERROR(SEARCH(" ",AT83)))</formula>
    </cfRule>
  </conditionalFormatting>
  <conditionalFormatting sqref="AU83">
    <cfRule type="cellIs" dxfId="5056" priority="3517" operator="greaterThan">
      <formula>1</formula>
    </cfRule>
    <cfRule type="containsText" dxfId="5055" priority="3518" operator="containsText" text=" ">
      <formula>NOT(ISERROR(SEARCH(" ",AU83)))</formula>
    </cfRule>
    <cfRule type="containsText" dxfId="5054" priority="3519" operator="containsText" text=" ">
      <formula>NOT(ISERROR(SEARCH(" ",AU83)))</formula>
    </cfRule>
  </conditionalFormatting>
  <conditionalFormatting sqref="AV83">
    <cfRule type="containsText" dxfId="5053" priority="3496" operator="containsText" text=" ">
      <formula>NOT(ISERROR(SEARCH(" ",AV83)))</formula>
    </cfRule>
    <cfRule type="containsText" dxfId="5052" priority="3497" operator="containsText" text=" ">
      <formula>NOT(ISERROR(SEARCH(" ",AV83)))</formula>
    </cfRule>
  </conditionalFormatting>
  <conditionalFormatting sqref="AY83">
    <cfRule type="containsText" dxfId="5051" priority="617" operator="containsText" text=" ">
      <formula>NOT(ISERROR(SEARCH(" ",AY83)))</formula>
    </cfRule>
    <cfRule type="containsText" dxfId="5050" priority="618" operator="containsText" text=" ">
      <formula>NOT(ISERROR(SEARCH(" ",AY83)))</formula>
    </cfRule>
  </conditionalFormatting>
  <conditionalFormatting sqref="AZ83">
    <cfRule type="containsText" dxfId="5049" priority="3825" operator="containsText" text=" ">
      <formula>NOT(ISERROR(SEARCH(" ",AZ83)))</formula>
    </cfRule>
    <cfRule type="containsText" dxfId="5048" priority="3826" operator="containsText" text=" ">
      <formula>NOT(ISERROR(SEARCH(" ",AZ83)))</formula>
    </cfRule>
  </conditionalFormatting>
  <conditionalFormatting sqref="BA83">
    <cfRule type="containsText" dxfId="5047" priority="3817" operator="containsText" text=" ">
      <formula>NOT(ISERROR(SEARCH(" ",BA83)))</formula>
    </cfRule>
    <cfRule type="containsText" dxfId="5046" priority="3818" operator="containsText" text=" ">
      <formula>NOT(ISERROR(SEARCH(" ",BA83)))</formula>
    </cfRule>
  </conditionalFormatting>
  <conditionalFormatting sqref="BG83">
    <cfRule type="containsText" dxfId="5045" priority="3471" operator="containsText" text=" ">
      <formula>NOT(ISERROR(SEARCH(" ",BG83)))</formula>
    </cfRule>
    <cfRule type="containsText" dxfId="5044" priority="3472" operator="containsText" text=" ">
      <formula>NOT(ISERROR(SEARCH(" ",BG83)))</formula>
    </cfRule>
  </conditionalFormatting>
  <conditionalFormatting sqref="BH83">
    <cfRule type="containsText" dxfId="5043" priority="3485" operator="containsText" text=" ">
      <formula>NOT(ISERROR(SEARCH(" ",BH83)))</formula>
    </cfRule>
    <cfRule type="containsText" dxfId="5042" priority="3486" operator="containsText" text=" ">
      <formula>NOT(ISERROR(SEARCH(" ",BH83)))</formula>
    </cfRule>
  </conditionalFormatting>
  <conditionalFormatting sqref="BJ83">
    <cfRule type="containsText" dxfId="5041" priority="3483" operator="containsText" text=" ">
      <formula>NOT(ISERROR(SEARCH(" ",BJ83)))</formula>
    </cfRule>
    <cfRule type="containsText" dxfId="5040" priority="3484" operator="containsText" text=" ">
      <formula>NOT(ISERROR(SEARCH(" ",BJ83)))</formula>
    </cfRule>
  </conditionalFormatting>
  <conditionalFormatting sqref="BK83">
    <cfRule type="containsText" dxfId="5039" priority="3829" operator="containsText" text=" ">
      <formula>NOT(ISERROR(SEARCH(" ",BK83)))</formula>
    </cfRule>
    <cfRule type="containsText" dxfId="5038" priority="3830" operator="containsText" text=" ">
      <formula>NOT(ISERROR(SEARCH(" ",BK83)))</formula>
    </cfRule>
  </conditionalFormatting>
  <conditionalFormatting sqref="BL83:BN83">
    <cfRule type="containsText" dxfId="5037" priority="3487" operator="containsText" text=" ">
      <formula>NOT(ISERROR(SEARCH(" ",BL83)))</formula>
    </cfRule>
    <cfRule type="containsText" dxfId="5036" priority="3488" operator="containsText" text=" ">
      <formula>NOT(ISERROR(SEARCH(" ",BL83)))</formula>
    </cfRule>
  </conditionalFormatting>
  <conditionalFormatting sqref="BQ83">
    <cfRule type="duplicateValues" dxfId="5035" priority="3475"/>
    <cfRule type="containsText" dxfId="5034" priority="3476" operator="containsText" text=" ">
      <formula>NOT(ISERROR(SEARCH(" ",BQ83)))</formula>
    </cfRule>
    <cfRule type="containsText" dxfId="5033" priority="3477" operator="containsText" text=" ">
      <formula>NOT(ISERROR(SEARCH(" ",BQ83)))</formula>
    </cfRule>
  </conditionalFormatting>
  <conditionalFormatting sqref="BR83:BT83">
    <cfRule type="containsText" dxfId="5032" priority="3514" operator="containsText" text=" ">
      <formula>NOT(ISERROR(SEARCH(" ",BR83)))</formula>
    </cfRule>
    <cfRule type="containsText" dxfId="5031" priority="3515" operator="containsText" text=" ">
      <formula>NOT(ISERROR(SEARCH(" ",BR83)))</formula>
    </cfRule>
  </conditionalFormatting>
  <conditionalFormatting sqref="BV83">
    <cfRule type="containsText" dxfId="5030" priority="3447" operator="containsText" text=" ">
      <formula>NOT(ISERROR(SEARCH(" ",BV83)))</formula>
    </cfRule>
    <cfRule type="containsText" dxfId="5029" priority="3448" operator="containsText" text=" ">
      <formula>NOT(ISERROR(SEARCH(" ",BV83)))</formula>
    </cfRule>
  </conditionalFormatting>
  <conditionalFormatting sqref="BW83">
    <cfRule type="containsText" dxfId="5028" priority="3539" operator="containsText" text=" ">
      <formula>NOT(ISERROR(SEARCH(" ",BW83)))</formula>
    </cfRule>
    <cfRule type="containsText" dxfId="5027" priority="3540" operator="containsText" text=" ">
      <formula>NOT(ISERROR(SEARCH(" ",BW83)))</formula>
    </cfRule>
  </conditionalFormatting>
  <conditionalFormatting sqref="CM83">
    <cfRule type="containsText" dxfId="5026" priority="204" operator="containsText" text=" ">
      <formula>NOT(ISERROR(SEARCH(" ",CM83)))</formula>
    </cfRule>
  </conditionalFormatting>
  <conditionalFormatting sqref="CO83">
    <cfRule type="containsText" dxfId="5025" priority="163" operator="containsText" text=" ">
      <formula>NOT(ISERROR(SEARCH(" ",CO83)))</formula>
    </cfRule>
  </conditionalFormatting>
  <conditionalFormatting sqref="CQ83">
    <cfRule type="cellIs" dxfId="5024" priority="3480" operator="equal">
      <formula>1</formula>
    </cfRule>
    <cfRule type="cellIs" dxfId="5023" priority="3481" operator="equal">
      <formula>1</formula>
    </cfRule>
  </conditionalFormatting>
  <conditionalFormatting sqref="CU83:CX83">
    <cfRule type="cellIs" dxfId="5022" priority="508" operator="equal">
      <formula>1</formula>
    </cfRule>
  </conditionalFormatting>
  <conditionalFormatting sqref="CZ83:DC83">
    <cfRule type="cellIs" dxfId="5021" priority="507" operator="equal">
      <formula>1</formula>
    </cfRule>
  </conditionalFormatting>
  <conditionalFormatting sqref="DE83">
    <cfRule type="cellIs" dxfId="5020" priority="395" operator="equal">
      <formula>1</formula>
    </cfRule>
  </conditionalFormatting>
  <conditionalFormatting sqref="DF83:DG83">
    <cfRule type="cellIs" dxfId="5019" priority="505" operator="equal">
      <formula>1</formula>
    </cfRule>
  </conditionalFormatting>
  <conditionalFormatting sqref="DH83">
    <cfRule type="cellIs" dxfId="5018" priority="506" operator="equal">
      <formula>1</formula>
    </cfRule>
  </conditionalFormatting>
  <conditionalFormatting sqref="DJ83:DL83">
    <cfRule type="cellIs" dxfId="5017" priority="393" operator="equal">
      <formula>1</formula>
    </cfRule>
  </conditionalFormatting>
  <conditionalFormatting sqref="DM83">
    <cfRule type="cellIs" dxfId="5016" priority="394" operator="equal">
      <formula>1</formula>
    </cfRule>
  </conditionalFormatting>
  <conditionalFormatting sqref="DO83:DQ83">
    <cfRule type="cellIs" dxfId="5015" priority="454" operator="equal">
      <formula>1</formula>
    </cfRule>
  </conditionalFormatting>
  <conditionalFormatting sqref="DR83">
    <cfRule type="cellIs" dxfId="5014" priority="412" operator="equal">
      <formula>1</formula>
    </cfRule>
  </conditionalFormatting>
  <conditionalFormatting sqref="DS83">
    <cfRule type="cellIs" dxfId="5013" priority="3819" operator="equal">
      <formula>1</formula>
    </cfRule>
  </conditionalFormatting>
  <conditionalFormatting sqref="DT83">
    <cfRule type="containsText" dxfId="5012" priority="3443" operator="containsText" text=" ">
      <formula>NOT(ISERROR(SEARCH(" ",DT83)))</formula>
    </cfRule>
    <cfRule type="containsText" dxfId="5011" priority="3444" operator="containsText" text=" ">
      <formula>NOT(ISERROR(SEARCH(" ",DT83)))</formula>
    </cfRule>
    <cfRule type="containsText" dxfId="5010" priority="3445" operator="containsText" text=" ">
      <formula>NOT(ISERROR(SEARCH(" ",DT83)))</formula>
    </cfRule>
    <cfRule type="containsText" dxfId="5009" priority="3446" operator="containsText" text=" ">
      <formula>NOT(ISERROR(SEARCH(" ",DT83)))</formula>
    </cfRule>
  </conditionalFormatting>
  <conditionalFormatting sqref="DU83">
    <cfRule type="containsText" dxfId="5008" priority="3439" operator="containsText" text=" ">
      <formula>NOT(ISERROR(SEARCH(" ",DU83)))</formula>
    </cfRule>
    <cfRule type="containsText" dxfId="5007" priority="3440" operator="containsText" text=" ">
      <formula>NOT(ISERROR(SEARCH(" ",DU83)))</formula>
    </cfRule>
    <cfRule type="containsText" dxfId="5006" priority="3441" operator="containsText" text=" ">
      <formula>NOT(ISERROR(SEARCH(" ",DU83)))</formula>
    </cfRule>
    <cfRule type="containsText" dxfId="5005" priority="3442" operator="containsText" text=" ">
      <formula>NOT(ISERROR(SEARCH(" ",DU83)))</formula>
    </cfRule>
  </conditionalFormatting>
  <conditionalFormatting sqref="DV83">
    <cfRule type="containsText" dxfId="5004" priority="3492" operator="containsText" text=" ">
      <formula>NOT(ISERROR(SEARCH(" ",DV83)))</formula>
    </cfRule>
    <cfRule type="containsText" dxfId="5003" priority="3493" operator="containsText" text=" ">
      <formula>NOT(ISERROR(SEARCH(" ",DV83)))</formula>
    </cfRule>
    <cfRule type="containsText" dxfId="5002" priority="3494" operator="containsText" text=" ">
      <formula>NOT(ISERROR(SEARCH(" ",DV83)))</formula>
    </cfRule>
    <cfRule type="containsText" dxfId="5001" priority="3495" operator="containsText" text=" ">
      <formula>NOT(ISERROR(SEARCH(" ",DV83)))</formula>
    </cfRule>
  </conditionalFormatting>
  <conditionalFormatting sqref="DY83:EH83">
    <cfRule type="containsText" dxfId="5000" priority="3533" operator="containsText" text=" ">
      <formula>NOT(ISERROR(SEARCH(" ",DY83)))</formula>
    </cfRule>
    <cfRule type="containsText" dxfId="4999" priority="3534" operator="containsText" text=" ">
      <formula>NOT(ISERROR(SEARCH(" ",DY83)))</formula>
    </cfRule>
  </conditionalFormatting>
  <conditionalFormatting sqref="EJ83">
    <cfRule type="cellIs" dxfId="4998" priority="3498" operator="equal">
      <formula>0</formula>
    </cfRule>
    <cfRule type="containsText" dxfId="4997" priority="3528" operator="containsText" text=" ">
      <formula>NOT(ISERROR(SEARCH(" ",EJ83)))</formula>
    </cfRule>
    <cfRule type="containsText" dxfId="4996" priority="3529" operator="containsText" text=" ">
      <formula>NOT(ISERROR(SEARCH(" ",EJ83)))</formula>
    </cfRule>
  </conditionalFormatting>
  <conditionalFormatting sqref="FE83">
    <cfRule type="cellIs" dxfId="4995" priority="3541" operator="greaterThan">
      <formula>1</formula>
    </cfRule>
    <cfRule type="colorScale" priority="3542">
      <colorScale>
        <cfvo type="min"/>
        <cfvo type="max"/>
        <color rgb="FFFCFCFF"/>
        <color rgb="FF63BE7B"/>
      </colorScale>
    </cfRule>
    <cfRule type="colorScale" priority="35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83">
    <cfRule type="colorScale" priority="3530">
      <colorScale>
        <cfvo type="min"/>
        <cfvo type="max"/>
        <color rgb="FFFCFCFF"/>
        <color rgb="FF63BE7B"/>
      </colorScale>
    </cfRule>
    <cfRule type="colorScale" priority="35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83:FH83">
    <cfRule type="colorScale" priority="3544">
      <colorScale>
        <cfvo type="min"/>
        <cfvo type="max"/>
        <color rgb="FFFCFCFF"/>
        <color rgb="FF63BE7B"/>
      </colorScale>
    </cfRule>
    <cfRule type="colorScale" priority="35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83">
    <cfRule type="colorScale" priority="3546">
      <colorScale>
        <cfvo type="min"/>
        <cfvo type="max"/>
        <color rgb="FFFCFCFF"/>
        <color rgb="FF63BE7B"/>
      </colorScale>
    </cfRule>
    <cfRule type="colorScale" priority="35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83">
    <cfRule type="colorScale" priority="3813">
      <colorScale>
        <cfvo type="min"/>
        <cfvo type="max"/>
        <color rgb="FFFCFCFF"/>
        <color rgb="FF63BE7B"/>
      </colorScale>
    </cfRule>
    <cfRule type="colorScale" priority="38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83">
    <cfRule type="cellIs" dxfId="4994" priority="3548" operator="greaterThan">
      <formula>1</formula>
    </cfRule>
    <cfRule type="colorScale" priority="3549">
      <colorScale>
        <cfvo type="min"/>
        <cfvo type="max"/>
        <color rgb="FFFCFCFF"/>
        <color rgb="FF63BE7B"/>
      </colorScale>
    </cfRule>
    <cfRule type="colorScale" priority="35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83">
    <cfRule type="colorScale" priority="3551">
      <colorScale>
        <cfvo type="min"/>
        <cfvo type="max"/>
        <color rgb="FFFCFCFF"/>
        <color rgb="FF63BE7B"/>
      </colorScale>
    </cfRule>
    <cfRule type="colorScale" priority="35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83">
    <cfRule type="colorScale" priority="3809">
      <colorScale>
        <cfvo type="min"/>
        <cfvo type="max"/>
        <color rgb="FFFCFCFF"/>
        <color rgb="FF63BE7B"/>
      </colorScale>
    </cfRule>
    <cfRule type="colorScale" priority="38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83">
    <cfRule type="cellIs" dxfId="4993" priority="3553" operator="greaterThan">
      <formula>1</formula>
    </cfRule>
    <cfRule type="colorScale" priority="3554">
      <colorScale>
        <cfvo type="min"/>
        <cfvo type="max"/>
        <color rgb="FFFCFCFF"/>
        <color rgb="FF63BE7B"/>
      </colorScale>
    </cfRule>
    <cfRule type="colorScale" priority="35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83">
    <cfRule type="colorScale" priority="3556">
      <colorScale>
        <cfvo type="min"/>
        <cfvo type="max"/>
        <color rgb="FFFCFCFF"/>
        <color rgb="FF63BE7B"/>
      </colorScale>
    </cfRule>
    <cfRule type="colorScale" priority="35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83">
    <cfRule type="colorScale" priority="3558">
      <colorScale>
        <cfvo type="min"/>
        <cfvo type="max"/>
        <color rgb="FFFCFCFF"/>
        <color rgb="FF63BE7B"/>
      </colorScale>
    </cfRule>
    <cfRule type="colorScale" priority="35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83">
    <cfRule type="cellIs" dxfId="4992" priority="3560" operator="greaterThan">
      <formula>1</formula>
    </cfRule>
    <cfRule type="colorScale" priority="3561">
      <colorScale>
        <cfvo type="min"/>
        <cfvo type="max"/>
        <color rgb="FFFCFCFF"/>
        <color rgb="FF63BE7B"/>
      </colorScale>
    </cfRule>
    <cfRule type="colorScale" priority="35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83">
    <cfRule type="colorScale" priority="3563">
      <colorScale>
        <cfvo type="min"/>
        <cfvo type="max"/>
        <color rgb="FFFCFCFF"/>
        <color rgb="FF63BE7B"/>
      </colorScale>
    </cfRule>
    <cfRule type="colorScale" priority="35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83">
    <cfRule type="colorScale" priority="3565">
      <colorScale>
        <cfvo type="min"/>
        <cfvo type="max"/>
        <color rgb="FFFCFCFF"/>
        <color rgb="FF63BE7B"/>
      </colorScale>
    </cfRule>
    <cfRule type="colorScale" priority="35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83">
    <cfRule type="cellIs" dxfId="4991" priority="3567" operator="greaterThan">
      <formula>1</formula>
    </cfRule>
    <cfRule type="colorScale" priority="3568">
      <colorScale>
        <cfvo type="min"/>
        <cfvo type="max"/>
        <color rgb="FFFCFCFF"/>
        <color rgb="FF63BE7B"/>
      </colorScale>
    </cfRule>
    <cfRule type="colorScale" priority="35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83">
    <cfRule type="colorScale" priority="3570">
      <colorScale>
        <cfvo type="min"/>
        <cfvo type="max"/>
        <color rgb="FFFCFCFF"/>
        <color rgb="FF63BE7B"/>
      </colorScale>
    </cfRule>
    <cfRule type="colorScale" priority="35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83">
    <cfRule type="colorScale" priority="3572">
      <colorScale>
        <cfvo type="min"/>
        <cfvo type="max"/>
        <color rgb="FFFCFCFF"/>
        <color rgb="FF63BE7B"/>
      </colorScale>
    </cfRule>
    <cfRule type="colorScale" priority="35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83">
    <cfRule type="cellIs" dxfId="4990" priority="3574" operator="greaterThan">
      <formula>1</formula>
    </cfRule>
    <cfRule type="colorScale" priority="3575">
      <colorScale>
        <cfvo type="min"/>
        <cfvo type="max"/>
        <color rgb="FFFCFCFF"/>
        <color rgb="FF63BE7B"/>
      </colorScale>
    </cfRule>
    <cfRule type="colorScale" priority="35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83">
    <cfRule type="colorScale" priority="3577">
      <colorScale>
        <cfvo type="min"/>
        <cfvo type="max"/>
        <color rgb="FFFCFCFF"/>
        <color rgb="FF63BE7B"/>
      </colorScale>
    </cfRule>
    <cfRule type="colorScale" priority="35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83">
    <cfRule type="colorScale" priority="3579">
      <colorScale>
        <cfvo type="min"/>
        <cfvo type="max"/>
        <color rgb="FFFCFCFF"/>
        <color rgb="FF63BE7B"/>
      </colorScale>
    </cfRule>
    <cfRule type="colorScale" priority="35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83">
    <cfRule type="cellIs" dxfId="4989" priority="3581" operator="greaterThan">
      <formula>1</formula>
    </cfRule>
    <cfRule type="colorScale" priority="3582">
      <colorScale>
        <cfvo type="min"/>
        <cfvo type="max"/>
        <color rgb="FFFCFCFF"/>
        <color rgb="FF63BE7B"/>
      </colorScale>
    </cfRule>
    <cfRule type="colorScale" priority="35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83">
    <cfRule type="colorScale" priority="3584">
      <colorScale>
        <cfvo type="min"/>
        <cfvo type="max"/>
        <color rgb="FFFCFCFF"/>
        <color rgb="FF63BE7B"/>
      </colorScale>
    </cfRule>
    <cfRule type="colorScale" priority="35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83">
    <cfRule type="colorScale" priority="3586">
      <colorScale>
        <cfvo type="min"/>
        <cfvo type="max"/>
        <color rgb="FFFCFCFF"/>
        <color rgb="FF63BE7B"/>
      </colorScale>
    </cfRule>
    <cfRule type="colorScale" priority="35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83">
    <cfRule type="cellIs" dxfId="4988" priority="3588" operator="greaterThan">
      <formula>1</formula>
    </cfRule>
    <cfRule type="colorScale" priority="3589">
      <colorScale>
        <cfvo type="min"/>
        <cfvo type="max"/>
        <color rgb="FFFCFCFF"/>
        <color rgb="FF63BE7B"/>
      </colorScale>
    </cfRule>
    <cfRule type="colorScale" priority="35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83">
    <cfRule type="colorScale" priority="3591">
      <colorScale>
        <cfvo type="min"/>
        <cfvo type="max"/>
        <color rgb="FFFCFCFF"/>
        <color rgb="FF63BE7B"/>
      </colorScale>
    </cfRule>
    <cfRule type="colorScale" priority="35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83">
    <cfRule type="colorScale" priority="3593">
      <colorScale>
        <cfvo type="min"/>
        <cfvo type="max"/>
        <color rgb="FFFCFCFF"/>
        <color rgb="FF63BE7B"/>
      </colorScale>
    </cfRule>
    <cfRule type="colorScale" priority="35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83">
    <cfRule type="cellIs" dxfId="4987" priority="3595" operator="greaterThan">
      <formula>1</formula>
    </cfRule>
    <cfRule type="colorScale" priority="3596">
      <colorScale>
        <cfvo type="min"/>
        <cfvo type="max"/>
        <color rgb="FFFCFCFF"/>
        <color rgb="FF63BE7B"/>
      </colorScale>
    </cfRule>
    <cfRule type="colorScale" priority="35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83">
    <cfRule type="colorScale" priority="3598">
      <colorScale>
        <cfvo type="min"/>
        <cfvo type="max"/>
        <color rgb="FFFCFCFF"/>
        <color rgb="FF63BE7B"/>
      </colorScale>
    </cfRule>
    <cfRule type="colorScale" priority="35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83">
    <cfRule type="colorScale" priority="3600">
      <colorScale>
        <cfvo type="min"/>
        <cfvo type="max"/>
        <color rgb="FFFCFCFF"/>
        <color rgb="FF63BE7B"/>
      </colorScale>
    </cfRule>
    <cfRule type="colorScale" priority="36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83">
    <cfRule type="cellIs" dxfId="4986" priority="3602" operator="greaterThan">
      <formula>1</formula>
    </cfRule>
    <cfRule type="colorScale" priority="3603">
      <colorScale>
        <cfvo type="min"/>
        <cfvo type="max"/>
        <color rgb="FFFCFCFF"/>
        <color rgb="FF63BE7B"/>
      </colorScale>
    </cfRule>
    <cfRule type="colorScale" priority="36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83">
    <cfRule type="colorScale" priority="3605">
      <colorScale>
        <cfvo type="min"/>
        <cfvo type="max"/>
        <color rgb="FFFCFCFF"/>
        <color rgb="FF63BE7B"/>
      </colorScale>
    </cfRule>
    <cfRule type="colorScale" priority="36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83">
    <cfRule type="colorScale" priority="3607">
      <colorScale>
        <cfvo type="min"/>
        <cfvo type="max"/>
        <color rgb="FFFCFCFF"/>
        <color rgb="FF63BE7B"/>
      </colorScale>
    </cfRule>
    <cfRule type="colorScale" priority="36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83">
    <cfRule type="cellIs" dxfId="4985" priority="3609" operator="greaterThan">
      <formula>1</formula>
    </cfRule>
    <cfRule type="colorScale" priority="3610">
      <colorScale>
        <cfvo type="min"/>
        <cfvo type="max"/>
        <color rgb="FFFCFCFF"/>
        <color rgb="FF63BE7B"/>
      </colorScale>
    </cfRule>
    <cfRule type="colorScale" priority="36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83">
    <cfRule type="colorScale" priority="3612">
      <colorScale>
        <cfvo type="min"/>
        <cfvo type="max"/>
        <color rgb="FFFCFCFF"/>
        <color rgb="FF63BE7B"/>
      </colorScale>
    </cfRule>
    <cfRule type="colorScale" priority="36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83">
    <cfRule type="colorScale" priority="3614">
      <colorScale>
        <cfvo type="min"/>
        <cfvo type="max"/>
        <color rgb="FFFCFCFF"/>
        <color rgb="FF63BE7B"/>
      </colorScale>
    </cfRule>
    <cfRule type="colorScale" priority="36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83">
    <cfRule type="cellIs" dxfId="4984" priority="3616" operator="greaterThan">
      <formula>1</formula>
    </cfRule>
    <cfRule type="colorScale" priority="3617">
      <colorScale>
        <cfvo type="min"/>
        <cfvo type="max"/>
        <color rgb="FFFCFCFF"/>
        <color rgb="FF63BE7B"/>
      </colorScale>
    </cfRule>
    <cfRule type="colorScale" priority="36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83">
    <cfRule type="colorScale" priority="3619">
      <colorScale>
        <cfvo type="min"/>
        <cfvo type="max"/>
        <color rgb="FFFCFCFF"/>
        <color rgb="FF63BE7B"/>
      </colorScale>
    </cfRule>
    <cfRule type="colorScale" priority="36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83">
    <cfRule type="colorScale" priority="3621">
      <colorScale>
        <cfvo type="min"/>
        <cfvo type="max"/>
        <color rgb="FFFCFCFF"/>
        <color rgb="FF63BE7B"/>
      </colorScale>
    </cfRule>
    <cfRule type="colorScale" priority="36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83">
    <cfRule type="cellIs" dxfId="4983" priority="3623" operator="greaterThan">
      <formula>1</formula>
    </cfRule>
    <cfRule type="colorScale" priority="3624">
      <colorScale>
        <cfvo type="min"/>
        <cfvo type="max"/>
        <color rgb="FFFCFCFF"/>
        <color rgb="FF63BE7B"/>
      </colorScale>
    </cfRule>
    <cfRule type="colorScale" priority="36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83">
    <cfRule type="colorScale" priority="3626">
      <colorScale>
        <cfvo type="min"/>
        <cfvo type="max"/>
        <color rgb="FFFCFCFF"/>
        <color rgb="FF63BE7B"/>
      </colorScale>
    </cfRule>
    <cfRule type="colorScale" priority="36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83">
    <cfRule type="colorScale" priority="3628">
      <colorScale>
        <cfvo type="min"/>
        <cfvo type="max"/>
        <color rgb="FFFCFCFF"/>
        <color rgb="FF63BE7B"/>
      </colorScale>
    </cfRule>
    <cfRule type="colorScale" priority="36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83">
    <cfRule type="cellIs" dxfId="4982" priority="3630" operator="greaterThan">
      <formula>1</formula>
    </cfRule>
    <cfRule type="colorScale" priority="3631">
      <colorScale>
        <cfvo type="min"/>
        <cfvo type="max"/>
        <color rgb="FFFCFCFF"/>
        <color rgb="FF63BE7B"/>
      </colorScale>
    </cfRule>
    <cfRule type="colorScale" priority="36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83">
    <cfRule type="colorScale" priority="3633">
      <colorScale>
        <cfvo type="min"/>
        <cfvo type="max"/>
        <color rgb="FFFCFCFF"/>
        <color rgb="FF63BE7B"/>
      </colorScale>
    </cfRule>
    <cfRule type="colorScale" priority="36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83">
    <cfRule type="colorScale" priority="3635">
      <colorScale>
        <cfvo type="min"/>
        <cfvo type="max"/>
        <color rgb="FFFCFCFF"/>
        <color rgb="FF63BE7B"/>
      </colorScale>
    </cfRule>
    <cfRule type="colorScale" priority="36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83">
    <cfRule type="cellIs" dxfId="4981" priority="3637" operator="greaterThan">
      <formula>1</formula>
    </cfRule>
    <cfRule type="colorScale" priority="3638">
      <colorScale>
        <cfvo type="min"/>
        <cfvo type="max"/>
        <color rgb="FFFCFCFF"/>
        <color rgb="FF63BE7B"/>
      </colorScale>
    </cfRule>
    <cfRule type="colorScale" priority="36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83">
    <cfRule type="colorScale" priority="3640">
      <colorScale>
        <cfvo type="min"/>
        <cfvo type="max"/>
        <color rgb="FFFCFCFF"/>
        <color rgb="FF63BE7B"/>
      </colorScale>
    </cfRule>
    <cfRule type="colorScale" priority="36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83">
    <cfRule type="colorScale" priority="3642">
      <colorScale>
        <cfvo type="min"/>
        <cfvo type="max"/>
        <color rgb="FFFCFCFF"/>
        <color rgb="FF63BE7B"/>
      </colorScale>
    </cfRule>
    <cfRule type="colorScale" priority="36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83">
    <cfRule type="cellIs" dxfId="4980" priority="3644" operator="greaterThan">
      <formula>1</formula>
    </cfRule>
    <cfRule type="colorScale" priority="3645">
      <colorScale>
        <cfvo type="min"/>
        <cfvo type="max"/>
        <color rgb="FFFCFCFF"/>
        <color rgb="FF63BE7B"/>
      </colorScale>
    </cfRule>
    <cfRule type="colorScale" priority="36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83">
    <cfRule type="colorScale" priority="3647">
      <colorScale>
        <cfvo type="min"/>
        <cfvo type="max"/>
        <color rgb="FFFCFCFF"/>
        <color rgb="FF63BE7B"/>
      </colorScale>
    </cfRule>
    <cfRule type="colorScale" priority="36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83">
    <cfRule type="colorScale" priority="3649">
      <colorScale>
        <cfvo type="min"/>
        <cfvo type="max"/>
        <color rgb="FFFCFCFF"/>
        <color rgb="FF63BE7B"/>
      </colorScale>
    </cfRule>
    <cfRule type="colorScale" priority="36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83">
    <cfRule type="cellIs" dxfId="4979" priority="3651" operator="greaterThan">
      <formula>1</formula>
    </cfRule>
    <cfRule type="colorScale" priority="3652">
      <colorScale>
        <cfvo type="min"/>
        <cfvo type="max"/>
        <color rgb="FFFCFCFF"/>
        <color rgb="FF63BE7B"/>
      </colorScale>
    </cfRule>
    <cfRule type="colorScale" priority="36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83">
    <cfRule type="colorScale" priority="3654">
      <colorScale>
        <cfvo type="min"/>
        <cfvo type="max"/>
        <color rgb="FFFCFCFF"/>
        <color rgb="FF63BE7B"/>
      </colorScale>
    </cfRule>
    <cfRule type="colorScale" priority="36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83">
    <cfRule type="colorScale" priority="3656">
      <colorScale>
        <cfvo type="min"/>
        <cfvo type="max"/>
        <color rgb="FFFCFCFF"/>
        <color rgb="FF63BE7B"/>
      </colorScale>
    </cfRule>
    <cfRule type="colorScale" priority="36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83">
    <cfRule type="cellIs" dxfId="4978" priority="3658" operator="greaterThan">
      <formula>1</formula>
    </cfRule>
    <cfRule type="colorScale" priority="3659">
      <colorScale>
        <cfvo type="min"/>
        <cfvo type="max"/>
        <color rgb="FFFCFCFF"/>
        <color rgb="FF63BE7B"/>
      </colorScale>
    </cfRule>
    <cfRule type="colorScale" priority="36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83">
    <cfRule type="colorScale" priority="3661">
      <colorScale>
        <cfvo type="min"/>
        <cfvo type="max"/>
        <color rgb="FFFCFCFF"/>
        <color rgb="FF63BE7B"/>
      </colorScale>
    </cfRule>
    <cfRule type="colorScale" priority="36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83">
    <cfRule type="colorScale" priority="3663">
      <colorScale>
        <cfvo type="min"/>
        <cfvo type="max"/>
        <color rgb="FFFCFCFF"/>
        <color rgb="FF63BE7B"/>
      </colorScale>
    </cfRule>
    <cfRule type="colorScale" priority="36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83">
    <cfRule type="cellIs" dxfId="4977" priority="3665" operator="greaterThan">
      <formula>1</formula>
    </cfRule>
    <cfRule type="colorScale" priority="3666">
      <colorScale>
        <cfvo type="min"/>
        <cfvo type="max"/>
        <color rgb="FFFCFCFF"/>
        <color rgb="FF63BE7B"/>
      </colorScale>
    </cfRule>
    <cfRule type="colorScale" priority="36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83">
    <cfRule type="colorScale" priority="3668">
      <colorScale>
        <cfvo type="min"/>
        <cfvo type="max"/>
        <color rgb="FFFCFCFF"/>
        <color rgb="FF63BE7B"/>
      </colorScale>
    </cfRule>
    <cfRule type="colorScale" priority="36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83">
    <cfRule type="colorScale" priority="3670">
      <colorScale>
        <cfvo type="min"/>
        <cfvo type="max"/>
        <color rgb="FFFCFCFF"/>
        <color rgb="FF63BE7B"/>
      </colorScale>
    </cfRule>
    <cfRule type="colorScale" priority="36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83">
    <cfRule type="cellIs" dxfId="4976" priority="3672" operator="greaterThan">
      <formula>1</formula>
    </cfRule>
    <cfRule type="colorScale" priority="3673">
      <colorScale>
        <cfvo type="min"/>
        <cfvo type="max"/>
        <color rgb="FFFCFCFF"/>
        <color rgb="FF63BE7B"/>
      </colorScale>
    </cfRule>
    <cfRule type="colorScale" priority="36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83">
    <cfRule type="cellIs" dxfId="4975" priority="3675" operator="greaterThan">
      <formula>1</formula>
    </cfRule>
    <cfRule type="colorScale" priority="3676">
      <colorScale>
        <cfvo type="min"/>
        <cfvo type="max"/>
        <color rgb="FFFCFCFF"/>
        <color rgb="FF63BE7B"/>
      </colorScale>
    </cfRule>
    <cfRule type="colorScale" priority="36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83:HW83">
    <cfRule type="colorScale" priority="3678">
      <colorScale>
        <cfvo type="min"/>
        <cfvo type="max"/>
        <color rgb="FFFCFCFF"/>
        <color rgb="FF63BE7B"/>
      </colorScale>
    </cfRule>
    <cfRule type="colorScale" priority="36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83">
    <cfRule type="colorScale" priority="3680">
      <colorScale>
        <cfvo type="min"/>
        <cfvo type="max"/>
        <color rgb="FFFCFCFF"/>
        <color rgb="FF63BE7B"/>
      </colorScale>
    </cfRule>
    <cfRule type="colorScale" priority="36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83">
    <cfRule type="colorScale" priority="3815">
      <colorScale>
        <cfvo type="min"/>
        <cfvo type="max"/>
        <color rgb="FFFCFCFF"/>
        <color rgb="FF63BE7B"/>
      </colorScale>
    </cfRule>
    <cfRule type="colorScale" priority="38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83">
    <cfRule type="cellIs" dxfId="4974" priority="3682" operator="greaterThan">
      <formula>1</formula>
    </cfRule>
    <cfRule type="colorScale" priority="3683">
      <colorScale>
        <cfvo type="min"/>
        <cfvo type="max"/>
        <color rgb="FFFCFCFF"/>
        <color rgb="FF63BE7B"/>
      </colorScale>
    </cfRule>
    <cfRule type="colorScale" priority="36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83">
    <cfRule type="colorScale" priority="3685">
      <colorScale>
        <cfvo type="min"/>
        <cfvo type="max"/>
        <color rgb="FFFCFCFF"/>
        <color rgb="FF63BE7B"/>
      </colorScale>
    </cfRule>
    <cfRule type="colorScale" priority="36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83">
    <cfRule type="colorScale" priority="3811">
      <colorScale>
        <cfvo type="min"/>
        <cfvo type="max"/>
        <color rgb="FFFCFCFF"/>
        <color rgb="FF63BE7B"/>
      </colorScale>
    </cfRule>
    <cfRule type="colorScale" priority="38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83">
    <cfRule type="cellIs" dxfId="4973" priority="3687" operator="greaterThan">
      <formula>1</formula>
    </cfRule>
    <cfRule type="colorScale" priority="3688">
      <colorScale>
        <cfvo type="min"/>
        <cfvo type="max"/>
        <color rgb="FFFCFCFF"/>
        <color rgb="FF63BE7B"/>
      </colorScale>
    </cfRule>
    <cfRule type="colorScale" priority="36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83">
    <cfRule type="colorScale" priority="3690">
      <colorScale>
        <cfvo type="min"/>
        <cfvo type="max"/>
        <color rgb="FFFCFCFF"/>
        <color rgb="FF63BE7B"/>
      </colorScale>
    </cfRule>
    <cfRule type="colorScale" priority="36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83">
    <cfRule type="colorScale" priority="3692">
      <colorScale>
        <cfvo type="min"/>
        <cfvo type="max"/>
        <color rgb="FFFCFCFF"/>
        <color rgb="FF63BE7B"/>
      </colorScale>
    </cfRule>
    <cfRule type="colorScale" priority="36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83">
    <cfRule type="cellIs" dxfId="4972" priority="3694" operator="greaterThan">
      <formula>1</formula>
    </cfRule>
    <cfRule type="colorScale" priority="3695">
      <colorScale>
        <cfvo type="min"/>
        <cfvo type="max"/>
        <color rgb="FFFCFCFF"/>
        <color rgb="FF63BE7B"/>
      </colorScale>
    </cfRule>
    <cfRule type="colorScale" priority="36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83">
    <cfRule type="colorScale" priority="3697">
      <colorScale>
        <cfvo type="min"/>
        <cfvo type="max"/>
        <color rgb="FFFCFCFF"/>
        <color rgb="FF63BE7B"/>
      </colorScale>
    </cfRule>
    <cfRule type="colorScale" priority="36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83">
    <cfRule type="colorScale" priority="3699">
      <colorScale>
        <cfvo type="min"/>
        <cfvo type="max"/>
        <color rgb="FFFCFCFF"/>
        <color rgb="FF63BE7B"/>
      </colorScale>
    </cfRule>
    <cfRule type="colorScale" priority="37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83">
    <cfRule type="cellIs" dxfId="4971" priority="3701" operator="greaterThan">
      <formula>1</formula>
    </cfRule>
    <cfRule type="colorScale" priority="3702">
      <colorScale>
        <cfvo type="min"/>
        <cfvo type="max"/>
        <color rgb="FFFCFCFF"/>
        <color rgb="FF63BE7B"/>
      </colorScale>
    </cfRule>
    <cfRule type="colorScale" priority="37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83">
    <cfRule type="colorScale" priority="3704">
      <colorScale>
        <cfvo type="min"/>
        <cfvo type="max"/>
        <color rgb="FFFCFCFF"/>
        <color rgb="FF63BE7B"/>
      </colorScale>
    </cfRule>
    <cfRule type="colorScale" priority="37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83">
    <cfRule type="colorScale" priority="3706">
      <colorScale>
        <cfvo type="min"/>
        <cfvo type="max"/>
        <color rgb="FFFCFCFF"/>
        <color rgb="FF63BE7B"/>
      </colorScale>
    </cfRule>
    <cfRule type="colorScale" priority="37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83">
    <cfRule type="cellIs" dxfId="4970" priority="3708" operator="greaterThan">
      <formula>1</formula>
    </cfRule>
    <cfRule type="colorScale" priority="3709">
      <colorScale>
        <cfvo type="min"/>
        <cfvo type="max"/>
        <color rgb="FFFCFCFF"/>
        <color rgb="FF63BE7B"/>
      </colorScale>
    </cfRule>
    <cfRule type="colorScale" priority="37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83">
    <cfRule type="colorScale" priority="3711">
      <colorScale>
        <cfvo type="min"/>
        <cfvo type="max"/>
        <color rgb="FFFCFCFF"/>
        <color rgb="FF63BE7B"/>
      </colorScale>
    </cfRule>
    <cfRule type="colorScale" priority="37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83">
    <cfRule type="colorScale" priority="3713">
      <colorScale>
        <cfvo type="min"/>
        <cfvo type="max"/>
        <color rgb="FFFCFCFF"/>
        <color rgb="FF63BE7B"/>
      </colorScale>
    </cfRule>
    <cfRule type="colorScale" priority="37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83">
    <cfRule type="cellIs" dxfId="4969" priority="3715" operator="greaterThan">
      <formula>1</formula>
    </cfRule>
    <cfRule type="colorScale" priority="3716">
      <colorScale>
        <cfvo type="min"/>
        <cfvo type="max"/>
        <color rgb="FFFCFCFF"/>
        <color rgb="FF63BE7B"/>
      </colorScale>
    </cfRule>
    <cfRule type="colorScale" priority="37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83">
    <cfRule type="colorScale" priority="3718">
      <colorScale>
        <cfvo type="min"/>
        <cfvo type="max"/>
        <color rgb="FFFCFCFF"/>
        <color rgb="FF63BE7B"/>
      </colorScale>
    </cfRule>
    <cfRule type="colorScale" priority="37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83">
    <cfRule type="colorScale" priority="3720">
      <colorScale>
        <cfvo type="min"/>
        <cfvo type="max"/>
        <color rgb="FFFCFCFF"/>
        <color rgb="FF63BE7B"/>
      </colorScale>
    </cfRule>
    <cfRule type="colorScale" priority="37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83">
    <cfRule type="cellIs" dxfId="4968" priority="3722" operator="greaterThan">
      <formula>1</formula>
    </cfRule>
    <cfRule type="colorScale" priority="3723">
      <colorScale>
        <cfvo type="min"/>
        <cfvo type="max"/>
        <color rgb="FFFCFCFF"/>
        <color rgb="FF63BE7B"/>
      </colorScale>
    </cfRule>
    <cfRule type="colorScale" priority="37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83">
    <cfRule type="colorScale" priority="3725">
      <colorScale>
        <cfvo type="min"/>
        <cfvo type="max"/>
        <color rgb="FFFCFCFF"/>
        <color rgb="FF63BE7B"/>
      </colorScale>
    </cfRule>
    <cfRule type="colorScale" priority="37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83">
    <cfRule type="colorScale" priority="3727">
      <colorScale>
        <cfvo type="min"/>
        <cfvo type="max"/>
        <color rgb="FFFCFCFF"/>
        <color rgb="FF63BE7B"/>
      </colorScale>
    </cfRule>
    <cfRule type="colorScale" priority="37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83">
    <cfRule type="cellIs" dxfId="4967" priority="3729" operator="greaterThan">
      <formula>1</formula>
    </cfRule>
    <cfRule type="colorScale" priority="3730">
      <colorScale>
        <cfvo type="min"/>
        <cfvo type="max"/>
        <color rgb="FFFCFCFF"/>
        <color rgb="FF63BE7B"/>
      </colorScale>
    </cfRule>
    <cfRule type="colorScale" priority="37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83">
    <cfRule type="colorScale" priority="3732">
      <colorScale>
        <cfvo type="min"/>
        <cfvo type="max"/>
        <color rgb="FFFCFCFF"/>
        <color rgb="FF63BE7B"/>
      </colorScale>
    </cfRule>
    <cfRule type="colorScale" priority="37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83">
    <cfRule type="colorScale" priority="3734">
      <colorScale>
        <cfvo type="min"/>
        <cfvo type="max"/>
        <color rgb="FFFCFCFF"/>
        <color rgb="FF63BE7B"/>
      </colorScale>
    </cfRule>
    <cfRule type="colorScale" priority="37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83">
    <cfRule type="cellIs" dxfId="4966" priority="3736" operator="greaterThan">
      <formula>1</formula>
    </cfRule>
    <cfRule type="colorScale" priority="3737">
      <colorScale>
        <cfvo type="min"/>
        <cfvo type="max"/>
        <color rgb="FFFCFCFF"/>
        <color rgb="FF63BE7B"/>
      </colorScale>
    </cfRule>
    <cfRule type="colorScale" priority="37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83">
    <cfRule type="colorScale" priority="3739">
      <colorScale>
        <cfvo type="min"/>
        <cfvo type="max"/>
        <color rgb="FFFCFCFF"/>
        <color rgb="FF63BE7B"/>
      </colorScale>
    </cfRule>
    <cfRule type="colorScale" priority="37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83">
    <cfRule type="colorScale" priority="3741">
      <colorScale>
        <cfvo type="min"/>
        <cfvo type="max"/>
        <color rgb="FFFCFCFF"/>
        <color rgb="FF63BE7B"/>
      </colorScale>
    </cfRule>
    <cfRule type="colorScale" priority="37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83">
    <cfRule type="cellIs" dxfId="4965" priority="3743" operator="greaterThan">
      <formula>1</formula>
    </cfRule>
    <cfRule type="colorScale" priority="3744">
      <colorScale>
        <cfvo type="min"/>
        <cfvo type="max"/>
        <color rgb="FFFCFCFF"/>
        <color rgb="FF63BE7B"/>
      </colorScale>
    </cfRule>
    <cfRule type="colorScale" priority="37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83">
    <cfRule type="colorScale" priority="3746">
      <colorScale>
        <cfvo type="min"/>
        <cfvo type="max"/>
        <color rgb="FFFCFCFF"/>
        <color rgb="FF63BE7B"/>
      </colorScale>
    </cfRule>
    <cfRule type="colorScale" priority="37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83">
    <cfRule type="colorScale" priority="3748">
      <colorScale>
        <cfvo type="min"/>
        <cfvo type="max"/>
        <color rgb="FFFCFCFF"/>
        <color rgb="FF63BE7B"/>
      </colorScale>
    </cfRule>
    <cfRule type="colorScale" priority="37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83">
    <cfRule type="cellIs" dxfId="4964" priority="3750" operator="greaterThan">
      <formula>1</formula>
    </cfRule>
    <cfRule type="colorScale" priority="3751">
      <colorScale>
        <cfvo type="min"/>
        <cfvo type="max"/>
        <color rgb="FFFCFCFF"/>
        <color rgb="FF63BE7B"/>
      </colorScale>
    </cfRule>
    <cfRule type="colorScale" priority="37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83">
    <cfRule type="colorScale" priority="3753">
      <colorScale>
        <cfvo type="min"/>
        <cfvo type="max"/>
        <color rgb="FFFCFCFF"/>
        <color rgb="FF63BE7B"/>
      </colorScale>
    </cfRule>
    <cfRule type="colorScale" priority="37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83">
    <cfRule type="colorScale" priority="3755">
      <colorScale>
        <cfvo type="min"/>
        <cfvo type="max"/>
        <color rgb="FFFCFCFF"/>
        <color rgb="FF63BE7B"/>
      </colorScale>
    </cfRule>
    <cfRule type="colorScale" priority="37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83">
    <cfRule type="cellIs" dxfId="4963" priority="3757" operator="greaterThan">
      <formula>1</formula>
    </cfRule>
    <cfRule type="colorScale" priority="3758">
      <colorScale>
        <cfvo type="min"/>
        <cfvo type="max"/>
        <color rgb="FFFCFCFF"/>
        <color rgb="FF63BE7B"/>
      </colorScale>
    </cfRule>
    <cfRule type="colorScale" priority="37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83">
    <cfRule type="colorScale" priority="3760">
      <colorScale>
        <cfvo type="min"/>
        <cfvo type="max"/>
        <color rgb="FFFCFCFF"/>
        <color rgb="FF63BE7B"/>
      </colorScale>
    </cfRule>
    <cfRule type="colorScale" priority="37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83">
    <cfRule type="colorScale" priority="3762">
      <colorScale>
        <cfvo type="min"/>
        <cfvo type="max"/>
        <color rgb="FFFCFCFF"/>
        <color rgb="FF63BE7B"/>
      </colorScale>
    </cfRule>
    <cfRule type="colorScale" priority="37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83">
    <cfRule type="cellIs" dxfId="4962" priority="3764" operator="greaterThan">
      <formula>1</formula>
    </cfRule>
    <cfRule type="colorScale" priority="3765">
      <colorScale>
        <cfvo type="min"/>
        <cfvo type="max"/>
        <color rgb="FFFCFCFF"/>
        <color rgb="FF63BE7B"/>
      </colorScale>
    </cfRule>
    <cfRule type="colorScale" priority="37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83">
    <cfRule type="colorScale" priority="3767">
      <colorScale>
        <cfvo type="min"/>
        <cfvo type="max"/>
        <color rgb="FFFCFCFF"/>
        <color rgb="FF63BE7B"/>
      </colorScale>
    </cfRule>
    <cfRule type="colorScale" priority="37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83">
    <cfRule type="colorScale" priority="3769">
      <colorScale>
        <cfvo type="min"/>
        <cfvo type="max"/>
        <color rgb="FFFCFCFF"/>
        <color rgb="FF63BE7B"/>
      </colorScale>
    </cfRule>
    <cfRule type="colorScale" priority="37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83">
    <cfRule type="cellIs" dxfId="4961" priority="3771" operator="greaterThan">
      <formula>1</formula>
    </cfRule>
    <cfRule type="colorScale" priority="3772">
      <colorScale>
        <cfvo type="min"/>
        <cfvo type="max"/>
        <color rgb="FFFCFCFF"/>
        <color rgb="FF63BE7B"/>
      </colorScale>
    </cfRule>
    <cfRule type="colorScale" priority="37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83">
    <cfRule type="colorScale" priority="3774">
      <colorScale>
        <cfvo type="min"/>
        <cfvo type="max"/>
        <color rgb="FFFCFCFF"/>
        <color rgb="FF63BE7B"/>
      </colorScale>
    </cfRule>
    <cfRule type="colorScale" priority="37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83">
    <cfRule type="colorScale" priority="3776">
      <colorScale>
        <cfvo type="min"/>
        <cfvo type="max"/>
        <color rgb="FFFCFCFF"/>
        <color rgb="FF63BE7B"/>
      </colorScale>
    </cfRule>
    <cfRule type="colorScale" priority="37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83">
    <cfRule type="cellIs" dxfId="4960" priority="3778" operator="greaterThan">
      <formula>1</formula>
    </cfRule>
    <cfRule type="colorScale" priority="3779">
      <colorScale>
        <cfvo type="min"/>
        <cfvo type="max"/>
        <color rgb="FFFCFCFF"/>
        <color rgb="FF63BE7B"/>
      </colorScale>
    </cfRule>
    <cfRule type="colorScale" priority="37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83">
    <cfRule type="colorScale" priority="3781">
      <colorScale>
        <cfvo type="min"/>
        <cfvo type="max"/>
        <color rgb="FFFCFCFF"/>
        <color rgb="FF63BE7B"/>
      </colorScale>
    </cfRule>
    <cfRule type="colorScale" priority="37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83">
    <cfRule type="colorScale" priority="3783">
      <colorScale>
        <cfvo type="min"/>
        <cfvo type="max"/>
        <color rgb="FFFCFCFF"/>
        <color rgb="FF63BE7B"/>
      </colorScale>
    </cfRule>
    <cfRule type="colorScale" priority="37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83">
    <cfRule type="cellIs" dxfId="4959" priority="3785" operator="greaterThan">
      <formula>1</formula>
    </cfRule>
    <cfRule type="colorScale" priority="3786">
      <colorScale>
        <cfvo type="min"/>
        <cfvo type="max"/>
        <color rgb="FFFCFCFF"/>
        <color rgb="FF63BE7B"/>
      </colorScale>
    </cfRule>
    <cfRule type="colorScale" priority="37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83">
    <cfRule type="colorScale" priority="3788">
      <colorScale>
        <cfvo type="min"/>
        <cfvo type="max"/>
        <color rgb="FFFCFCFF"/>
        <color rgb="FF63BE7B"/>
      </colorScale>
    </cfRule>
    <cfRule type="colorScale" priority="37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83">
    <cfRule type="colorScale" priority="3790">
      <colorScale>
        <cfvo type="min"/>
        <cfvo type="max"/>
        <color rgb="FFFCFCFF"/>
        <color rgb="FF63BE7B"/>
      </colorScale>
    </cfRule>
    <cfRule type="colorScale" priority="37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83">
    <cfRule type="cellIs" dxfId="4958" priority="3792" operator="greaterThan">
      <formula>1</formula>
    </cfRule>
    <cfRule type="colorScale" priority="3793">
      <colorScale>
        <cfvo type="min"/>
        <cfvo type="max"/>
        <color rgb="FFFCFCFF"/>
        <color rgb="FF63BE7B"/>
      </colorScale>
    </cfRule>
    <cfRule type="colorScale" priority="37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83">
    <cfRule type="colorScale" priority="3795">
      <colorScale>
        <cfvo type="min"/>
        <cfvo type="max"/>
        <color rgb="FFFCFCFF"/>
        <color rgb="FF63BE7B"/>
      </colorScale>
    </cfRule>
    <cfRule type="colorScale" priority="37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83">
    <cfRule type="colorScale" priority="3797">
      <colorScale>
        <cfvo type="min"/>
        <cfvo type="max"/>
        <color rgb="FFFCFCFF"/>
        <color rgb="FF63BE7B"/>
      </colorScale>
    </cfRule>
    <cfRule type="colorScale" priority="37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83">
    <cfRule type="cellIs" dxfId="4957" priority="3799" operator="greaterThan">
      <formula>1</formula>
    </cfRule>
    <cfRule type="colorScale" priority="3800">
      <colorScale>
        <cfvo type="min"/>
        <cfvo type="max"/>
        <color rgb="FFFCFCFF"/>
        <color rgb="FF63BE7B"/>
      </colorScale>
    </cfRule>
    <cfRule type="colorScale" priority="38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83">
    <cfRule type="colorScale" priority="3802">
      <colorScale>
        <cfvo type="min"/>
        <cfvo type="max"/>
        <color rgb="FFFCFCFF"/>
        <color rgb="FF63BE7B"/>
      </colorScale>
    </cfRule>
    <cfRule type="colorScale" priority="38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83">
    <cfRule type="colorScale" priority="3804">
      <colorScale>
        <cfvo type="min"/>
        <cfvo type="max"/>
        <color rgb="FFFCFCFF"/>
        <color rgb="FF63BE7B"/>
      </colorScale>
    </cfRule>
    <cfRule type="colorScale" priority="38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83">
    <cfRule type="cellIs" dxfId="4956" priority="3806" operator="greaterThan">
      <formula>1</formula>
    </cfRule>
    <cfRule type="colorScale" priority="3807">
      <colorScale>
        <cfvo type="min"/>
        <cfvo type="max"/>
        <color rgb="FFFCFCFF"/>
        <color rgb="FF63BE7B"/>
      </colorScale>
    </cfRule>
    <cfRule type="colorScale" priority="38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G83:KZ83">
    <cfRule type="cellIs" dxfId="4955" priority="3520" operator="greaterThan">
      <formula>0.31</formula>
    </cfRule>
    <cfRule type="cellIs" dxfId="4954" priority="3521" operator="greaterThan">
      <formula>0.31</formula>
    </cfRule>
    <cfRule type="cellIs" dxfId="4953" priority="3522" operator="greaterThan">
      <formula>0.31</formula>
    </cfRule>
    <cfRule type="cellIs" dxfId="4952" priority="3523" operator="greaterThan">
      <formula>0.3</formula>
    </cfRule>
    <cfRule type="cellIs" dxfId="4951" priority="3524" operator="greaterThan">
      <formula>1</formula>
    </cfRule>
    <cfRule type="cellIs" dxfId="4950" priority="3525" operator="equal">
      <formula>0</formula>
    </cfRule>
  </conditionalFormatting>
  <conditionalFormatting sqref="LG83">
    <cfRule type="containsText" dxfId="4949" priority="3459" operator="containsText" text=" ">
      <formula>NOT(ISERROR(SEARCH(" ",LG83)))</formula>
    </cfRule>
    <cfRule type="containsText" dxfId="4948" priority="3460" operator="containsText" text=" ">
      <formula>NOT(ISERROR(SEARCH(" ",LG83)))</formula>
    </cfRule>
  </conditionalFormatting>
  <conditionalFormatting sqref="LH83">
    <cfRule type="containsText" dxfId="4947" priority="3455" operator="containsText" text=" ">
      <formula>NOT(ISERROR(SEARCH(" ",LH83)))</formula>
    </cfRule>
    <cfRule type="containsText" dxfId="4946" priority="3456" operator="containsText" text=" ">
      <formula>NOT(ISERROR(SEARCH(" ",LH83)))</formula>
    </cfRule>
  </conditionalFormatting>
  <conditionalFormatting sqref="LI83">
    <cfRule type="containsText" dxfId="4945" priority="3457" operator="containsText" text=" ">
      <formula>NOT(ISERROR(SEARCH(" ",LI83)))</formula>
    </cfRule>
    <cfRule type="containsText" dxfId="4944" priority="3458" operator="containsText" text=" ">
      <formula>NOT(ISERROR(SEARCH(" ",LI83)))</formula>
    </cfRule>
  </conditionalFormatting>
  <conditionalFormatting sqref="LJ83">
    <cfRule type="containsText" dxfId="4943" priority="3453" operator="containsText" text=" ">
      <formula>NOT(ISERROR(SEARCH(" ",LJ83)))</formula>
    </cfRule>
    <cfRule type="containsText" dxfId="4942" priority="3454" operator="containsText" text=" ">
      <formula>NOT(ISERROR(SEARCH(" ",LJ83)))</formula>
    </cfRule>
  </conditionalFormatting>
  <conditionalFormatting sqref="LL83">
    <cfRule type="containsText" dxfId="4941" priority="3451" operator="containsText" text=" ">
      <formula>NOT(ISERROR(SEARCH(" ",LL83)))</formula>
    </cfRule>
    <cfRule type="containsText" dxfId="4940" priority="3452" operator="containsText" text=" ">
      <formula>NOT(ISERROR(SEARCH(" ",LL83)))</formula>
    </cfRule>
  </conditionalFormatting>
  <conditionalFormatting sqref="LN83">
    <cfRule type="containsText" dxfId="4939" priority="3449" operator="containsText" text=" ">
      <formula>NOT(ISERROR(SEARCH(" ",LN83)))</formula>
    </cfRule>
    <cfRule type="containsText" dxfId="4938" priority="3450" operator="containsText" text=" ">
      <formula>NOT(ISERROR(SEARCH(" ",LN83)))</formula>
    </cfRule>
  </conditionalFormatting>
  <conditionalFormatting sqref="LO83:MQ83">
    <cfRule type="cellIs" dxfId="4937" priority="3463" operator="greaterThan">
      <formula>1</formula>
    </cfRule>
    <cfRule type="cellIs" dxfId="4936" priority="3464" operator="greaterThan">
      <formula>1</formula>
    </cfRule>
    <cfRule type="containsText" dxfId="4935" priority="3465" operator="containsText" text=" ">
      <formula>NOT(ISERROR(SEARCH(" ",LO83)))</formula>
    </cfRule>
    <cfRule type="containsText" dxfId="4934" priority="3466" operator="containsText" text=" ">
      <formula>NOT(ISERROR(SEARCH(" ",LO83)))</formula>
    </cfRule>
  </conditionalFormatting>
  <conditionalFormatting sqref="MS83:MT83">
    <cfRule type="containsText" dxfId="4933" priority="3461" operator="containsText" text=" ">
      <formula>NOT(ISERROR(SEARCH(" ",MS83)))</formula>
    </cfRule>
    <cfRule type="containsText" dxfId="4932" priority="3462" operator="containsText" text=" ">
      <formula>NOT(ISERROR(SEARCH(" ",MS83)))</formula>
    </cfRule>
  </conditionalFormatting>
  <conditionalFormatting sqref="MV83:MW83">
    <cfRule type="containsText" dxfId="4931" priority="3469" operator="containsText" text=" ">
      <formula>NOT(ISERROR(SEARCH(" ",MV83)))</formula>
    </cfRule>
    <cfRule type="containsText" dxfId="4930" priority="3470" operator="containsText" text=" ">
      <formula>NOT(ISERROR(SEARCH(" ",MV83)))</formula>
    </cfRule>
  </conditionalFormatting>
  <conditionalFormatting sqref="MX83:XFD83">
    <cfRule type="containsText" dxfId="4929" priority="3537" operator="containsText" text=" ">
      <formula>NOT(ISERROR(SEARCH(" ",MX83)))</formula>
    </cfRule>
    <cfRule type="containsText" dxfId="4928" priority="3538" operator="containsText" text=" ">
      <formula>NOT(ISERROR(SEARCH(" ",MX83)))</formula>
    </cfRule>
  </conditionalFormatting>
  <conditionalFormatting sqref="C84">
    <cfRule type="colorScale" priority="3074">
      <colorScale>
        <cfvo type="min"/>
        <cfvo type="percentile" val="50"/>
        <cfvo type="max"/>
        <color rgb="FF63BE7B"/>
        <color rgb="FFFFEB84"/>
        <color rgb="FFF8696B"/>
      </colorScale>
    </cfRule>
    <cfRule type="containsText" dxfId="4927" priority="3143" operator="containsText" text=" ">
      <formula>NOT(ISERROR(SEARCH(" ",C84)))</formula>
    </cfRule>
    <cfRule type="containsText" dxfId="4926" priority="3144" operator="containsText" text=" ">
      <formula>NOT(ISERROR(SEARCH(" ",C84)))</formula>
    </cfRule>
  </conditionalFormatting>
  <conditionalFormatting sqref="P84">
    <cfRule type="containsText" dxfId="4925" priority="3070" operator="containsText" text=" ">
      <formula>NOT(ISERROR(SEARCH(" ",P84)))</formula>
    </cfRule>
    <cfRule type="containsText" dxfId="4924" priority="3071" operator="containsText" text=" ">
      <formula>NOT(ISERROR(SEARCH(" ",P84)))</formula>
    </cfRule>
  </conditionalFormatting>
  <conditionalFormatting sqref="V84">
    <cfRule type="colorScale" priority="3145">
      <colorScale>
        <cfvo type="min"/>
        <cfvo type="max"/>
        <color rgb="FFFCFCFF"/>
        <color rgb="FF63BE7B"/>
      </colorScale>
    </cfRule>
    <cfRule type="colorScale" priority="31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F84">
    <cfRule type="cellIs" dxfId="4923" priority="3427" operator="equal">
      <formula>0</formula>
    </cfRule>
    <cfRule type="cellIs" dxfId="4922" priority="3428" operator="greaterThan">
      <formula>1</formula>
    </cfRule>
    <cfRule type="containsText" dxfId="4921" priority="3429" operator="containsText" text=" ">
      <formula>NOT(ISERROR(SEARCH(" ",AF84)))</formula>
    </cfRule>
    <cfRule type="containsText" dxfId="4920" priority="3430" operator="containsText" text=" ">
      <formula>NOT(ISERROR(SEARCH(" ",AF84)))</formula>
    </cfRule>
  </conditionalFormatting>
  <conditionalFormatting sqref="AG84">
    <cfRule type="cellIs" dxfId="4919" priority="3092" operator="equal">
      <formula>0</formula>
    </cfRule>
    <cfRule type="cellIs" dxfId="4918" priority="3093" operator="greaterThan">
      <formula>1</formula>
    </cfRule>
    <cfRule type="containsText" dxfId="4917" priority="3094" operator="containsText" text=" ">
      <formula>NOT(ISERROR(SEARCH(" ",AG84)))</formula>
    </cfRule>
    <cfRule type="containsText" dxfId="4916" priority="3095" operator="containsText" text=" ">
      <formula>NOT(ISERROR(SEARCH(" ",AG84)))</formula>
    </cfRule>
    <cfRule type="cellIs" dxfId="4915" priority="3096" operator="equal">
      <formula>0</formula>
    </cfRule>
  </conditionalFormatting>
  <conditionalFormatting sqref="AH84">
    <cfRule type="cellIs" dxfId="4914" priority="3111" operator="equal">
      <formula>0</formula>
    </cfRule>
    <cfRule type="cellIs" dxfId="4913" priority="3112" operator="equal">
      <formula>0</formula>
    </cfRule>
    <cfRule type="cellIs" dxfId="4912" priority="3113" operator="greaterThan">
      <formula>1</formula>
    </cfRule>
    <cfRule type="containsText" dxfId="4911" priority="3114" operator="containsText" text=" ">
      <formula>NOT(ISERROR(SEARCH(" ",AH84)))</formula>
    </cfRule>
    <cfRule type="containsText" dxfId="4910" priority="3115" operator="containsText" text=" ">
      <formula>NOT(ISERROR(SEARCH(" ",AH84)))</formula>
    </cfRule>
  </conditionalFormatting>
  <conditionalFormatting sqref="AI84">
    <cfRule type="cellIs" dxfId="4909" priority="3106" operator="equal">
      <formula>0</formula>
    </cfRule>
    <cfRule type="cellIs" dxfId="4908" priority="3107" operator="equal">
      <formula>0</formula>
    </cfRule>
    <cfRule type="cellIs" dxfId="4907" priority="3108" operator="greaterThan">
      <formula>1</formula>
    </cfRule>
    <cfRule type="containsText" dxfId="4906" priority="3109" operator="containsText" text=" ">
      <formula>NOT(ISERROR(SEARCH(" ",AI84)))</formula>
    </cfRule>
    <cfRule type="containsText" dxfId="4905" priority="3110" operator="containsText" text=" ">
      <formula>NOT(ISERROR(SEARCH(" ",AI84)))</formula>
    </cfRule>
  </conditionalFormatting>
  <conditionalFormatting sqref="AJ84">
    <cfRule type="cellIs" dxfId="4904" priority="3101" operator="equal">
      <formula>0</formula>
    </cfRule>
    <cfRule type="cellIs" dxfId="4903" priority="3102" operator="equal">
      <formula>0</formula>
    </cfRule>
    <cfRule type="cellIs" dxfId="4902" priority="3103" operator="greaterThan">
      <formula>1</formula>
    </cfRule>
    <cfRule type="containsText" dxfId="4901" priority="3104" operator="containsText" text=" ">
      <formula>NOT(ISERROR(SEARCH(" ",AJ84)))</formula>
    </cfRule>
    <cfRule type="containsText" dxfId="4900" priority="3105" operator="containsText" text=" ">
      <formula>NOT(ISERROR(SEARCH(" ",AJ84)))</formula>
    </cfRule>
  </conditionalFormatting>
  <conditionalFormatting sqref="AR84">
    <cfRule type="containsText" dxfId="4899" priority="3433" operator="containsText" text=" ">
      <formula>NOT(ISERROR(SEARCH(" ",AR84)))</formula>
    </cfRule>
    <cfRule type="containsText" dxfId="4898" priority="3434" operator="containsText" text=" ">
      <formula>NOT(ISERROR(SEARCH(" ",AR84)))</formula>
    </cfRule>
  </conditionalFormatting>
  <conditionalFormatting sqref="AS84">
    <cfRule type="cellIs" dxfId="4897" priority="333" operator="equal">
      <formula>0</formula>
    </cfRule>
    <cfRule type="containsText" dxfId="4896" priority="334" operator="containsText" text=" ">
      <formula>NOT(ISERROR(SEARCH(" ",AS84)))</formula>
    </cfRule>
    <cfRule type="containsText" dxfId="4895" priority="335" operator="containsText" text=" ">
      <formula>NOT(ISERROR(SEARCH(" ",AS84)))</formula>
    </cfRule>
  </conditionalFormatting>
  <conditionalFormatting sqref="AT84">
    <cfRule type="containsText" dxfId="4894" priority="3135" operator="containsText" text=" ">
      <formula>NOT(ISERROR(SEARCH(" ",AT84)))</formula>
    </cfRule>
    <cfRule type="containsText" dxfId="4893" priority="3136" operator="containsText" text=" ">
      <formula>NOT(ISERROR(SEARCH(" ",AT84)))</formula>
    </cfRule>
  </conditionalFormatting>
  <conditionalFormatting sqref="AU84">
    <cfRule type="cellIs" dxfId="4892" priority="3117" operator="greaterThan">
      <formula>1</formula>
    </cfRule>
    <cfRule type="containsText" dxfId="4891" priority="3118" operator="containsText" text=" ">
      <formula>NOT(ISERROR(SEARCH(" ",AU84)))</formula>
    </cfRule>
    <cfRule type="containsText" dxfId="4890" priority="3119" operator="containsText" text=" ">
      <formula>NOT(ISERROR(SEARCH(" ",AU84)))</formula>
    </cfRule>
  </conditionalFormatting>
  <conditionalFormatting sqref="AV84">
    <cfRule type="containsText" dxfId="4889" priority="3423" operator="containsText" text=" ">
      <formula>NOT(ISERROR(SEARCH(" ",AV84)))</formula>
    </cfRule>
    <cfRule type="containsText" dxfId="4888" priority="3424" operator="containsText" text=" ">
      <formula>NOT(ISERROR(SEARCH(" ",AV84)))</formula>
    </cfRule>
  </conditionalFormatting>
  <conditionalFormatting sqref="AY84">
    <cfRule type="containsText" dxfId="4887" priority="3090" operator="containsText" text=" ">
      <formula>NOT(ISERROR(SEARCH(" ",AY84)))</formula>
    </cfRule>
    <cfRule type="containsText" dxfId="4886" priority="3091" operator="containsText" text=" ">
      <formula>NOT(ISERROR(SEARCH(" ",AY84)))</formula>
    </cfRule>
  </conditionalFormatting>
  <conditionalFormatting sqref="AZ84">
    <cfRule type="containsText" dxfId="4885" priority="3431" operator="containsText" text=" ">
      <formula>NOT(ISERROR(SEARCH(" ",AZ84)))</formula>
    </cfRule>
    <cfRule type="containsText" dxfId="4884" priority="3432" operator="containsText" text=" ">
      <formula>NOT(ISERROR(SEARCH(" ",AZ84)))</formula>
    </cfRule>
  </conditionalFormatting>
  <conditionalFormatting sqref="BC84:BD84">
    <cfRule type="containsText" dxfId="4883" priority="3088" operator="containsText" text=" ">
      <formula>NOT(ISERROR(SEARCH(" ",BC84)))</formula>
    </cfRule>
    <cfRule type="containsText" dxfId="4882" priority="3089" operator="containsText" text=" ">
      <formula>NOT(ISERROR(SEARCH(" ",BC84)))</formula>
    </cfRule>
  </conditionalFormatting>
  <conditionalFormatting sqref="BJ84">
    <cfRule type="containsText" dxfId="4881" priority="3082" operator="containsText" text=" ">
      <formula>NOT(ISERROR(SEARCH(" ",BJ84)))</formula>
    </cfRule>
    <cfRule type="containsText" dxfId="4880" priority="3083" operator="containsText" text=" ">
      <formula>NOT(ISERROR(SEARCH(" ",BJ84)))</formula>
    </cfRule>
  </conditionalFormatting>
  <conditionalFormatting sqref="BK84">
    <cfRule type="containsText" dxfId="4879" priority="3435" operator="containsText" text=" ">
      <formula>NOT(ISERROR(SEARCH(" ",BK84)))</formula>
    </cfRule>
    <cfRule type="containsText" dxfId="4878" priority="3436" operator="containsText" text=" ">
      <formula>NOT(ISERROR(SEARCH(" ",BK84)))</formula>
    </cfRule>
  </conditionalFormatting>
  <conditionalFormatting sqref="BL84">
    <cfRule type="containsText" dxfId="4877" priority="3437" operator="containsText" text=" ">
      <formula>NOT(ISERROR(SEARCH(" ",BL84)))</formula>
    </cfRule>
    <cfRule type="containsText" dxfId="4876" priority="3438" operator="containsText" text=" ">
      <formula>NOT(ISERROR(SEARCH(" ",BL84)))</formula>
    </cfRule>
  </conditionalFormatting>
  <conditionalFormatting sqref="BM84">
    <cfRule type="containsText" dxfId="4875" priority="3097" operator="containsText" text=" ">
      <formula>NOT(ISERROR(SEARCH(" ",BM84)))</formula>
    </cfRule>
    <cfRule type="containsText" dxfId="4874" priority="3098" operator="containsText" text=" ">
      <formula>NOT(ISERROR(SEARCH(" ",BM84)))</formula>
    </cfRule>
  </conditionalFormatting>
  <conditionalFormatting sqref="BN84">
    <cfRule type="containsText" dxfId="4873" priority="3141" operator="containsText" text=" ">
      <formula>NOT(ISERROR(SEARCH(" ",BN84)))</formula>
    </cfRule>
    <cfRule type="containsText" dxfId="4872" priority="3142" operator="containsText" text=" ">
      <formula>NOT(ISERROR(SEARCH(" ",BN84)))</formula>
    </cfRule>
  </conditionalFormatting>
  <conditionalFormatting sqref="BO84">
    <cfRule type="containsText" dxfId="4871" priority="3086" operator="containsText" text=" ">
      <formula>NOT(ISERROR(SEARCH(" ",BO84)))</formula>
    </cfRule>
    <cfRule type="containsText" dxfId="4870" priority="3087" operator="containsText" text=" ">
      <formula>NOT(ISERROR(SEARCH(" ",BO84)))</formula>
    </cfRule>
  </conditionalFormatting>
  <conditionalFormatting sqref="BP84">
    <cfRule type="containsText" dxfId="4869" priority="372" operator="containsText" text=" ">
      <formula>NOT(ISERROR(SEARCH(" ",BP84)))</formula>
    </cfRule>
    <cfRule type="containsText" dxfId="4868" priority="373" operator="containsText" text=" ">
      <formula>NOT(ISERROR(SEARCH(" ",BP84)))</formula>
    </cfRule>
  </conditionalFormatting>
  <conditionalFormatting sqref="BQ84">
    <cfRule type="duplicateValues" dxfId="4867" priority="3067"/>
    <cfRule type="containsText" dxfId="4866" priority="3068" operator="containsText" text=" ">
      <formula>NOT(ISERROR(SEARCH(" ",BQ84)))</formula>
    </cfRule>
    <cfRule type="containsText" dxfId="4865" priority="3069" operator="containsText" text=" ">
      <formula>NOT(ISERROR(SEARCH(" ",BQ84)))</formula>
    </cfRule>
  </conditionalFormatting>
  <conditionalFormatting sqref="BR84">
    <cfRule type="containsText" dxfId="4864" priority="3131" operator="containsText" text=" ">
      <formula>NOT(ISERROR(SEARCH(" ",BR84)))</formula>
    </cfRule>
    <cfRule type="containsText" dxfId="4863" priority="3132" operator="containsText" text=" ">
      <formula>NOT(ISERROR(SEARCH(" ",BR84)))</formula>
    </cfRule>
  </conditionalFormatting>
  <conditionalFormatting sqref="BS84:BT84">
    <cfRule type="containsText" dxfId="4862" priority="3084" operator="containsText" text=" ">
      <formula>NOT(ISERROR(SEARCH(" ",BS84)))</formula>
    </cfRule>
    <cfRule type="containsText" dxfId="4861" priority="3085" operator="containsText" text=" ">
      <formula>NOT(ISERROR(SEARCH(" ",BS84)))</formula>
    </cfRule>
  </conditionalFormatting>
  <conditionalFormatting sqref="BV84">
    <cfRule type="containsText" dxfId="4860" priority="3043" operator="containsText" text=" ">
      <formula>NOT(ISERROR(SEARCH(" ",BV84)))</formula>
    </cfRule>
    <cfRule type="containsText" dxfId="4859" priority="3044" operator="containsText" text=" ">
      <formula>NOT(ISERROR(SEARCH(" ",BV84)))</formula>
    </cfRule>
  </conditionalFormatting>
  <conditionalFormatting sqref="BW84">
    <cfRule type="containsText" dxfId="4858" priority="3139" operator="containsText" text=" ">
      <formula>NOT(ISERROR(SEARCH(" ",BW84)))</formula>
    </cfRule>
    <cfRule type="containsText" dxfId="4857" priority="3140" operator="containsText" text=" ">
      <formula>NOT(ISERROR(SEARCH(" ",BW84)))</formula>
    </cfRule>
  </conditionalFormatting>
  <conditionalFormatting sqref="CM84">
    <cfRule type="containsText" dxfId="4856" priority="202" operator="containsText" text=" ">
      <formula>NOT(ISERROR(SEARCH(" ",CM84)))</formula>
    </cfRule>
    <cfRule type="containsText" dxfId="4855" priority="203" operator="containsText" text=" ">
      <formula>NOT(ISERROR(SEARCH(" ",CM84)))</formula>
    </cfRule>
  </conditionalFormatting>
  <conditionalFormatting sqref="CO84">
    <cfRule type="containsText" dxfId="4854" priority="161" operator="containsText" text=" ">
      <formula>NOT(ISERROR(SEARCH(" ",CO84)))</formula>
    </cfRule>
    <cfRule type="containsText" dxfId="4853" priority="162" operator="containsText" text=" ">
      <formula>NOT(ISERROR(SEARCH(" ",CO84)))</formula>
    </cfRule>
  </conditionalFormatting>
  <conditionalFormatting sqref="CQ84">
    <cfRule type="cellIs" dxfId="4852" priority="3072" operator="equal">
      <formula>1</formula>
    </cfRule>
    <cfRule type="cellIs" dxfId="4851" priority="3073" operator="equal">
      <formula>1</formula>
    </cfRule>
  </conditionalFormatting>
  <conditionalFormatting sqref="CU84:CX84">
    <cfRule type="cellIs" dxfId="4850" priority="504" operator="equal">
      <formula>1</formula>
    </cfRule>
  </conditionalFormatting>
  <conditionalFormatting sqref="CZ84:DC84">
    <cfRule type="cellIs" dxfId="4849" priority="503" operator="equal">
      <formula>1</formula>
    </cfRule>
  </conditionalFormatting>
  <conditionalFormatting sqref="DE84:DH84">
    <cfRule type="cellIs" dxfId="4848" priority="502" operator="equal">
      <formula>1</formula>
    </cfRule>
  </conditionalFormatting>
  <conditionalFormatting sqref="DJ84:DL84">
    <cfRule type="cellIs" dxfId="4847" priority="501" operator="equal">
      <formula>1</formula>
    </cfRule>
  </conditionalFormatting>
  <conditionalFormatting sqref="DM84">
    <cfRule type="cellIs" dxfId="4846" priority="500" operator="equal">
      <formula>1</formula>
    </cfRule>
  </conditionalFormatting>
  <conditionalFormatting sqref="DO84:DQ84">
    <cfRule type="cellIs" dxfId="4845" priority="415" operator="equal">
      <formula>1</formula>
    </cfRule>
  </conditionalFormatting>
  <conditionalFormatting sqref="DR84">
    <cfRule type="cellIs" dxfId="4844" priority="411" operator="equal">
      <formula>1</formula>
    </cfRule>
  </conditionalFormatting>
  <conditionalFormatting sqref="DS84">
    <cfRule type="cellIs" dxfId="4843" priority="3425" operator="equal">
      <formula>1</formula>
    </cfRule>
  </conditionalFormatting>
  <conditionalFormatting sqref="DT84">
    <cfRule type="containsText" dxfId="4842" priority="3039" operator="containsText" text=" ">
      <formula>NOT(ISERROR(SEARCH(" ",DT84)))</formula>
    </cfRule>
    <cfRule type="containsText" dxfId="4841" priority="3040" operator="containsText" text=" ">
      <formula>NOT(ISERROR(SEARCH(" ",DT84)))</formula>
    </cfRule>
    <cfRule type="containsText" dxfId="4840" priority="3041" operator="containsText" text=" ">
      <formula>NOT(ISERROR(SEARCH(" ",DT84)))</formula>
    </cfRule>
    <cfRule type="containsText" dxfId="4839" priority="3042" operator="containsText" text=" ">
      <formula>NOT(ISERROR(SEARCH(" ",DT84)))</formula>
    </cfRule>
  </conditionalFormatting>
  <conditionalFormatting sqref="DU84">
    <cfRule type="containsText" dxfId="4838" priority="3035" operator="containsText" text=" ">
      <formula>NOT(ISERROR(SEARCH(" ",DU84)))</formula>
    </cfRule>
    <cfRule type="containsText" dxfId="4837" priority="3036" operator="containsText" text=" ">
      <formula>NOT(ISERROR(SEARCH(" ",DU84)))</formula>
    </cfRule>
    <cfRule type="containsText" dxfId="4836" priority="3037" operator="containsText" text=" ">
      <formula>NOT(ISERROR(SEARCH(" ",DU84)))</formula>
    </cfRule>
    <cfRule type="containsText" dxfId="4835" priority="3038" operator="containsText" text=" ">
      <formula>NOT(ISERROR(SEARCH(" ",DU84)))</formula>
    </cfRule>
  </conditionalFormatting>
  <conditionalFormatting sqref="DV84">
    <cfRule type="containsText" dxfId="4834" priority="3075" operator="containsText" text=" ">
      <formula>NOT(ISERROR(SEARCH(" ",DV84)))</formula>
    </cfRule>
    <cfRule type="containsText" dxfId="4833" priority="3076" operator="containsText" text=" ">
      <formula>NOT(ISERROR(SEARCH(" ",DV84)))</formula>
    </cfRule>
    <cfRule type="containsText" dxfId="4832" priority="3077" operator="containsText" text=" ">
      <formula>NOT(ISERROR(SEARCH(" ",DV84)))</formula>
    </cfRule>
    <cfRule type="containsText" dxfId="4831" priority="3078" operator="containsText" text=" ">
      <formula>NOT(ISERROR(SEARCH(" ",DV84)))</formula>
    </cfRule>
  </conditionalFormatting>
  <conditionalFormatting sqref="DY84:EH84">
    <cfRule type="containsText" dxfId="4830" priority="3133" operator="containsText" text=" ">
      <formula>NOT(ISERROR(SEARCH(" ",DY84)))</formula>
    </cfRule>
    <cfRule type="containsText" dxfId="4829" priority="3134" operator="containsText" text=" ">
      <formula>NOT(ISERROR(SEARCH(" ",DY84)))</formula>
    </cfRule>
  </conditionalFormatting>
  <conditionalFormatting sqref="EJ84">
    <cfRule type="cellIs" dxfId="4828" priority="3079" operator="equal">
      <formula>0</formula>
    </cfRule>
    <cfRule type="containsText" dxfId="4827" priority="3080" operator="containsText" text=" ">
      <formula>NOT(ISERROR(SEARCH(" ",EJ84)))</formula>
    </cfRule>
    <cfRule type="containsText" dxfId="4826" priority="3081" operator="containsText" text=" ">
      <formula>NOT(ISERROR(SEARCH(" ",EJ84)))</formula>
    </cfRule>
  </conditionalFormatting>
  <conditionalFormatting sqref="FE84">
    <cfRule type="cellIs" dxfId="4825" priority="3147" operator="greaterThan">
      <formula>1</formula>
    </cfRule>
    <cfRule type="colorScale" priority="3148">
      <colorScale>
        <cfvo type="min"/>
        <cfvo type="max"/>
        <color rgb="FFFCFCFF"/>
        <color rgb="FF63BE7B"/>
      </colorScale>
    </cfRule>
    <cfRule type="colorScale" priority="31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84">
    <cfRule type="colorScale" priority="3128">
      <colorScale>
        <cfvo type="min"/>
        <cfvo type="max"/>
        <color rgb="FFFCFCFF"/>
        <color rgb="FF63BE7B"/>
      </colorScale>
    </cfRule>
    <cfRule type="colorScale" priority="31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84:FH84">
    <cfRule type="colorScale" priority="3150">
      <colorScale>
        <cfvo type="min"/>
        <cfvo type="max"/>
        <color rgb="FFFCFCFF"/>
        <color rgb="FF63BE7B"/>
      </colorScale>
    </cfRule>
    <cfRule type="colorScale" priority="31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84">
    <cfRule type="colorScale" priority="3152">
      <colorScale>
        <cfvo type="min"/>
        <cfvo type="max"/>
        <color rgb="FFFCFCFF"/>
        <color rgb="FF63BE7B"/>
      </colorScale>
    </cfRule>
    <cfRule type="colorScale" priority="31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84">
    <cfRule type="colorScale" priority="3419">
      <colorScale>
        <cfvo type="min"/>
        <cfvo type="max"/>
        <color rgb="FFFCFCFF"/>
        <color rgb="FF63BE7B"/>
      </colorScale>
    </cfRule>
    <cfRule type="colorScale" priority="34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84">
    <cfRule type="cellIs" dxfId="4824" priority="3154" operator="greaterThan">
      <formula>1</formula>
    </cfRule>
    <cfRule type="colorScale" priority="3155">
      <colorScale>
        <cfvo type="min"/>
        <cfvo type="max"/>
        <color rgb="FFFCFCFF"/>
        <color rgb="FF63BE7B"/>
      </colorScale>
    </cfRule>
    <cfRule type="colorScale" priority="31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84">
    <cfRule type="colorScale" priority="3157">
      <colorScale>
        <cfvo type="min"/>
        <cfvo type="max"/>
        <color rgb="FFFCFCFF"/>
        <color rgb="FF63BE7B"/>
      </colorScale>
    </cfRule>
    <cfRule type="colorScale" priority="31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84">
    <cfRule type="colorScale" priority="3415">
      <colorScale>
        <cfvo type="min"/>
        <cfvo type="max"/>
        <color rgb="FFFCFCFF"/>
        <color rgb="FF63BE7B"/>
      </colorScale>
    </cfRule>
    <cfRule type="colorScale" priority="34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84">
    <cfRule type="cellIs" dxfId="4823" priority="3159" operator="greaterThan">
      <formula>1</formula>
    </cfRule>
    <cfRule type="colorScale" priority="3160">
      <colorScale>
        <cfvo type="min"/>
        <cfvo type="max"/>
        <color rgb="FFFCFCFF"/>
        <color rgb="FF63BE7B"/>
      </colorScale>
    </cfRule>
    <cfRule type="colorScale" priority="31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84">
    <cfRule type="colorScale" priority="3162">
      <colorScale>
        <cfvo type="min"/>
        <cfvo type="max"/>
        <color rgb="FFFCFCFF"/>
        <color rgb="FF63BE7B"/>
      </colorScale>
    </cfRule>
    <cfRule type="colorScale" priority="31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84">
    <cfRule type="colorScale" priority="3164">
      <colorScale>
        <cfvo type="min"/>
        <cfvo type="max"/>
        <color rgb="FFFCFCFF"/>
        <color rgb="FF63BE7B"/>
      </colorScale>
    </cfRule>
    <cfRule type="colorScale" priority="31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84">
    <cfRule type="cellIs" dxfId="4822" priority="3166" operator="greaterThan">
      <formula>1</formula>
    </cfRule>
    <cfRule type="colorScale" priority="3167">
      <colorScale>
        <cfvo type="min"/>
        <cfvo type="max"/>
        <color rgb="FFFCFCFF"/>
        <color rgb="FF63BE7B"/>
      </colorScale>
    </cfRule>
    <cfRule type="colorScale" priority="31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84">
    <cfRule type="colorScale" priority="3169">
      <colorScale>
        <cfvo type="min"/>
        <cfvo type="max"/>
        <color rgb="FFFCFCFF"/>
        <color rgb="FF63BE7B"/>
      </colorScale>
    </cfRule>
    <cfRule type="colorScale" priority="31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84">
    <cfRule type="colorScale" priority="3171">
      <colorScale>
        <cfvo type="min"/>
        <cfvo type="max"/>
        <color rgb="FFFCFCFF"/>
        <color rgb="FF63BE7B"/>
      </colorScale>
    </cfRule>
    <cfRule type="colorScale" priority="31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84">
    <cfRule type="cellIs" dxfId="4821" priority="3173" operator="greaterThan">
      <formula>1</formula>
    </cfRule>
    <cfRule type="colorScale" priority="3174">
      <colorScale>
        <cfvo type="min"/>
        <cfvo type="max"/>
        <color rgb="FFFCFCFF"/>
        <color rgb="FF63BE7B"/>
      </colorScale>
    </cfRule>
    <cfRule type="colorScale" priority="31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84">
    <cfRule type="colorScale" priority="3176">
      <colorScale>
        <cfvo type="min"/>
        <cfvo type="max"/>
        <color rgb="FFFCFCFF"/>
        <color rgb="FF63BE7B"/>
      </colorScale>
    </cfRule>
    <cfRule type="colorScale" priority="31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84">
    <cfRule type="colorScale" priority="3178">
      <colorScale>
        <cfvo type="min"/>
        <cfvo type="max"/>
        <color rgb="FFFCFCFF"/>
        <color rgb="FF63BE7B"/>
      </colorScale>
    </cfRule>
    <cfRule type="colorScale" priority="31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84">
    <cfRule type="cellIs" dxfId="4820" priority="3180" operator="greaterThan">
      <formula>1</formula>
    </cfRule>
    <cfRule type="colorScale" priority="3181">
      <colorScale>
        <cfvo type="min"/>
        <cfvo type="max"/>
        <color rgb="FFFCFCFF"/>
        <color rgb="FF63BE7B"/>
      </colorScale>
    </cfRule>
    <cfRule type="colorScale" priority="31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84">
    <cfRule type="colorScale" priority="3183">
      <colorScale>
        <cfvo type="min"/>
        <cfvo type="max"/>
        <color rgb="FFFCFCFF"/>
        <color rgb="FF63BE7B"/>
      </colorScale>
    </cfRule>
    <cfRule type="colorScale" priority="31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84">
    <cfRule type="colorScale" priority="3185">
      <colorScale>
        <cfvo type="min"/>
        <cfvo type="max"/>
        <color rgb="FFFCFCFF"/>
        <color rgb="FF63BE7B"/>
      </colorScale>
    </cfRule>
    <cfRule type="colorScale" priority="31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84">
    <cfRule type="cellIs" dxfId="4819" priority="3187" operator="greaterThan">
      <formula>1</formula>
    </cfRule>
    <cfRule type="colorScale" priority="3188">
      <colorScale>
        <cfvo type="min"/>
        <cfvo type="max"/>
        <color rgb="FFFCFCFF"/>
        <color rgb="FF63BE7B"/>
      </colorScale>
    </cfRule>
    <cfRule type="colorScale" priority="31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84">
    <cfRule type="colorScale" priority="3190">
      <colorScale>
        <cfvo type="min"/>
        <cfvo type="max"/>
        <color rgb="FFFCFCFF"/>
        <color rgb="FF63BE7B"/>
      </colorScale>
    </cfRule>
    <cfRule type="colorScale" priority="31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84">
    <cfRule type="colorScale" priority="3192">
      <colorScale>
        <cfvo type="min"/>
        <cfvo type="max"/>
        <color rgb="FFFCFCFF"/>
        <color rgb="FF63BE7B"/>
      </colorScale>
    </cfRule>
    <cfRule type="colorScale" priority="31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84">
    <cfRule type="cellIs" dxfId="4818" priority="3194" operator="greaterThan">
      <formula>1</formula>
    </cfRule>
    <cfRule type="colorScale" priority="3195">
      <colorScale>
        <cfvo type="min"/>
        <cfvo type="max"/>
        <color rgb="FFFCFCFF"/>
        <color rgb="FF63BE7B"/>
      </colorScale>
    </cfRule>
    <cfRule type="colorScale" priority="31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84">
    <cfRule type="colorScale" priority="3197">
      <colorScale>
        <cfvo type="min"/>
        <cfvo type="max"/>
        <color rgb="FFFCFCFF"/>
        <color rgb="FF63BE7B"/>
      </colorScale>
    </cfRule>
    <cfRule type="colorScale" priority="31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84">
    <cfRule type="colorScale" priority="3199">
      <colorScale>
        <cfvo type="min"/>
        <cfvo type="max"/>
        <color rgb="FFFCFCFF"/>
        <color rgb="FF63BE7B"/>
      </colorScale>
    </cfRule>
    <cfRule type="colorScale" priority="32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84">
    <cfRule type="cellIs" dxfId="4817" priority="3201" operator="greaterThan">
      <formula>1</formula>
    </cfRule>
    <cfRule type="colorScale" priority="3202">
      <colorScale>
        <cfvo type="min"/>
        <cfvo type="max"/>
        <color rgb="FFFCFCFF"/>
        <color rgb="FF63BE7B"/>
      </colorScale>
    </cfRule>
    <cfRule type="colorScale" priority="32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84">
    <cfRule type="colorScale" priority="3204">
      <colorScale>
        <cfvo type="min"/>
        <cfvo type="max"/>
        <color rgb="FFFCFCFF"/>
        <color rgb="FF63BE7B"/>
      </colorScale>
    </cfRule>
    <cfRule type="colorScale" priority="32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84">
    <cfRule type="colorScale" priority="3206">
      <colorScale>
        <cfvo type="min"/>
        <cfvo type="max"/>
        <color rgb="FFFCFCFF"/>
        <color rgb="FF63BE7B"/>
      </colorScale>
    </cfRule>
    <cfRule type="colorScale" priority="32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84">
    <cfRule type="cellIs" dxfId="4816" priority="3208" operator="greaterThan">
      <formula>1</formula>
    </cfRule>
    <cfRule type="colorScale" priority="3209">
      <colorScale>
        <cfvo type="min"/>
        <cfvo type="max"/>
        <color rgb="FFFCFCFF"/>
        <color rgb="FF63BE7B"/>
      </colorScale>
    </cfRule>
    <cfRule type="colorScale" priority="32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84">
    <cfRule type="colorScale" priority="3211">
      <colorScale>
        <cfvo type="min"/>
        <cfvo type="max"/>
        <color rgb="FFFCFCFF"/>
        <color rgb="FF63BE7B"/>
      </colorScale>
    </cfRule>
    <cfRule type="colorScale" priority="32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84">
    <cfRule type="colorScale" priority="3213">
      <colorScale>
        <cfvo type="min"/>
        <cfvo type="max"/>
        <color rgb="FFFCFCFF"/>
        <color rgb="FF63BE7B"/>
      </colorScale>
    </cfRule>
    <cfRule type="colorScale" priority="32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84">
    <cfRule type="cellIs" dxfId="4815" priority="3215" operator="greaterThan">
      <formula>1</formula>
    </cfRule>
    <cfRule type="colorScale" priority="3216">
      <colorScale>
        <cfvo type="min"/>
        <cfvo type="max"/>
        <color rgb="FFFCFCFF"/>
        <color rgb="FF63BE7B"/>
      </colorScale>
    </cfRule>
    <cfRule type="colorScale" priority="32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84">
    <cfRule type="colorScale" priority="3218">
      <colorScale>
        <cfvo type="min"/>
        <cfvo type="max"/>
        <color rgb="FFFCFCFF"/>
        <color rgb="FF63BE7B"/>
      </colorScale>
    </cfRule>
    <cfRule type="colorScale" priority="32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84">
    <cfRule type="colorScale" priority="3220">
      <colorScale>
        <cfvo type="min"/>
        <cfvo type="max"/>
        <color rgb="FFFCFCFF"/>
        <color rgb="FF63BE7B"/>
      </colorScale>
    </cfRule>
    <cfRule type="colorScale" priority="32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84">
    <cfRule type="cellIs" dxfId="4814" priority="3222" operator="greaterThan">
      <formula>1</formula>
    </cfRule>
    <cfRule type="colorScale" priority="3223">
      <colorScale>
        <cfvo type="min"/>
        <cfvo type="max"/>
        <color rgb="FFFCFCFF"/>
        <color rgb="FF63BE7B"/>
      </colorScale>
    </cfRule>
    <cfRule type="colorScale" priority="32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84">
    <cfRule type="colorScale" priority="3225">
      <colorScale>
        <cfvo type="min"/>
        <cfvo type="max"/>
        <color rgb="FFFCFCFF"/>
        <color rgb="FF63BE7B"/>
      </colorScale>
    </cfRule>
    <cfRule type="colorScale" priority="32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84">
    <cfRule type="colorScale" priority="3227">
      <colorScale>
        <cfvo type="min"/>
        <cfvo type="max"/>
        <color rgb="FFFCFCFF"/>
        <color rgb="FF63BE7B"/>
      </colorScale>
    </cfRule>
    <cfRule type="colorScale" priority="32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84">
    <cfRule type="cellIs" dxfId="4813" priority="3229" operator="greaterThan">
      <formula>1</formula>
    </cfRule>
    <cfRule type="colorScale" priority="3230">
      <colorScale>
        <cfvo type="min"/>
        <cfvo type="max"/>
        <color rgb="FFFCFCFF"/>
        <color rgb="FF63BE7B"/>
      </colorScale>
    </cfRule>
    <cfRule type="colorScale" priority="32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84">
    <cfRule type="colorScale" priority="3232">
      <colorScale>
        <cfvo type="min"/>
        <cfvo type="max"/>
        <color rgb="FFFCFCFF"/>
        <color rgb="FF63BE7B"/>
      </colorScale>
    </cfRule>
    <cfRule type="colorScale" priority="32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84">
    <cfRule type="colorScale" priority="3234">
      <colorScale>
        <cfvo type="min"/>
        <cfvo type="max"/>
        <color rgb="FFFCFCFF"/>
        <color rgb="FF63BE7B"/>
      </colorScale>
    </cfRule>
    <cfRule type="colorScale" priority="32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84">
    <cfRule type="cellIs" dxfId="4812" priority="3236" operator="greaterThan">
      <formula>1</formula>
    </cfRule>
    <cfRule type="colorScale" priority="3237">
      <colorScale>
        <cfvo type="min"/>
        <cfvo type="max"/>
        <color rgb="FFFCFCFF"/>
        <color rgb="FF63BE7B"/>
      </colorScale>
    </cfRule>
    <cfRule type="colorScale" priority="32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84">
    <cfRule type="colorScale" priority="3239">
      <colorScale>
        <cfvo type="min"/>
        <cfvo type="max"/>
        <color rgb="FFFCFCFF"/>
        <color rgb="FF63BE7B"/>
      </colorScale>
    </cfRule>
    <cfRule type="colorScale" priority="32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84">
    <cfRule type="colorScale" priority="3241">
      <colorScale>
        <cfvo type="min"/>
        <cfvo type="max"/>
        <color rgb="FFFCFCFF"/>
        <color rgb="FF63BE7B"/>
      </colorScale>
    </cfRule>
    <cfRule type="colorScale" priority="32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84">
    <cfRule type="cellIs" dxfId="4811" priority="3243" operator="greaterThan">
      <formula>1</formula>
    </cfRule>
    <cfRule type="colorScale" priority="3244">
      <colorScale>
        <cfvo type="min"/>
        <cfvo type="max"/>
        <color rgb="FFFCFCFF"/>
        <color rgb="FF63BE7B"/>
      </colorScale>
    </cfRule>
    <cfRule type="colorScale" priority="32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84">
    <cfRule type="colorScale" priority="3246">
      <colorScale>
        <cfvo type="min"/>
        <cfvo type="max"/>
        <color rgb="FFFCFCFF"/>
        <color rgb="FF63BE7B"/>
      </colorScale>
    </cfRule>
    <cfRule type="colorScale" priority="32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84">
    <cfRule type="colorScale" priority="3248">
      <colorScale>
        <cfvo type="min"/>
        <cfvo type="max"/>
        <color rgb="FFFCFCFF"/>
        <color rgb="FF63BE7B"/>
      </colorScale>
    </cfRule>
    <cfRule type="colorScale" priority="32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84">
    <cfRule type="cellIs" dxfId="4810" priority="3250" operator="greaterThan">
      <formula>1</formula>
    </cfRule>
    <cfRule type="colorScale" priority="3251">
      <colorScale>
        <cfvo type="min"/>
        <cfvo type="max"/>
        <color rgb="FFFCFCFF"/>
        <color rgb="FF63BE7B"/>
      </colorScale>
    </cfRule>
    <cfRule type="colorScale" priority="32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84">
    <cfRule type="colorScale" priority="3253">
      <colorScale>
        <cfvo type="min"/>
        <cfvo type="max"/>
        <color rgb="FFFCFCFF"/>
        <color rgb="FF63BE7B"/>
      </colorScale>
    </cfRule>
    <cfRule type="colorScale" priority="32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84">
    <cfRule type="colorScale" priority="3255">
      <colorScale>
        <cfvo type="min"/>
        <cfvo type="max"/>
        <color rgb="FFFCFCFF"/>
        <color rgb="FF63BE7B"/>
      </colorScale>
    </cfRule>
    <cfRule type="colorScale" priority="32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84">
    <cfRule type="cellIs" dxfId="4809" priority="3257" operator="greaterThan">
      <formula>1</formula>
    </cfRule>
    <cfRule type="colorScale" priority="3258">
      <colorScale>
        <cfvo type="min"/>
        <cfvo type="max"/>
        <color rgb="FFFCFCFF"/>
        <color rgb="FF63BE7B"/>
      </colorScale>
    </cfRule>
    <cfRule type="colorScale" priority="32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84">
    <cfRule type="colorScale" priority="3260">
      <colorScale>
        <cfvo type="min"/>
        <cfvo type="max"/>
        <color rgb="FFFCFCFF"/>
        <color rgb="FF63BE7B"/>
      </colorScale>
    </cfRule>
    <cfRule type="colorScale" priority="32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84">
    <cfRule type="colorScale" priority="3262">
      <colorScale>
        <cfvo type="min"/>
        <cfvo type="max"/>
        <color rgb="FFFCFCFF"/>
        <color rgb="FF63BE7B"/>
      </colorScale>
    </cfRule>
    <cfRule type="colorScale" priority="32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84">
    <cfRule type="cellIs" dxfId="4808" priority="3264" operator="greaterThan">
      <formula>1</formula>
    </cfRule>
    <cfRule type="colorScale" priority="3265">
      <colorScale>
        <cfvo type="min"/>
        <cfvo type="max"/>
        <color rgb="FFFCFCFF"/>
        <color rgb="FF63BE7B"/>
      </colorScale>
    </cfRule>
    <cfRule type="colorScale" priority="32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84">
    <cfRule type="colorScale" priority="3267">
      <colorScale>
        <cfvo type="min"/>
        <cfvo type="max"/>
        <color rgb="FFFCFCFF"/>
        <color rgb="FF63BE7B"/>
      </colorScale>
    </cfRule>
    <cfRule type="colorScale" priority="32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84">
    <cfRule type="colorScale" priority="3269">
      <colorScale>
        <cfvo type="min"/>
        <cfvo type="max"/>
        <color rgb="FFFCFCFF"/>
        <color rgb="FF63BE7B"/>
      </colorScale>
    </cfRule>
    <cfRule type="colorScale" priority="32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84">
    <cfRule type="cellIs" dxfId="4807" priority="3271" operator="greaterThan">
      <formula>1</formula>
    </cfRule>
    <cfRule type="colorScale" priority="3272">
      <colorScale>
        <cfvo type="min"/>
        <cfvo type="max"/>
        <color rgb="FFFCFCFF"/>
        <color rgb="FF63BE7B"/>
      </colorScale>
    </cfRule>
    <cfRule type="colorScale" priority="32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84">
    <cfRule type="colorScale" priority="3274">
      <colorScale>
        <cfvo type="min"/>
        <cfvo type="max"/>
        <color rgb="FFFCFCFF"/>
        <color rgb="FF63BE7B"/>
      </colorScale>
    </cfRule>
    <cfRule type="colorScale" priority="32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84">
    <cfRule type="colorScale" priority="3276">
      <colorScale>
        <cfvo type="min"/>
        <cfvo type="max"/>
        <color rgb="FFFCFCFF"/>
        <color rgb="FF63BE7B"/>
      </colorScale>
    </cfRule>
    <cfRule type="colorScale" priority="32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84">
    <cfRule type="cellIs" dxfId="4806" priority="3278" operator="greaterThan">
      <formula>1</formula>
    </cfRule>
    <cfRule type="colorScale" priority="3279">
      <colorScale>
        <cfvo type="min"/>
        <cfvo type="max"/>
        <color rgb="FFFCFCFF"/>
        <color rgb="FF63BE7B"/>
      </colorScale>
    </cfRule>
    <cfRule type="colorScale" priority="32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84">
    <cfRule type="cellIs" dxfId="4805" priority="3281" operator="greaterThan">
      <formula>1</formula>
    </cfRule>
    <cfRule type="colorScale" priority="3282">
      <colorScale>
        <cfvo type="min"/>
        <cfvo type="max"/>
        <color rgb="FFFCFCFF"/>
        <color rgb="FF63BE7B"/>
      </colorScale>
    </cfRule>
    <cfRule type="colorScale" priority="32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84:HW84">
    <cfRule type="colorScale" priority="3284">
      <colorScale>
        <cfvo type="min"/>
        <cfvo type="max"/>
        <color rgb="FFFCFCFF"/>
        <color rgb="FF63BE7B"/>
      </colorScale>
    </cfRule>
    <cfRule type="colorScale" priority="32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84">
    <cfRule type="colorScale" priority="3286">
      <colorScale>
        <cfvo type="min"/>
        <cfvo type="max"/>
        <color rgb="FFFCFCFF"/>
        <color rgb="FF63BE7B"/>
      </colorScale>
    </cfRule>
    <cfRule type="colorScale" priority="32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84">
    <cfRule type="colorScale" priority="3421">
      <colorScale>
        <cfvo type="min"/>
        <cfvo type="max"/>
        <color rgb="FFFCFCFF"/>
        <color rgb="FF63BE7B"/>
      </colorScale>
    </cfRule>
    <cfRule type="colorScale" priority="34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84">
    <cfRule type="cellIs" dxfId="4804" priority="3288" operator="greaterThan">
      <formula>1</formula>
    </cfRule>
    <cfRule type="colorScale" priority="3289">
      <colorScale>
        <cfvo type="min"/>
        <cfvo type="max"/>
        <color rgb="FFFCFCFF"/>
        <color rgb="FF63BE7B"/>
      </colorScale>
    </cfRule>
    <cfRule type="colorScale" priority="32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84">
    <cfRule type="colorScale" priority="3291">
      <colorScale>
        <cfvo type="min"/>
        <cfvo type="max"/>
        <color rgb="FFFCFCFF"/>
        <color rgb="FF63BE7B"/>
      </colorScale>
    </cfRule>
    <cfRule type="colorScale" priority="32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84">
    <cfRule type="colorScale" priority="3417">
      <colorScale>
        <cfvo type="min"/>
        <cfvo type="max"/>
        <color rgb="FFFCFCFF"/>
        <color rgb="FF63BE7B"/>
      </colorScale>
    </cfRule>
    <cfRule type="colorScale" priority="34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84">
    <cfRule type="cellIs" dxfId="4803" priority="3293" operator="greaterThan">
      <formula>1</formula>
    </cfRule>
    <cfRule type="colorScale" priority="3294">
      <colorScale>
        <cfvo type="min"/>
        <cfvo type="max"/>
        <color rgb="FFFCFCFF"/>
        <color rgb="FF63BE7B"/>
      </colorScale>
    </cfRule>
    <cfRule type="colorScale" priority="32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84">
    <cfRule type="colorScale" priority="3296">
      <colorScale>
        <cfvo type="min"/>
        <cfvo type="max"/>
        <color rgb="FFFCFCFF"/>
        <color rgb="FF63BE7B"/>
      </colorScale>
    </cfRule>
    <cfRule type="colorScale" priority="32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84">
    <cfRule type="colorScale" priority="3298">
      <colorScale>
        <cfvo type="min"/>
        <cfvo type="max"/>
        <color rgb="FFFCFCFF"/>
        <color rgb="FF63BE7B"/>
      </colorScale>
    </cfRule>
    <cfRule type="colorScale" priority="32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84">
    <cfRule type="cellIs" dxfId="4802" priority="3300" operator="greaterThan">
      <formula>1</formula>
    </cfRule>
    <cfRule type="colorScale" priority="3301">
      <colorScale>
        <cfvo type="min"/>
        <cfvo type="max"/>
        <color rgb="FFFCFCFF"/>
        <color rgb="FF63BE7B"/>
      </colorScale>
    </cfRule>
    <cfRule type="colorScale" priority="33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84">
    <cfRule type="colorScale" priority="3303">
      <colorScale>
        <cfvo type="min"/>
        <cfvo type="max"/>
        <color rgb="FFFCFCFF"/>
        <color rgb="FF63BE7B"/>
      </colorScale>
    </cfRule>
    <cfRule type="colorScale" priority="33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84">
    <cfRule type="colorScale" priority="3305">
      <colorScale>
        <cfvo type="min"/>
        <cfvo type="max"/>
        <color rgb="FFFCFCFF"/>
        <color rgb="FF63BE7B"/>
      </colorScale>
    </cfRule>
    <cfRule type="colorScale" priority="33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84">
    <cfRule type="cellIs" dxfId="4801" priority="3307" operator="greaterThan">
      <formula>1</formula>
    </cfRule>
    <cfRule type="colorScale" priority="3308">
      <colorScale>
        <cfvo type="min"/>
        <cfvo type="max"/>
        <color rgb="FFFCFCFF"/>
        <color rgb="FF63BE7B"/>
      </colorScale>
    </cfRule>
    <cfRule type="colorScale" priority="33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84">
    <cfRule type="colorScale" priority="3310">
      <colorScale>
        <cfvo type="min"/>
        <cfvo type="max"/>
        <color rgb="FFFCFCFF"/>
        <color rgb="FF63BE7B"/>
      </colorScale>
    </cfRule>
    <cfRule type="colorScale" priority="33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84">
    <cfRule type="colorScale" priority="3312">
      <colorScale>
        <cfvo type="min"/>
        <cfvo type="max"/>
        <color rgb="FFFCFCFF"/>
        <color rgb="FF63BE7B"/>
      </colorScale>
    </cfRule>
    <cfRule type="colorScale" priority="33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84">
    <cfRule type="cellIs" dxfId="4800" priority="3314" operator="greaterThan">
      <formula>1</formula>
    </cfRule>
    <cfRule type="colorScale" priority="3315">
      <colorScale>
        <cfvo type="min"/>
        <cfvo type="max"/>
        <color rgb="FFFCFCFF"/>
        <color rgb="FF63BE7B"/>
      </colorScale>
    </cfRule>
    <cfRule type="colorScale" priority="33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84">
    <cfRule type="colorScale" priority="3317">
      <colorScale>
        <cfvo type="min"/>
        <cfvo type="max"/>
        <color rgb="FFFCFCFF"/>
        <color rgb="FF63BE7B"/>
      </colorScale>
    </cfRule>
    <cfRule type="colorScale" priority="33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84">
    <cfRule type="colorScale" priority="3319">
      <colorScale>
        <cfvo type="min"/>
        <cfvo type="max"/>
        <color rgb="FFFCFCFF"/>
        <color rgb="FF63BE7B"/>
      </colorScale>
    </cfRule>
    <cfRule type="colorScale" priority="33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84">
    <cfRule type="cellIs" dxfId="4799" priority="3321" operator="greaterThan">
      <formula>1</formula>
    </cfRule>
    <cfRule type="colorScale" priority="3322">
      <colorScale>
        <cfvo type="min"/>
        <cfvo type="max"/>
        <color rgb="FFFCFCFF"/>
        <color rgb="FF63BE7B"/>
      </colorScale>
    </cfRule>
    <cfRule type="colorScale" priority="33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84">
    <cfRule type="colorScale" priority="3324">
      <colorScale>
        <cfvo type="min"/>
        <cfvo type="max"/>
        <color rgb="FFFCFCFF"/>
        <color rgb="FF63BE7B"/>
      </colorScale>
    </cfRule>
    <cfRule type="colorScale" priority="33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84">
    <cfRule type="colorScale" priority="3326">
      <colorScale>
        <cfvo type="min"/>
        <cfvo type="max"/>
        <color rgb="FFFCFCFF"/>
        <color rgb="FF63BE7B"/>
      </colorScale>
    </cfRule>
    <cfRule type="colorScale" priority="33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84">
    <cfRule type="cellIs" dxfId="4798" priority="3328" operator="greaterThan">
      <formula>1</formula>
    </cfRule>
    <cfRule type="colorScale" priority="3329">
      <colorScale>
        <cfvo type="min"/>
        <cfvo type="max"/>
        <color rgb="FFFCFCFF"/>
        <color rgb="FF63BE7B"/>
      </colorScale>
    </cfRule>
    <cfRule type="colorScale" priority="33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84">
    <cfRule type="colorScale" priority="3331">
      <colorScale>
        <cfvo type="min"/>
        <cfvo type="max"/>
        <color rgb="FFFCFCFF"/>
        <color rgb="FF63BE7B"/>
      </colorScale>
    </cfRule>
    <cfRule type="colorScale" priority="33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84">
    <cfRule type="colorScale" priority="3333">
      <colorScale>
        <cfvo type="min"/>
        <cfvo type="max"/>
        <color rgb="FFFCFCFF"/>
        <color rgb="FF63BE7B"/>
      </colorScale>
    </cfRule>
    <cfRule type="colorScale" priority="33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84">
    <cfRule type="cellIs" dxfId="4797" priority="3335" operator="greaterThan">
      <formula>1</formula>
    </cfRule>
    <cfRule type="colorScale" priority="3336">
      <colorScale>
        <cfvo type="min"/>
        <cfvo type="max"/>
        <color rgb="FFFCFCFF"/>
        <color rgb="FF63BE7B"/>
      </colorScale>
    </cfRule>
    <cfRule type="colorScale" priority="33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84">
    <cfRule type="colorScale" priority="3338">
      <colorScale>
        <cfvo type="min"/>
        <cfvo type="max"/>
        <color rgb="FFFCFCFF"/>
        <color rgb="FF63BE7B"/>
      </colorScale>
    </cfRule>
    <cfRule type="colorScale" priority="33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84">
    <cfRule type="colorScale" priority="3340">
      <colorScale>
        <cfvo type="min"/>
        <cfvo type="max"/>
        <color rgb="FFFCFCFF"/>
        <color rgb="FF63BE7B"/>
      </colorScale>
    </cfRule>
    <cfRule type="colorScale" priority="33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84">
    <cfRule type="cellIs" dxfId="4796" priority="3342" operator="greaterThan">
      <formula>1</formula>
    </cfRule>
    <cfRule type="colorScale" priority="3343">
      <colorScale>
        <cfvo type="min"/>
        <cfvo type="max"/>
        <color rgb="FFFCFCFF"/>
        <color rgb="FF63BE7B"/>
      </colorScale>
    </cfRule>
    <cfRule type="colorScale" priority="33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84">
    <cfRule type="colorScale" priority="3345">
      <colorScale>
        <cfvo type="min"/>
        <cfvo type="max"/>
        <color rgb="FFFCFCFF"/>
        <color rgb="FF63BE7B"/>
      </colorScale>
    </cfRule>
    <cfRule type="colorScale" priority="33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84">
    <cfRule type="colorScale" priority="3347">
      <colorScale>
        <cfvo type="min"/>
        <cfvo type="max"/>
        <color rgb="FFFCFCFF"/>
        <color rgb="FF63BE7B"/>
      </colorScale>
    </cfRule>
    <cfRule type="colorScale" priority="33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84">
    <cfRule type="cellIs" dxfId="4795" priority="3349" operator="greaterThan">
      <formula>1</formula>
    </cfRule>
    <cfRule type="colorScale" priority="3350">
      <colorScale>
        <cfvo type="min"/>
        <cfvo type="max"/>
        <color rgb="FFFCFCFF"/>
        <color rgb="FF63BE7B"/>
      </colorScale>
    </cfRule>
    <cfRule type="colorScale" priority="33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84">
    <cfRule type="colorScale" priority="3352">
      <colorScale>
        <cfvo type="min"/>
        <cfvo type="max"/>
        <color rgb="FFFCFCFF"/>
        <color rgb="FF63BE7B"/>
      </colorScale>
    </cfRule>
    <cfRule type="colorScale" priority="33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84">
    <cfRule type="colorScale" priority="3354">
      <colorScale>
        <cfvo type="min"/>
        <cfvo type="max"/>
        <color rgb="FFFCFCFF"/>
        <color rgb="FF63BE7B"/>
      </colorScale>
    </cfRule>
    <cfRule type="colorScale" priority="33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84">
    <cfRule type="cellIs" dxfId="4794" priority="3356" operator="greaterThan">
      <formula>1</formula>
    </cfRule>
    <cfRule type="colorScale" priority="3357">
      <colorScale>
        <cfvo type="min"/>
        <cfvo type="max"/>
        <color rgb="FFFCFCFF"/>
        <color rgb="FF63BE7B"/>
      </colorScale>
    </cfRule>
    <cfRule type="colorScale" priority="33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84">
    <cfRule type="colorScale" priority="3359">
      <colorScale>
        <cfvo type="min"/>
        <cfvo type="max"/>
        <color rgb="FFFCFCFF"/>
        <color rgb="FF63BE7B"/>
      </colorScale>
    </cfRule>
    <cfRule type="colorScale" priority="33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84">
    <cfRule type="colorScale" priority="3361">
      <colorScale>
        <cfvo type="min"/>
        <cfvo type="max"/>
        <color rgb="FFFCFCFF"/>
        <color rgb="FF63BE7B"/>
      </colorScale>
    </cfRule>
    <cfRule type="colorScale" priority="33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84">
    <cfRule type="cellIs" dxfId="4793" priority="3363" operator="greaterThan">
      <formula>1</formula>
    </cfRule>
    <cfRule type="colorScale" priority="3364">
      <colorScale>
        <cfvo type="min"/>
        <cfvo type="max"/>
        <color rgb="FFFCFCFF"/>
        <color rgb="FF63BE7B"/>
      </colorScale>
    </cfRule>
    <cfRule type="colorScale" priority="33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84">
    <cfRule type="colorScale" priority="3366">
      <colorScale>
        <cfvo type="min"/>
        <cfvo type="max"/>
        <color rgb="FFFCFCFF"/>
        <color rgb="FF63BE7B"/>
      </colorScale>
    </cfRule>
    <cfRule type="colorScale" priority="33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84">
    <cfRule type="colorScale" priority="3368">
      <colorScale>
        <cfvo type="min"/>
        <cfvo type="max"/>
        <color rgb="FFFCFCFF"/>
        <color rgb="FF63BE7B"/>
      </colorScale>
    </cfRule>
    <cfRule type="colorScale" priority="33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84">
    <cfRule type="cellIs" dxfId="4792" priority="3370" operator="greaterThan">
      <formula>1</formula>
    </cfRule>
    <cfRule type="colorScale" priority="3371">
      <colorScale>
        <cfvo type="min"/>
        <cfvo type="max"/>
        <color rgb="FFFCFCFF"/>
        <color rgb="FF63BE7B"/>
      </colorScale>
    </cfRule>
    <cfRule type="colorScale" priority="33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84">
    <cfRule type="colorScale" priority="3373">
      <colorScale>
        <cfvo type="min"/>
        <cfvo type="max"/>
        <color rgb="FFFCFCFF"/>
        <color rgb="FF63BE7B"/>
      </colorScale>
    </cfRule>
    <cfRule type="colorScale" priority="33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84">
    <cfRule type="colorScale" priority="3375">
      <colorScale>
        <cfvo type="min"/>
        <cfvo type="max"/>
        <color rgb="FFFCFCFF"/>
        <color rgb="FF63BE7B"/>
      </colorScale>
    </cfRule>
    <cfRule type="colorScale" priority="33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84">
    <cfRule type="cellIs" dxfId="4791" priority="3377" operator="greaterThan">
      <formula>1</formula>
    </cfRule>
    <cfRule type="colorScale" priority="3378">
      <colorScale>
        <cfvo type="min"/>
        <cfvo type="max"/>
        <color rgb="FFFCFCFF"/>
        <color rgb="FF63BE7B"/>
      </colorScale>
    </cfRule>
    <cfRule type="colorScale" priority="33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84">
    <cfRule type="colorScale" priority="3380">
      <colorScale>
        <cfvo type="min"/>
        <cfvo type="max"/>
        <color rgb="FFFCFCFF"/>
        <color rgb="FF63BE7B"/>
      </colorScale>
    </cfRule>
    <cfRule type="colorScale" priority="33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84">
    <cfRule type="colorScale" priority="3382">
      <colorScale>
        <cfvo type="min"/>
        <cfvo type="max"/>
        <color rgb="FFFCFCFF"/>
        <color rgb="FF63BE7B"/>
      </colorScale>
    </cfRule>
    <cfRule type="colorScale" priority="33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84">
    <cfRule type="cellIs" dxfId="4790" priority="3384" operator="greaterThan">
      <formula>1</formula>
    </cfRule>
    <cfRule type="colorScale" priority="3385">
      <colorScale>
        <cfvo type="min"/>
        <cfvo type="max"/>
        <color rgb="FFFCFCFF"/>
        <color rgb="FF63BE7B"/>
      </colorScale>
    </cfRule>
    <cfRule type="colorScale" priority="33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84">
    <cfRule type="colorScale" priority="3387">
      <colorScale>
        <cfvo type="min"/>
        <cfvo type="max"/>
        <color rgb="FFFCFCFF"/>
        <color rgb="FF63BE7B"/>
      </colorScale>
    </cfRule>
    <cfRule type="colorScale" priority="33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84">
    <cfRule type="colorScale" priority="3389">
      <colorScale>
        <cfvo type="min"/>
        <cfvo type="max"/>
        <color rgb="FFFCFCFF"/>
        <color rgb="FF63BE7B"/>
      </colorScale>
    </cfRule>
    <cfRule type="colorScale" priority="33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84">
    <cfRule type="cellIs" dxfId="4789" priority="3391" operator="greaterThan">
      <formula>1</formula>
    </cfRule>
    <cfRule type="colorScale" priority="3392">
      <colorScale>
        <cfvo type="min"/>
        <cfvo type="max"/>
        <color rgb="FFFCFCFF"/>
        <color rgb="FF63BE7B"/>
      </colorScale>
    </cfRule>
    <cfRule type="colorScale" priority="33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84">
    <cfRule type="colorScale" priority="3394">
      <colorScale>
        <cfvo type="min"/>
        <cfvo type="max"/>
        <color rgb="FFFCFCFF"/>
        <color rgb="FF63BE7B"/>
      </colorScale>
    </cfRule>
    <cfRule type="colorScale" priority="33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84">
    <cfRule type="colorScale" priority="3396">
      <colorScale>
        <cfvo type="min"/>
        <cfvo type="max"/>
        <color rgb="FFFCFCFF"/>
        <color rgb="FF63BE7B"/>
      </colorScale>
    </cfRule>
    <cfRule type="colorScale" priority="33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84">
    <cfRule type="cellIs" dxfId="4788" priority="3398" operator="greaterThan">
      <formula>1</formula>
    </cfRule>
    <cfRule type="colorScale" priority="3399">
      <colorScale>
        <cfvo type="min"/>
        <cfvo type="max"/>
        <color rgb="FFFCFCFF"/>
        <color rgb="FF63BE7B"/>
      </colorScale>
    </cfRule>
    <cfRule type="colorScale" priority="34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84">
    <cfRule type="colorScale" priority="3401">
      <colorScale>
        <cfvo type="min"/>
        <cfvo type="max"/>
        <color rgb="FFFCFCFF"/>
        <color rgb="FF63BE7B"/>
      </colorScale>
    </cfRule>
    <cfRule type="colorScale" priority="34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84">
    <cfRule type="colorScale" priority="3403">
      <colorScale>
        <cfvo type="min"/>
        <cfvo type="max"/>
        <color rgb="FFFCFCFF"/>
        <color rgb="FF63BE7B"/>
      </colorScale>
    </cfRule>
    <cfRule type="colorScale" priority="34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84">
    <cfRule type="cellIs" dxfId="4787" priority="3405" operator="greaterThan">
      <formula>1</formula>
    </cfRule>
    <cfRule type="colorScale" priority="3406">
      <colorScale>
        <cfvo type="min"/>
        <cfvo type="max"/>
        <color rgb="FFFCFCFF"/>
        <color rgb="FF63BE7B"/>
      </colorScale>
    </cfRule>
    <cfRule type="colorScale" priority="34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84">
    <cfRule type="colorScale" priority="3408">
      <colorScale>
        <cfvo type="min"/>
        <cfvo type="max"/>
        <color rgb="FFFCFCFF"/>
        <color rgb="FF63BE7B"/>
      </colorScale>
    </cfRule>
    <cfRule type="colorScale" priority="34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84">
    <cfRule type="colorScale" priority="3410">
      <colorScale>
        <cfvo type="min"/>
        <cfvo type="max"/>
        <color rgb="FFFCFCFF"/>
        <color rgb="FF63BE7B"/>
      </colorScale>
    </cfRule>
    <cfRule type="colorScale" priority="34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84">
    <cfRule type="cellIs" dxfId="4786" priority="3412" operator="greaterThan">
      <formula>1</formula>
    </cfRule>
    <cfRule type="colorScale" priority="3413">
      <colorScale>
        <cfvo type="min"/>
        <cfvo type="max"/>
        <color rgb="FFFCFCFF"/>
        <color rgb="FF63BE7B"/>
      </colorScale>
    </cfRule>
    <cfRule type="colorScale" priority="34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G84:KZ84">
    <cfRule type="cellIs" dxfId="4785" priority="3120" operator="greaterThan">
      <formula>0.31</formula>
    </cfRule>
    <cfRule type="cellIs" dxfId="4784" priority="3121" operator="greaterThan">
      <formula>0.31</formula>
    </cfRule>
    <cfRule type="cellIs" dxfId="4783" priority="3122" operator="greaterThan">
      <formula>0.31</formula>
    </cfRule>
    <cfRule type="cellIs" dxfId="4782" priority="3123" operator="greaterThan">
      <formula>0.3</formula>
    </cfRule>
    <cfRule type="cellIs" dxfId="4781" priority="3124" operator="greaterThan">
      <formula>1</formula>
    </cfRule>
    <cfRule type="cellIs" dxfId="4780" priority="3125" operator="equal">
      <formula>0</formula>
    </cfRule>
  </conditionalFormatting>
  <conditionalFormatting sqref="LG84">
    <cfRule type="containsText" dxfId="4779" priority="3055" operator="containsText" text=" ">
      <formula>NOT(ISERROR(SEARCH(" ",LG84)))</formula>
    </cfRule>
    <cfRule type="containsText" dxfId="4778" priority="3056" operator="containsText" text=" ">
      <formula>NOT(ISERROR(SEARCH(" ",LG84)))</formula>
    </cfRule>
  </conditionalFormatting>
  <conditionalFormatting sqref="LH84">
    <cfRule type="containsText" dxfId="4777" priority="3051" operator="containsText" text=" ">
      <formula>NOT(ISERROR(SEARCH(" ",LH84)))</formula>
    </cfRule>
    <cfRule type="containsText" dxfId="4776" priority="3052" operator="containsText" text=" ">
      <formula>NOT(ISERROR(SEARCH(" ",LH84)))</formula>
    </cfRule>
  </conditionalFormatting>
  <conditionalFormatting sqref="LI84">
    <cfRule type="containsText" dxfId="4775" priority="3053" operator="containsText" text=" ">
      <formula>NOT(ISERROR(SEARCH(" ",LI84)))</formula>
    </cfRule>
    <cfRule type="containsText" dxfId="4774" priority="3054" operator="containsText" text=" ">
      <formula>NOT(ISERROR(SEARCH(" ",LI84)))</formula>
    </cfRule>
  </conditionalFormatting>
  <conditionalFormatting sqref="LJ84">
    <cfRule type="containsText" dxfId="4773" priority="3049" operator="containsText" text=" ">
      <formula>NOT(ISERROR(SEARCH(" ",LJ84)))</formula>
    </cfRule>
    <cfRule type="containsText" dxfId="4772" priority="3050" operator="containsText" text=" ">
      <formula>NOT(ISERROR(SEARCH(" ",LJ84)))</formula>
    </cfRule>
  </conditionalFormatting>
  <conditionalFormatting sqref="LL84">
    <cfRule type="containsText" dxfId="4771" priority="3047" operator="containsText" text=" ">
      <formula>NOT(ISERROR(SEARCH(" ",LL84)))</formula>
    </cfRule>
    <cfRule type="containsText" dxfId="4770" priority="3048" operator="containsText" text=" ">
      <formula>NOT(ISERROR(SEARCH(" ",LL84)))</formula>
    </cfRule>
  </conditionalFormatting>
  <conditionalFormatting sqref="LN84">
    <cfRule type="containsText" dxfId="4769" priority="3045" operator="containsText" text=" ">
      <formula>NOT(ISERROR(SEARCH(" ",LN84)))</formula>
    </cfRule>
    <cfRule type="containsText" dxfId="4768" priority="3046" operator="containsText" text=" ">
      <formula>NOT(ISERROR(SEARCH(" ",LN84)))</formula>
    </cfRule>
  </conditionalFormatting>
  <conditionalFormatting sqref="LO84:MQ84">
    <cfRule type="cellIs" dxfId="4767" priority="3059" operator="greaterThan">
      <formula>1</formula>
    </cfRule>
    <cfRule type="cellIs" dxfId="4766" priority="3060" operator="greaterThan">
      <formula>1</formula>
    </cfRule>
    <cfRule type="containsText" dxfId="4765" priority="3061" operator="containsText" text=" ">
      <formula>NOT(ISERROR(SEARCH(" ",LO84)))</formula>
    </cfRule>
    <cfRule type="containsText" dxfId="4764" priority="3062" operator="containsText" text=" ">
      <formula>NOT(ISERROR(SEARCH(" ",LO84)))</formula>
    </cfRule>
  </conditionalFormatting>
  <conditionalFormatting sqref="MS84:MT84">
    <cfRule type="containsText" dxfId="4763" priority="3057" operator="containsText" text=" ">
      <formula>NOT(ISERROR(SEARCH(" ",MS84)))</formula>
    </cfRule>
    <cfRule type="containsText" dxfId="4762" priority="3058" operator="containsText" text=" ">
      <formula>NOT(ISERROR(SEARCH(" ",MS84)))</formula>
    </cfRule>
  </conditionalFormatting>
  <conditionalFormatting sqref="MV84:MW84">
    <cfRule type="containsText" dxfId="4761" priority="3065" operator="containsText" text=" ">
      <formula>NOT(ISERROR(SEARCH(" ",MV84)))</formula>
    </cfRule>
    <cfRule type="containsText" dxfId="4760" priority="3066" operator="containsText" text=" ">
      <formula>NOT(ISERROR(SEARCH(" ",MV84)))</formula>
    </cfRule>
  </conditionalFormatting>
  <conditionalFormatting sqref="MX84:XFD84">
    <cfRule type="containsText" dxfId="4759" priority="3137" operator="containsText" text=" ">
      <formula>NOT(ISERROR(SEARCH(" ",MX84)))</formula>
    </cfRule>
    <cfRule type="containsText" dxfId="4758" priority="3138" operator="containsText" text=" ">
      <formula>NOT(ISERROR(SEARCH(" ",MX84)))</formula>
    </cfRule>
  </conditionalFormatting>
  <conditionalFormatting sqref="C85">
    <cfRule type="colorScale" priority="268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85">
    <cfRule type="containsText" dxfId="4757" priority="2685" operator="containsText" text=" ">
      <formula>NOT(ISERROR(SEARCH(" ",P85)))</formula>
    </cfRule>
    <cfRule type="containsText" dxfId="4756" priority="2686" operator="containsText" text=" ">
      <formula>NOT(ISERROR(SEARCH(" ",P85)))</formula>
    </cfRule>
  </conditionalFormatting>
  <conditionalFormatting sqref="V85">
    <cfRule type="colorScale" priority="2716">
      <colorScale>
        <cfvo type="min"/>
        <cfvo type="max"/>
        <color rgb="FFFCFCFF"/>
        <color rgb="FF63BE7B"/>
      </colorScale>
    </cfRule>
    <cfRule type="colorScale" priority="27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F85">
    <cfRule type="cellIs" dxfId="4755" priority="3025" operator="equal">
      <formula>0</formula>
    </cfRule>
    <cfRule type="cellIs" dxfId="4754" priority="3026" operator="greaterThan">
      <formula>1</formula>
    </cfRule>
    <cfRule type="containsText" dxfId="4753" priority="3027" operator="containsText" text=" ">
      <formula>NOT(ISERROR(SEARCH(" ",AF85)))</formula>
    </cfRule>
    <cfRule type="containsText" dxfId="4752" priority="3028" operator="containsText" text=" ">
      <formula>NOT(ISERROR(SEARCH(" ",AF85)))</formula>
    </cfRule>
  </conditionalFormatting>
  <conditionalFormatting sqref="AG85">
    <cfRule type="cellIs" dxfId="4751" priority="2709" operator="equal">
      <formula>0</formula>
    </cfRule>
    <cfRule type="cellIs" dxfId="4750" priority="2710" operator="greaterThan">
      <formula>1</formula>
    </cfRule>
    <cfRule type="containsText" dxfId="4749" priority="2711" operator="containsText" text=" ">
      <formula>NOT(ISERROR(SEARCH(" ",AG85)))</formula>
    </cfRule>
    <cfRule type="containsText" dxfId="4748" priority="2712" operator="containsText" text=" ">
      <formula>NOT(ISERROR(SEARCH(" ",AG85)))</formula>
    </cfRule>
  </conditionalFormatting>
  <conditionalFormatting sqref="AH85:AJ85">
    <cfRule type="cellIs" dxfId="4747" priority="2704" operator="equal">
      <formula>0</formula>
    </cfRule>
    <cfRule type="cellIs" dxfId="4746" priority="2705" operator="equal">
      <formula>0</formula>
    </cfRule>
    <cfRule type="cellIs" dxfId="4745" priority="2706" operator="greaterThan">
      <formula>1</formula>
    </cfRule>
    <cfRule type="containsText" dxfId="4744" priority="2707" operator="containsText" text=" ">
      <formula>NOT(ISERROR(SEARCH(" ",AH85)))</formula>
    </cfRule>
    <cfRule type="containsText" dxfId="4743" priority="2708" operator="containsText" text=" ">
      <formula>NOT(ISERROR(SEARCH(" ",AH85)))</formula>
    </cfRule>
  </conditionalFormatting>
  <conditionalFormatting sqref="AR85">
    <cfRule type="containsText" dxfId="4742" priority="3031" operator="containsText" text=" ">
      <formula>NOT(ISERROR(SEARCH(" ",AR85)))</formula>
    </cfRule>
    <cfRule type="containsText" dxfId="4741" priority="3032" operator="containsText" text=" ">
      <formula>NOT(ISERROR(SEARCH(" ",AR85)))</formula>
    </cfRule>
  </conditionalFormatting>
  <conditionalFormatting sqref="AS85">
    <cfRule type="cellIs" dxfId="4740" priority="330" operator="equal">
      <formula>0</formula>
    </cfRule>
    <cfRule type="containsText" dxfId="4739" priority="331" operator="containsText" text=" ">
      <formula>NOT(ISERROR(SEARCH(" ",AS85)))</formula>
    </cfRule>
    <cfRule type="containsText" dxfId="4738" priority="332" operator="containsText" text=" ">
      <formula>NOT(ISERROR(SEARCH(" ",AS85)))</formula>
    </cfRule>
  </conditionalFormatting>
  <conditionalFormatting sqref="AT85">
    <cfRule type="cellIs" dxfId="4737" priority="2736" operator="equal">
      <formula>0</formula>
    </cfRule>
    <cfRule type="containsText" dxfId="4736" priority="2739" operator="containsText" text=" ">
      <formula>NOT(ISERROR(SEARCH(" ",AT85)))</formula>
    </cfRule>
    <cfRule type="containsText" dxfId="4735" priority="2740" operator="containsText" text=" ">
      <formula>NOT(ISERROR(SEARCH(" ",AT85)))</formula>
    </cfRule>
  </conditionalFormatting>
  <conditionalFormatting sqref="AU85">
    <cfRule type="cellIs" dxfId="4734" priority="2721" operator="greaterThan">
      <formula>1</formula>
    </cfRule>
    <cfRule type="containsText" dxfId="4733" priority="2722" operator="containsText" text=" ">
      <formula>NOT(ISERROR(SEARCH(" ",AU85)))</formula>
    </cfRule>
    <cfRule type="containsText" dxfId="4732" priority="2723" operator="containsText" text=" ">
      <formula>NOT(ISERROR(SEARCH(" ",AU85)))</formula>
    </cfRule>
  </conditionalFormatting>
  <conditionalFormatting sqref="AV85">
    <cfRule type="containsText" dxfId="4731" priority="2700" operator="containsText" text=" ">
      <formula>NOT(ISERROR(SEARCH(" ",AV85)))</formula>
    </cfRule>
    <cfRule type="containsText" dxfId="4730" priority="2701" operator="containsText" text=" ">
      <formula>NOT(ISERROR(SEARCH(" ",AV85)))</formula>
    </cfRule>
  </conditionalFormatting>
  <conditionalFormatting sqref="AY85">
    <cfRule type="containsText" dxfId="4729" priority="619" operator="containsText" text=" ">
      <formula>NOT(ISERROR(SEARCH(" ",AY85)))</formula>
    </cfRule>
    <cfRule type="containsText" dxfId="4728" priority="620" operator="containsText" text=" ">
      <formula>NOT(ISERROR(SEARCH(" ",AY85)))</formula>
    </cfRule>
  </conditionalFormatting>
  <conditionalFormatting sqref="AZ85">
    <cfRule type="containsText" dxfId="4727" priority="3029" operator="containsText" text=" ">
      <formula>NOT(ISERROR(SEARCH(" ",AZ85)))</formula>
    </cfRule>
    <cfRule type="containsText" dxfId="4726" priority="3030" operator="containsText" text=" ">
      <formula>NOT(ISERROR(SEARCH(" ",AZ85)))</formula>
    </cfRule>
  </conditionalFormatting>
  <conditionalFormatting sqref="BA85">
    <cfRule type="containsText" dxfId="4725" priority="3021" operator="containsText" text=" ">
      <formula>NOT(ISERROR(SEARCH(" ",BA85)))</formula>
    </cfRule>
    <cfRule type="containsText" dxfId="4724" priority="3022" operator="containsText" text=" ">
      <formula>NOT(ISERROR(SEARCH(" ",BA85)))</formula>
    </cfRule>
  </conditionalFormatting>
  <conditionalFormatting sqref="BG85">
    <cfRule type="containsText" dxfId="4723" priority="2680" operator="containsText" text=" ">
      <formula>NOT(ISERROR(SEARCH(" ",BG85)))</formula>
    </cfRule>
    <cfRule type="containsText" dxfId="4722" priority="2681" operator="containsText" text=" ">
      <formula>NOT(ISERROR(SEARCH(" ",BG85)))</formula>
    </cfRule>
  </conditionalFormatting>
  <conditionalFormatting sqref="BH85">
    <cfRule type="containsText" dxfId="4721" priority="2692" operator="containsText" text=" ">
      <formula>NOT(ISERROR(SEARCH(" ",BH85)))</formula>
    </cfRule>
    <cfRule type="containsText" dxfId="4720" priority="2693" operator="containsText" text=" ">
      <formula>NOT(ISERROR(SEARCH(" ",BH85)))</formula>
    </cfRule>
  </conditionalFormatting>
  <conditionalFormatting sqref="BJ85">
    <cfRule type="containsText" dxfId="4719" priority="2690" operator="containsText" text=" ">
      <formula>NOT(ISERROR(SEARCH(" ",BJ85)))</formula>
    </cfRule>
    <cfRule type="containsText" dxfId="4718" priority="2691" operator="containsText" text=" ">
      <formula>NOT(ISERROR(SEARCH(" ",BJ85)))</formula>
    </cfRule>
  </conditionalFormatting>
  <conditionalFormatting sqref="BK85">
    <cfRule type="containsText" dxfId="4717" priority="3033" operator="containsText" text=" ">
      <formula>NOT(ISERROR(SEARCH(" ",BK85)))</formula>
    </cfRule>
    <cfRule type="containsText" dxfId="4716" priority="3034" operator="containsText" text=" ">
      <formula>NOT(ISERROR(SEARCH(" ",BK85)))</formula>
    </cfRule>
  </conditionalFormatting>
  <conditionalFormatting sqref="BL85:BN85">
    <cfRule type="containsText" dxfId="4715" priority="2694" operator="containsText" text=" ">
      <formula>NOT(ISERROR(SEARCH(" ",BL85)))</formula>
    </cfRule>
    <cfRule type="containsText" dxfId="4714" priority="2695" operator="containsText" text=" ">
      <formula>NOT(ISERROR(SEARCH(" ",BL85)))</formula>
    </cfRule>
  </conditionalFormatting>
  <conditionalFormatting sqref="BQ85">
    <cfRule type="duplicateValues" dxfId="4713" priority="2682"/>
    <cfRule type="containsText" dxfId="4712" priority="2683" operator="containsText" text=" ">
      <formula>NOT(ISERROR(SEARCH(" ",BQ85)))</formula>
    </cfRule>
    <cfRule type="containsText" dxfId="4711" priority="2684" operator="containsText" text=" ">
      <formula>NOT(ISERROR(SEARCH(" ",BQ85)))</formula>
    </cfRule>
  </conditionalFormatting>
  <conditionalFormatting sqref="BR85:BT85">
    <cfRule type="containsText" dxfId="4710" priority="2718" operator="containsText" text=" ">
      <formula>NOT(ISERROR(SEARCH(" ",BR85)))</formula>
    </cfRule>
    <cfRule type="containsText" dxfId="4709" priority="2719" operator="containsText" text=" ">
      <formula>NOT(ISERROR(SEARCH(" ",BR85)))</formula>
    </cfRule>
  </conditionalFormatting>
  <conditionalFormatting sqref="BV85">
    <cfRule type="containsText" dxfId="4708" priority="2656" operator="containsText" text=" ">
      <formula>NOT(ISERROR(SEARCH(" ",BV85)))</formula>
    </cfRule>
    <cfRule type="containsText" dxfId="4707" priority="2657" operator="containsText" text=" ">
      <formula>NOT(ISERROR(SEARCH(" ",BV85)))</formula>
    </cfRule>
  </conditionalFormatting>
  <conditionalFormatting sqref="BW85">
    <cfRule type="containsText" dxfId="4706" priority="2743" operator="containsText" text=" ">
      <formula>NOT(ISERROR(SEARCH(" ",BW85)))</formula>
    </cfRule>
    <cfRule type="containsText" dxfId="4705" priority="2744" operator="containsText" text=" ">
      <formula>NOT(ISERROR(SEARCH(" ",BW85)))</formula>
    </cfRule>
  </conditionalFormatting>
  <conditionalFormatting sqref="CM85">
    <cfRule type="containsText" dxfId="4704" priority="201" operator="containsText" text=" ">
      <formula>NOT(ISERROR(SEARCH(" ",CM85)))</formula>
    </cfRule>
  </conditionalFormatting>
  <conditionalFormatting sqref="CO85">
    <cfRule type="containsText" dxfId="4703" priority="153" operator="containsText" text=" ">
      <formula>NOT(ISERROR(SEARCH(" ",CO85)))</formula>
    </cfRule>
    <cfRule type="containsText" dxfId="4702" priority="154" operator="containsText" text=" ">
      <formula>NOT(ISERROR(SEARCH(" ",CO85)))</formula>
    </cfRule>
  </conditionalFormatting>
  <conditionalFormatting sqref="CP85">
    <cfRule type="containsText" dxfId="4701" priority="347" operator="containsText" text=" ">
      <formula>NOT(ISERROR(SEARCH(" ",CP85)))</formula>
    </cfRule>
  </conditionalFormatting>
  <conditionalFormatting sqref="CQ85">
    <cfRule type="cellIs" dxfId="4700" priority="2687" operator="equal">
      <formula>1</formula>
    </cfRule>
    <cfRule type="cellIs" dxfId="4699" priority="2688" operator="equal">
      <formula>1</formula>
    </cfRule>
  </conditionalFormatting>
  <conditionalFormatting sqref="CU85:CX85">
    <cfRule type="cellIs" dxfId="4698" priority="499" operator="equal">
      <formula>1</formula>
    </cfRule>
  </conditionalFormatting>
  <conditionalFormatting sqref="CZ85:DC85">
    <cfRule type="cellIs" dxfId="4697" priority="498" operator="equal">
      <formula>1</formula>
    </cfRule>
  </conditionalFormatting>
  <conditionalFormatting sqref="DE85:DG85">
    <cfRule type="cellIs" dxfId="4696" priority="495" operator="equal">
      <formula>1</formula>
    </cfRule>
  </conditionalFormatting>
  <conditionalFormatting sqref="DH85">
    <cfRule type="cellIs" dxfId="4695" priority="497" operator="equal">
      <formula>1</formula>
    </cfRule>
  </conditionalFormatting>
  <conditionalFormatting sqref="DJ85:DM85">
    <cfRule type="cellIs" dxfId="4694" priority="496" operator="equal">
      <formula>1</formula>
    </cfRule>
  </conditionalFormatting>
  <conditionalFormatting sqref="DO85:DQ85">
    <cfRule type="cellIs" dxfId="4693" priority="420" operator="equal">
      <formula>1</formula>
    </cfRule>
  </conditionalFormatting>
  <conditionalFormatting sqref="DR85">
    <cfRule type="cellIs" dxfId="4692" priority="419" operator="equal">
      <formula>1</formula>
    </cfRule>
  </conditionalFormatting>
  <conditionalFormatting sqref="DS85">
    <cfRule type="cellIs" dxfId="4691" priority="3023" operator="equal">
      <formula>1</formula>
    </cfRule>
  </conditionalFormatting>
  <conditionalFormatting sqref="DT85">
    <cfRule type="containsText" dxfId="4690" priority="2652" operator="containsText" text=" ">
      <formula>NOT(ISERROR(SEARCH(" ",DT85)))</formula>
    </cfRule>
    <cfRule type="containsText" dxfId="4689" priority="2653" operator="containsText" text=" ">
      <formula>NOT(ISERROR(SEARCH(" ",DT85)))</formula>
    </cfRule>
    <cfRule type="containsText" dxfId="4688" priority="2654" operator="containsText" text=" ">
      <formula>NOT(ISERROR(SEARCH(" ",DT85)))</formula>
    </cfRule>
    <cfRule type="containsText" dxfId="4687" priority="2655" operator="containsText" text=" ">
      <formula>NOT(ISERROR(SEARCH(" ",DT85)))</formula>
    </cfRule>
  </conditionalFormatting>
  <conditionalFormatting sqref="DU85">
    <cfRule type="containsText" dxfId="4686" priority="2648" operator="containsText" text=" ">
      <formula>NOT(ISERROR(SEARCH(" ",DU85)))</formula>
    </cfRule>
    <cfRule type="containsText" dxfId="4685" priority="2649" operator="containsText" text=" ">
      <formula>NOT(ISERROR(SEARCH(" ",DU85)))</formula>
    </cfRule>
    <cfRule type="containsText" dxfId="4684" priority="2650" operator="containsText" text=" ">
      <formula>NOT(ISERROR(SEARCH(" ",DU85)))</formula>
    </cfRule>
    <cfRule type="containsText" dxfId="4683" priority="2651" operator="containsText" text=" ">
      <formula>NOT(ISERROR(SEARCH(" ",DU85)))</formula>
    </cfRule>
  </conditionalFormatting>
  <conditionalFormatting sqref="DV85">
    <cfRule type="containsText" dxfId="4682" priority="2696" operator="containsText" text=" ">
      <formula>NOT(ISERROR(SEARCH(" ",DV85)))</formula>
    </cfRule>
    <cfRule type="containsText" dxfId="4681" priority="2697" operator="containsText" text=" ">
      <formula>NOT(ISERROR(SEARCH(" ",DV85)))</formula>
    </cfRule>
    <cfRule type="containsText" dxfId="4680" priority="2698" operator="containsText" text=" ">
      <formula>NOT(ISERROR(SEARCH(" ",DV85)))</formula>
    </cfRule>
    <cfRule type="containsText" dxfId="4679" priority="2699" operator="containsText" text=" ">
      <formula>NOT(ISERROR(SEARCH(" ",DV85)))</formula>
    </cfRule>
  </conditionalFormatting>
  <conditionalFormatting sqref="DY85:EH85">
    <cfRule type="containsText" dxfId="4678" priority="2737" operator="containsText" text=" ">
      <formula>NOT(ISERROR(SEARCH(" ",DY85)))</formula>
    </cfRule>
    <cfRule type="containsText" dxfId="4677" priority="2738" operator="containsText" text=" ">
      <formula>NOT(ISERROR(SEARCH(" ",DY85)))</formula>
    </cfRule>
  </conditionalFormatting>
  <conditionalFormatting sqref="EJ85">
    <cfRule type="cellIs" dxfId="4676" priority="2702" operator="equal">
      <formula>0</formula>
    </cfRule>
    <cfRule type="containsText" dxfId="4675" priority="2732" operator="containsText" text=" ">
      <formula>NOT(ISERROR(SEARCH(" ",EJ85)))</formula>
    </cfRule>
    <cfRule type="containsText" dxfId="4674" priority="2733" operator="containsText" text=" ">
      <formula>NOT(ISERROR(SEARCH(" ",EJ85)))</formula>
    </cfRule>
  </conditionalFormatting>
  <conditionalFormatting sqref="FE85">
    <cfRule type="cellIs" dxfId="4673" priority="2745" operator="greaterThan">
      <formula>1</formula>
    </cfRule>
    <cfRule type="colorScale" priority="2746">
      <colorScale>
        <cfvo type="min"/>
        <cfvo type="max"/>
        <color rgb="FFFCFCFF"/>
        <color rgb="FF63BE7B"/>
      </colorScale>
    </cfRule>
    <cfRule type="colorScale" priority="27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85">
    <cfRule type="colorScale" priority="2734">
      <colorScale>
        <cfvo type="min"/>
        <cfvo type="max"/>
        <color rgb="FFFCFCFF"/>
        <color rgb="FF63BE7B"/>
      </colorScale>
    </cfRule>
    <cfRule type="colorScale" priority="27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85:FH85">
    <cfRule type="colorScale" priority="2748">
      <colorScale>
        <cfvo type="min"/>
        <cfvo type="max"/>
        <color rgb="FFFCFCFF"/>
        <color rgb="FF63BE7B"/>
      </colorScale>
    </cfRule>
    <cfRule type="colorScale" priority="27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85">
    <cfRule type="colorScale" priority="2750">
      <colorScale>
        <cfvo type="min"/>
        <cfvo type="max"/>
        <color rgb="FFFCFCFF"/>
        <color rgb="FF63BE7B"/>
      </colorScale>
    </cfRule>
    <cfRule type="colorScale" priority="27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85">
    <cfRule type="colorScale" priority="3017">
      <colorScale>
        <cfvo type="min"/>
        <cfvo type="max"/>
        <color rgb="FFFCFCFF"/>
        <color rgb="FF63BE7B"/>
      </colorScale>
    </cfRule>
    <cfRule type="colorScale" priority="30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85">
    <cfRule type="cellIs" dxfId="4672" priority="2752" operator="greaterThan">
      <formula>1</formula>
    </cfRule>
    <cfRule type="colorScale" priority="2753">
      <colorScale>
        <cfvo type="min"/>
        <cfvo type="max"/>
        <color rgb="FFFCFCFF"/>
        <color rgb="FF63BE7B"/>
      </colorScale>
    </cfRule>
    <cfRule type="colorScale" priority="27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85">
    <cfRule type="colorScale" priority="2755">
      <colorScale>
        <cfvo type="min"/>
        <cfvo type="max"/>
        <color rgb="FFFCFCFF"/>
        <color rgb="FF63BE7B"/>
      </colorScale>
    </cfRule>
    <cfRule type="colorScale" priority="27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85">
    <cfRule type="colorScale" priority="3013">
      <colorScale>
        <cfvo type="min"/>
        <cfvo type="max"/>
        <color rgb="FFFCFCFF"/>
        <color rgb="FF63BE7B"/>
      </colorScale>
    </cfRule>
    <cfRule type="colorScale" priority="30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85">
    <cfRule type="cellIs" dxfId="4671" priority="2757" operator="greaterThan">
      <formula>1</formula>
    </cfRule>
    <cfRule type="colorScale" priority="2758">
      <colorScale>
        <cfvo type="min"/>
        <cfvo type="max"/>
        <color rgb="FFFCFCFF"/>
        <color rgb="FF63BE7B"/>
      </colorScale>
    </cfRule>
    <cfRule type="colorScale" priority="27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85">
    <cfRule type="colorScale" priority="2760">
      <colorScale>
        <cfvo type="min"/>
        <cfvo type="max"/>
        <color rgb="FFFCFCFF"/>
        <color rgb="FF63BE7B"/>
      </colorScale>
    </cfRule>
    <cfRule type="colorScale" priority="27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85">
    <cfRule type="colorScale" priority="2762">
      <colorScale>
        <cfvo type="min"/>
        <cfvo type="max"/>
        <color rgb="FFFCFCFF"/>
        <color rgb="FF63BE7B"/>
      </colorScale>
    </cfRule>
    <cfRule type="colorScale" priority="27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85">
    <cfRule type="cellIs" dxfId="4670" priority="2764" operator="greaterThan">
      <formula>1</formula>
    </cfRule>
    <cfRule type="colorScale" priority="2765">
      <colorScale>
        <cfvo type="min"/>
        <cfvo type="max"/>
        <color rgb="FFFCFCFF"/>
        <color rgb="FF63BE7B"/>
      </colorScale>
    </cfRule>
    <cfRule type="colorScale" priority="27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85">
    <cfRule type="colorScale" priority="2767">
      <colorScale>
        <cfvo type="min"/>
        <cfvo type="max"/>
        <color rgb="FFFCFCFF"/>
        <color rgb="FF63BE7B"/>
      </colorScale>
    </cfRule>
    <cfRule type="colorScale" priority="27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85">
    <cfRule type="colorScale" priority="2769">
      <colorScale>
        <cfvo type="min"/>
        <cfvo type="max"/>
        <color rgb="FFFCFCFF"/>
        <color rgb="FF63BE7B"/>
      </colorScale>
    </cfRule>
    <cfRule type="colorScale" priority="27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85">
    <cfRule type="cellIs" dxfId="4669" priority="2771" operator="greaterThan">
      <formula>1</formula>
    </cfRule>
    <cfRule type="colorScale" priority="2772">
      <colorScale>
        <cfvo type="min"/>
        <cfvo type="max"/>
        <color rgb="FFFCFCFF"/>
        <color rgb="FF63BE7B"/>
      </colorScale>
    </cfRule>
    <cfRule type="colorScale" priority="27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85">
    <cfRule type="colorScale" priority="2774">
      <colorScale>
        <cfvo type="min"/>
        <cfvo type="max"/>
        <color rgb="FFFCFCFF"/>
        <color rgb="FF63BE7B"/>
      </colorScale>
    </cfRule>
    <cfRule type="colorScale" priority="27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85">
    <cfRule type="colorScale" priority="2776">
      <colorScale>
        <cfvo type="min"/>
        <cfvo type="max"/>
        <color rgb="FFFCFCFF"/>
        <color rgb="FF63BE7B"/>
      </colorScale>
    </cfRule>
    <cfRule type="colorScale" priority="27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85">
    <cfRule type="cellIs" dxfId="4668" priority="2778" operator="greaterThan">
      <formula>1</formula>
    </cfRule>
    <cfRule type="colorScale" priority="2779">
      <colorScale>
        <cfvo type="min"/>
        <cfvo type="max"/>
        <color rgb="FFFCFCFF"/>
        <color rgb="FF63BE7B"/>
      </colorScale>
    </cfRule>
    <cfRule type="colorScale" priority="27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85">
    <cfRule type="colorScale" priority="2781">
      <colorScale>
        <cfvo type="min"/>
        <cfvo type="max"/>
        <color rgb="FFFCFCFF"/>
        <color rgb="FF63BE7B"/>
      </colorScale>
    </cfRule>
    <cfRule type="colorScale" priority="27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85">
    <cfRule type="colorScale" priority="2783">
      <colorScale>
        <cfvo type="min"/>
        <cfvo type="max"/>
        <color rgb="FFFCFCFF"/>
        <color rgb="FF63BE7B"/>
      </colorScale>
    </cfRule>
    <cfRule type="colorScale" priority="27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85">
    <cfRule type="cellIs" dxfId="4667" priority="2785" operator="greaterThan">
      <formula>1</formula>
    </cfRule>
    <cfRule type="colorScale" priority="2786">
      <colorScale>
        <cfvo type="min"/>
        <cfvo type="max"/>
        <color rgb="FFFCFCFF"/>
        <color rgb="FF63BE7B"/>
      </colorScale>
    </cfRule>
    <cfRule type="colorScale" priority="27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85">
    <cfRule type="colorScale" priority="2788">
      <colorScale>
        <cfvo type="min"/>
        <cfvo type="max"/>
        <color rgb="FFFCFCFF"/>
        <color rgb="FF63BE7B"/>
      </colorScale>
    </cfRule>
    <cfRule type="colorScale" priority="27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85">
    <cfRule type="colorScale" priority="2790">
      <colorScale>
        <cfvo type="min"/>
        <cfvo type="max"/>
        <color rgb="FFFCFCFF"/>
        <color rgb="FF63BE7B"/>
      </colorScale>
    </cfRule>
    <cfRule type="colorScale" priority="27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85">
    <cfRule type="cellIs" dxfId="4666" priority="2792" operator="greaterThan">
      <formula>1</formula>
    </cfRule>
    <cfRule type="colorScale" priority="2793">
      <colorScale>
        <cfvo type="min"/>
        <cfvo type="max"/>
        <color rgb="FFFCFCFF"/>
        <color rgb="FF63BE7B"/>
      </colorScale>
    </cfRule>
    <cfRule type="colorScale" priority="27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85">
    <cfRule type="colorScale" priority="2795">
      <colorScale>
        <cfvo type="min"/>
        <cfvo type="max"/>
        <color rgb="FFFCFCFF"/>
        <color rgb="FF63BE7B"/>
      </colorScale>
    </cfRule>
    <cfRule type="colorScale" priority="27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85">
    <cfRule type="colorScale" priority="2797">
      <colorScale>
        <cfvo type="min"/>
        <cfvo type="max"/>
        <color rgb="FFFCFCFF"/>
        <color rgb="FF63BE7B"/>
      </colorScale>
    </cfRule>
    <cfRule type="colorScale" priority="27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85">
    <cfRule type="cellIs" dxfId="4665" priority="2799" operator="greaterThan">
      <formula>1</formula>
    </cfRule>
    <cfRule type="colorScale" priority="2800">
      <colorScale>
        <cfvo type="min"/>
        <cfvo type="max"/>
        <color rgb="FFFCFCFF"/>
        <color rgb="FF63BE7B"/>
      </colorScale>
    </cfRule>
    <cfRule type="colorScale" priority="28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85">
    <cfRule type="colorScale" priority="2802">
      <colorScale>
        <cfvo type="min"/>
        <cfvo type="max"/>
        <color rgb="FFFCFCFF"/>
        <color rgb="FF63BE7B"/>
      </colorScale>
    </cfRule>
    <cfRule type="colorScale" priority="28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85">
    <cfRule type="colorScale" priority="2804">
      <colorScale>
        <cfvo type="min"/>
        <cfvo type="max"/>
        <color rgb="FFFCFCFF"/>
        <color rgb="FF63BE7B"/>
      </colorScale>
    </cfRule>
    <cfRule type="colorScale" priority="28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85">
    <cfRule type="cellIs" dxfId="4664" priority="2806" operator="greaterThan">
      <formula>1</formula>
    </cfRule>
    <cfRule type="colorScale" priority="2807">
      <colorScale>
        <cfvo type="min"/>
        <cfvo type="max"/>
        <color rgb="FFFCFCFF"/>
        <color rgb="FF63BE7B"/>
      </colorScale>
    </cfRule>
    <cfRule type="colorScale" priority="28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85">
    <cfRule type="colorScale" priority="2809">
      <colorScale>
        <cfvo type="min"/>
        <cfvo type="max"/>
        <color rgb="FFFCFCFF"/>
        <color rgb="FF63BE7B"/>
      </colorScale>
    </cfRule>
    <cfRule type="colorScale" priority="28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85">
    <cfRule type="colorScale" priority="2811">
      <colorScale>
        <cfvo type="min"/>
        <cfvo type="max"/>
        <color rgb="FFFCFCFF"/>
        <color rgb="FF63BE7B"/>
      </colorScale>
    </cfRule>
    <cfRule type="colorScale" priority="28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85">
    <cfRule type="cellIs" dxfId="4663" priority="2813" operator="greaterThan">
      <formula>1</formula>
    </cfRule>
    <cfRule type="colorScale" priority="2814">
      <colorScale>
        <cfvo type="min"/>
        <cfvo type="max"/>
        <color rgb="FFFCFCFF"/>
        <color rgb="FF63BE7B"/>
      </colorScale>
    </cfRule>
    <cfRule type="colorScale" priority="28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85">
    <cfRule type="colorScale" priority="2816">
      <colorScale>
        <cfvo type="min"/>
        <cfvo type="max"/>
        <color rgb="FFFCFCFF"/>
        <color rgb="FF63BE7B"/>
      </colorScale>
    </cfRule>
    <cfRule type="colorScale" priority="28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85">
    <cfRule type="colorScale" priority="2818">
      <colorScale>
        <cfvo type="min"/>
        <cfvo type="max"/>
        <color rgb="FFFCFCFF"/>
        <color rgb="FF63BE7B"/>
      </colorScale>
    </cfRule>
    <cfRule type="colorScale" priority="28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85">
    <cfRule type="cellIs" dxfId="4662" priority="2820" operator="greaterThan">
      <formula>1</formula>
    </cfRule>
    <cfRule type="colorScale" priority="2821">
      <colorScale>
        <cfvo type="min"/>
        <cfvo type="max"/>
        <color rgb="FFFCFCFF"/>
        <color rgb="FF63BE7B"/>
      </colorScale>
    </cfRule>
    <cfRule type="colorScale" priority="28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85">
    <cfRule type="colorScale" priority="2823">
      <colorScale>
        <cfvo type="min"/>
        <cfvo type="max"/>
        <color rgb="FFFCFCFF"/>
        <color rgb="FF63BE7B"/>
      </colorScale>
    </cfRule>
    <cfRule type="colorScale" priority="28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85">
    <cfRule type="colorScale" priority="2825">
      <colorScale>
        <cfvo type="min"/>
        <cfvo type="max"/>
        <color rgb="FFFCFCFF"/>
        <color rgb="FF63BE7B"/>
      </colorScale>
    </cfRule>
    <cfRule type="colorScale" priority="28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85">
    <cfRule type="cellIs" dxfId="4661" priority="2827" operator="greaterThan">
      <formula>1</formula>
    </cfRule>
    <cfRule type="colorScale" priority="2828">
      <colorScale>
        <cfvo type="min"/>
        <cfvo type="max"/>
        <color rgb="FFFCFCFF"/>
        <color rgb="FF63BE7B"/>
      </colorScale>
    </cfRule>
    <cfRule type="colorScale" priority="28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85">
    <cfRule type="colorScale" priority="2830">
      <colorScale>
        <cfvo type="min"/>
        <cfvo type="max"/>
        <color rgb="FFFCFCFF"/>
        <color rgb="FF63BE7B"/>
      </colorScale>
    </cfRule>
    <cfRule type="colorScale" priority="28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85">
    <cfRule type="colorScale" priority="2832">
      <colorScale>
        <cfvo type="min"/>
        <cfvo type="max"/>
        <color rgb="FFFCFCFF"/>
        <color rgb="FF63BE7B"/>
      </colorScale>
    </cfRule>
    <cfRule type="colorScale" priority="28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85">
    <cfRule type="cellIs" dxfId="4660" priority="2834" operator="greaterThan">
      <formula>1</formula>
    </cfRule>
    <cfRule type="colorScale" priority="2835">
      <colorScale>
        <cfvo type="min"/>
        <cfvo type="max"/>
        <color rgb="FFFCFCFF"/>
        <color rgb="FF63BE7B"/>
      </colorScale>
    </cfRule>
    <cfRule type="colorScale" priority="28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85">
    <cfRule type="colorScale" priority="2837">
      <colorScale>
        <cfvo type="min"/>
        <cfvo type="max"/>
        <color rgb="FFFCFCFF"/>
        <color rgb="FF63BE7B"/>
      </colorScale>
    </cfRule>
    <cfRule type="colorScale" priority="28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85">
    <cfRule type="colorScale" priority="2839">
      <colorScale>
        <cfvo type="min"/>
        <cfvo type="max"/>
        <color rgb="FFFCFCFF"/>
        <color rgb="FF63BE7B"/>
      </colorScale>
    </cfRule>
    <cfRule type="colorScale" priority="28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85">
    <cfRule type="cellIs" dxfId="4659" priority="2841" operator="greaterThan">
      <formula>1</formula>
    </cfRule>
    <cfRule type="colorScale" priority="2842">
      <colorScale>
        <cfvo type="min"/>
        <cfvo type="max"/>
        <color rgb="FFFCFCFF"/>
        <color rgb="FF63BE7B"/>
      </colorScale>
    </cfRule>
    <cfRule type="colorScale" priority="28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85">
    <cfRule type="colorScale" priority="2844">
      <colorScale>
        <cfvo type="min"/>
        <cfvo type="max"/>
        <color rgb="FFFCFCFF"/>
        <color rgb="FF63BE7B"/>
      </colorScale>
    </cfRule>
    <cfRule type="colorScale" priority="28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85">
    <cfRule type="colorScale" priority="2846">
      <colorScale>
        <cfvo type="min"/>
        <cfvo type="max"/>
        <color rgb="FFFCFCFF"/>
        <color rgb="FF63BE7B"/>
      </colorScale>
    </cfRule>
    <cfRule type="colorScale" priority="28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85">
    <cfRule type="cellIs" dxfId="4658" priority="2848" operator="greaterThan">
      <formula>1</formula>
    </cfRule>
    <cfRule type="colorScale" priority="2849">
      <colorScale>
        <cfvo type="min"/>
        <cfvo type="max"/>
        <color rgb="FFFCFCFF"/>
        <color rgb="FF63BE7B"/>
      </colorScale>
    </cfRule>
    <cfRule type="colorScale" priority="28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85">
    <cfRule type="colorScale" priority="2851">
      <colorScale>
        <cfvo type="min"/>
        <cfvo type="max"/>
        <color rgb="FFFCFCFF"/>
        <color rgb="FF63BE7B"/>
      </colorScale>
    </cfRule>
    <cfRule type="colorScale" priority="28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85">
    <cfRule type="colorScale" priority="2853">
      <colorScale>
        <cfvo type="min"/>
        <cfvo type="max"/>
        <color rgb="FFFCFCFF"/>
        <color rgb="FF63BE7B"/>
      </colorScale>
    </cfRule>
    <cfRule type="colorScale" priority="28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85">
    <cfRule type="cellIs" dxfId="4657" priority="2855" operator="greaterThan">
      <formula>1</formula>
    </cfRule>
    <cfRule type="colorScale" priority="2856">
      <colorScale>
        <cfvo type="min"/>
        <cfvo type="max"/>
        <color rgb="FFFCFCFF"/>
        <color rgb="FF63BE7B"/>
      </colorScale>
    </cfRule>
    <cfRule type="colorScale" priority="28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85">
    <cfRule type="colorScale" priority="2858">
      <colorScale>
        <cfvo type="min"/>
        <cfvo type="max"/>
        <color rgb="FFFCFCFF"/>
        <color rgb="FF63BE7B"/>
      </colorScale>
    </cfRule>
    <cfRule type="colorScale" priority="28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85">
    <cfRule type="colorScale" priority="2860">
      <colorScale>
        <cfvo type="min"/>
        <cfvo type="max"/>
        <color rgb="FFFCFCFF"/>
        <color rgb="FF63BE7B"/>
      </colorScale>
    </cfRule>
    <cfRule type="colorScale" priority="28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85">
    <cfRule type="cellIs" dxfId="4656" priority="2862" operator="greaterThan">
      <formula>1</formula>
    </cfRule>
    <cfRule type="colorScale" priority="2863">
      <colorScale>
        <cfvo type="min"/>
        <cfvo type="max"/>
        <color rgb="FFFCFCFF"/>
        <color rgb="FF63BE7B"/>
      </colorScale>
    </cfRule>
    <cfRule type="colorScale" priority="28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85">
    <cfRule type="colorScale" priority="2865">
      <colorScale>
        <cfvo type="min"/>
        <cfvo type="max"/>
        <color rgb="FFFCFCFF"/>
        <color rgb="FF63BE7B"/>
      </colorScale>
    </cfRule>
    <cfRule type="colorScale" priority="28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85">
    <cfRule type="colorScale" priority="2867">
      <colorScale>
        <cfvo type="min"/>
        <cfvo type="max"/>
        <color rgb="FFFCFCFF"/>
        <color rgb="FF63BE7B"/>
      </colorScale>
    </cfRule>
    <cfRule type="colorScale" priority="28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85">
    <cfRule type="cellIs" dxfId="4655" priority="2869" operator="greaterThan">
      <formula>1</formula>
    </cfRule>
    <cfRule type="colorScale" priority="2870">
      <colorScale>
        <cfvo type="min"/>
        <cfvo type="max"/>
        <color rgb="FFFCFCFF"/>
        <color rgb="FF63BE7B"/>
      </colorScale>
    </cfRule>
    <cfRule type="colorScale" priority="28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85">
    <cfRule type="colorScale" priority="2872">
      <colorScale>
        <cfvo type="min"/>
        <cfvo type="max"/>
        <color rgb="FFFCFCFF"/>
        <color rgb="FF63BE7B"/>
      </colorScale>
    </cfRule>
    <cfRule type="colorScale" priority="28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85">
    <cfRule type="colorScale" priority="2874">
      <colorScale>
        <cfvo type="min"/>
        <cfvo type="max"/>
        <color rgb="FFFCFCFF"/>
        <color rgb="FF63BE7B"/>
      </colorScale>
    </cfRule>
    <cfRule type="colorScale" priority="28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85">
    <cfRule type="cellIs" dxfId="4654" priority="2876" operator="greaterThan">
      <formula>1</formula>
    </cfRule>
    <cfRule type="colorScale" priority="2877">
      <colorScale>
        <cfvo type="min"/>
        <cfvo type="max"/>
        <color rgb="FFFCFCFF"/>
        <color rgb="FF63BE7B"/>
      </colorScale>
    </cfRule>
    <cfRule type="colorScale" priority="28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85">
    <cfRule type="cellIs" dxfId="4653" priority="2879" operator="greaterThan">
      <formula>1</formula>
    </cfRule>
    <cfRule type="colorScale" priority="2880">
      <colorScale>
        <cfvo type="min"/>
        <cfvo type="max"/>
        <color rgb="FFFCFCFF"/>
        <color rgb="FF63BE7B"/>
      </colorScale>
    </cfRule>
    <cfRule type="colorScale" priority="28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85:HW85">
    <cfRule type="colorScale" priority="2882">
      <colorScale>
        <cfvo type="min"/>
        <cfvo type="max"/>
        <color rgb="FFFCFCFF"/>
        <color rgb="FF63BE7B"/>
      </colorScale>
    </cfRule>
    <cfRule type="colorScale" priority="28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85">
    <cfRule type="colorScale" priority="2884">
      <colorScale>
        <cfvo type="min"/>
        <cfvo type="max"/>
        <color rgb="FFFCFCFF"/>
        <color rgb="FF63BE7B"/>
      </colorScale>
    </cfRule>
    <cfRule type="colorScale" priority="28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85">
    <cfRule type="colorScale" priority="3019">
      <colorScale>
        <cfvo type="min"/>
        <cfvo type="max"/>
        <color rgb="FFFCFCFF"/>
        <color rgb="FF63BE7B"/>
      </colorScale>
    </cfRule>
    <cfRule type="colorScale" priority="30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85">
    <cfRule type="cellIs" dxfId="4652" priority="2886" operator="greaterThan">
      <formula>1</formula>
    </cfRule>
    <cfRule type="colorScale" priority="2887">
      <colorScale>
        <cfvo type="min"/>
        <cfvo type="max"/>
        <color rgb="FFFCFCFF"/>
        <color rgb="FF63BE7B"/>
      </colorScale>
    </cfRule>
    <cfRule type="colorScale" priority="28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85">
    <cfRule type="colorScale" priority="2889">
      <colorScale>
        <cfvo type="min"/>
        <cfvo type="max"/>
        <color rgb="FFFCFCFF"/>
        <color rgb="FF63BE7B"/>
      </colorScale>
    </cfRule>
    <cfRule type="colorScale" priority="28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85">
    <cfRule type="colorScale" priority="3015">
      <colorScale>
        <cfvo type="min"/>
        <cfvo type="max"/>
        <color rgb="FFFCFCFF"/>
        <color rgb="FF63BE7B"/>
      </colorScale>
    </cfRule>
    <cfRule type="colorScale" priority="30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85">
    <cfRule type="cellIs" dxfId="4651" priority="2891" operator="greaterThan">
      <formula>1</formula>
    </cfRule>
    <cfRule type="colorScale" priority="2892">
      <colorScale>
        <cfvo type="min"/>
        <cfvo type="max"/>
        <color rgb="FFFCFCFF"/>
        <color rgb="FF63BE7B"/>
      </colorScale>
    </cfRule>
    <cfRule type="colorScale" priority="28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85">
    <cfRule type="colorScale" priority="2894">
      <colorScale>
        <cfvo type="min"/>
        <cfvo type="max"/>
        <color rgb="FFFCFCFF"/>
        <color rgb="FF63BE7B"/>
      </colorScale>
    </cfRule>
    <cfRule type="colorScale" priority="28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85">
    <cfRule type="colorScale" priority="2896">
      <colorScale>
        <cfvo type="min"/>
        <cfvo type="max"/>
        <color rgb="FFFCFCFF"/>
        <color rgb="FF63BE7B"/>
      </colorScale>
    </cfRule>
    <cfRule type="colorScale" priority="28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85">
    <cfRule type="cellIs" dxfId="4650" priority="2898" operator="greaterThan">
      <formula>1</formula>
    </cfRule>
    <cfRule type="colorScale" priority="2899">
      <colorScale>
        <cfvo type="min"/>
        <cfvo type="max"/>
        <color rgb="FFFCFCFF"/>
        <color rgb="FF63BE7B"/>
      </colorScale>
    </cfRule>
    <cfRule type="colorScale" priority="29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85">
    <cfRule type="colorScale" priority="2901">
      <colorScale>
        <cfvo type="min"/>
        <cfvo type="max"/>
        <color rgb="FFFCFCFF"/>
        <color rgb="FF63BE7B"/>
      </colorScale>
    </cfRule>
    <cfRule type="colorScale" priority="29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85">
    <cfRule type="colorScale" priority="2903">
      <colorScale>
        <cfvo type="min"/>
        <cfvo type="max"/>
        <color rgb="FFFCFCFF"/>
        <color rgb="FF63BE7B"/>
      </colorScale>
    </cfRule>
    <cfRule type="colorScale" priority="29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85">
    <cfRule type="cellIs" dxfId="4649" priority="2905" operator="greaterThan">
      <formula>1</formula>
    </cfRule>
    <cfRule type="colorScale" priority="2906">
      <colorScale>
        <cfvo type="min"/>
        <cfvo type="max"/>
        <color rgb="FFFCFCFF"/>
        <color rgb="FF63BE7B"/>
      </colorScale>
    </cfRule>
    <cfRule type="colorScale" priority="29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85">
    <cfRule type="colorScale" priority="2908">
      <colorScale>
        <cfvo type="min"/>
        <cfvo type="max"/>
        <color rgb="FFFCFCFF"/>
        <color rgb="FF63BE7B"/>
      </colorScale>
    </cfRule>
    <cfRule type="colorScale" priority="29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85">
    <cfRule type="colorScale" priority="2910">
      <colorScale>
        <cfvo type="min"/>
        <cfvo type="max"/>
        <color rgb="FFFCFCFF"/>
        <color rgb="FF63BE7B"/>
      </colorScale>
    </cfRule>
    <cfRule type="colorScale" priority="29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85">
    <cfRule type="cellIs" dxfId="4648" priority="2912" operator="greaterThan">
      <formula>1</formula>
    </cfRule>
    <cfRule type="colorScale" priority="2913">
      <colorScale>
        <cfvo type="min"/>
        <cfvo type="max"/>
        <color rgb="FFFCFCFF"/>
        <color rgb="FF63BE7B"/>
      </colorScale>
    </cfRule>
    <cfRule type="colorScale" priority="29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85">
    <cfRule type="colorScale" priority="2915">
      <colorScale>
        <cfvo type="min"/>
        <cfvo type="max"/>
        <color rgb="FFFCFCFF"/>
        <color rgb="FF63BE7B"/>
      </colorScale>
    </cfRule>
    <cfRule type="colorScale" priority="29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85">
    <cfRule type="colorScale" priority="2917">
      <colorScale>
        <cfvo type="min"/>
        <cfvo type="max"/>
        <color rgb="FFFCFCFF"/>
        <color rgb="FF63BE7B"/>
      </colorScale>
    </cfRule>
    <cfRule type="colorScale" priority="29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85">
    <cfRule type="cellIs" dxfId="4647" priority="2919" operator="greaterThan">
      <formula>1</formula>
    </cfRule>
    <cfRule type="colorScale" priority="2920">
      <colorScale>
        <cfvo type="min"/>
        <cfvo type="max"/>
        <color rgb="FFFCFCFF"/>
        <color rgb="FF63BE7B"/>
      </colorScale>
    </cfRule>
    <cfRule type="colorScale" priority="29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85">
    <cfRule type="colorScale" priority="2922">
      <colorScale>
        <cfvo type="min"/>
        <cfvo type="max"/>
        <color rgb="FFFCFCFF"/>
        <color rgb="FF63BE7B"/>
      </colorScale>
    </cfRule>
    <cfRule type="colorScale" priority="29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85">
    <cfRule type="colorScale" priority="2924">
      <colorScale>
        <cfvo type="min"/>
        <cfvo type="max"/>
        <color rgb="FFFCFCFF"/>
        <color rgb="FF63BE7B"/>
      </colorScale>
    </cfRule>
    <cfRule type="colorScale" priority="29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85">
    <cfRule type="cellIs" dxfId="4646" priority="2926" operator="greaterThan">
      <formula>1</formula>
    </cfRule>
    <cfRule type="colorScale" priority="2927">
      <colorScale>
        <cfvo type="min"/>
        <cfvo type="max"/>
        <color rgb="FFFCFCFF"/>
        <color rgb="FF63BE7B"/>
      </colorScale>
    </cfRule>
    <cfRule type="colorScale" priority="29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85">
    <cfRule type="colorScale" priority="2929">
      <colorScale>
        <cfvo type="min"/>
        <cfvo type="max"/>
        <color rgb="FFFCFCFF"/>
        <color rgb="FF63BE7B"/>
      </colorScale>
    </cfRule>
    <cfRule type="colorScale" priority="29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85">
    <cfRule type="colorScale" priority="2931">
      <colorScale>
        <cfvo type="min"/>
        <cfvo type="max"/>
        <color rgb="FFFCFCFF"/>
        <color rgb="FF63BE7B"/>
      </colorScale>
    </cfRule>
    <cfRule type="colorScale" priority="29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85">
    <cfRule type="cellIs" dxfId="4645" priority="2933" operator="greaterThan">
      <formula>1</formula>
    </cfRule>
    <cfRule type="colorScale" priority="2934">
      <colorScale>
        <cfvo type="min"/>
        <cfvo type="max"/>
        <color rgb="FFFCFCFF"/>
        <color rgb="FF63BE7B"/>
      </colorScale>
    </cfRule>
    <cfRule type="colorScale" priority="29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85">
    <cfRule type="colorScale" priority="2936">
      <colorScale>
        <cfvo type="min"/>
        <cfvo type="max"/>
        <color rgb="FFFCFCFF"/>
        <color rgb="FF63BE7B"/>
      </colorScale>
    </cfRule>
    <cfRule type="colorScale" priority="29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85">
    <cfRule type="colorScale" priority="2938">
      <colorScale>
        <cfvo type="min"/>
        <cfvo type="max"/>
        <color rgb="FFFCFCFF"/>
        <color rgb="FF63BE7B"/>
      </colorScale>
    </cfRule>
    <cfRule type="colorScale" priority="29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85">
    <cfRule type="cellIs" dxfId="4644" priority="2940" operator="greaterThan">
      <formula>1</formula>
    </cfRule>
    <cfRule type="colorScale" priority="2941">
      <colorScale>
        <cfvo type="min"/>
        <cfvo type="max"/>
        <color rgb="FFFCFCFF"/>
        <color rgb="FF63BE7B"/>
      </colorScale>
    </cfRule>
    <cfRule type="colorScale" priority="29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85">
    <cfRule type="colorScale" priority="2943">
      <colorScale>
        <cfvo type="min"/>
        <cfvo type="max"/>
        <color rgb="FFFCFCFF"/>
        <color rgb="FF63BE7B"/>
      </colorScale>
    </cfRule>
    <cfRule type="colorScale" priority="29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85">
    <cfRule type="colorScale" priority="2945">
      <colorScale>
        <cfvo type="min"/>
        <cfvo type="max"/>
        <color rgb="FFFCFCFF"/>
        <color rgb="FF63BE7B"/>
      </colorScale>
    </cfRule>
    <cfRule type="colorScale" priority="29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85">
    <cfRule type="cellIs" dxfId="4643" priority="2947" operator="greaterThan">
      <formula>1</formula>
    </cfRule>
    <cfRule type="colorScale" priority="2948">
      <colorScale>
        <cfvo type="min"/>
        <cfvo type="max"/>
        <color rgb="FFFCFCFF"/>
        <color rgb="FF63BE7B"/>
      </colorScale>
    </cfRule>
    <cfRule type="colorScale" priority="29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85">
    <cfRule type="colorScale" priority="2950">
      <colorScale>
        <cfvo type="min"/>
        <cfvo type="max"/>
        <color rgb="FFFCFCFF"/>
        <color rgb="FF63BE7B"/>
      </colorScale>
    </cfRule>
    <cfRule type="colorScale" priority="29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85">
    <cfRule type="colorScale" priority="2952">
      <colorScale>
        <cfvo type="min"/>
        <cfvo type="max"/>
        <color rgb="FFFCFCFF"/>
        <color rgb="FF63BE7B"/>
      </colorScale>
    </cfRule>
    <cfRule type="colorScale" priority="29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85">
    <cfRule type="cellIs" dxfId="4642" priority="2954" operator="greaterThan">
      <formula>1</formula>
    </cfRule>
    <cfRule type="colorScale" priority="2955">
      <colorScale>
        <cfvo type="min"/>
        <cfvo type="max"/>
        <color rgb="FFFCFCFF"/>
        <color rgb="FF63BE7B"/>
      </colorScale>
    </cfRule>
    <cfRule type="colorScale" priority="29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85">
    <cfRule type="colorScale" priority="2957">
      <colorScale>
        <cfvo type="min"/>
        <cfvo type="max"/>
        <color rgb="FFFCFCFF"/>
        <color rgb="FF63BE7B"/>
      </colorScale>
    </cfRule>
    <cfRule type="colorScale" priority="29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85">
    <cfRule type="colorScale" priority="2959">
      <colorScale>
        <cfvo type="min"/>
        <cfvo type="max"/>
        <color rgb="FFFCFCFF"/>
        <color rgb="FF63BE7B"/>
      </colorScale>
    </cfRule>
    <cfRule type="colorScale" priority="29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85">
    <cfRule type="cellIs" dxfId="4641" priority="2961" operator="greaterThan">
      <formula>1</formula>
    </cfRule>
    <cfRule type="colorScale" priority="2962">
      <colorScale>
        <cfvo type="min"/>
        <cfvo type="max"/>
        <color rgb="FFFCFCFF"/>
        <color rgb="FF63BE7B"/>
      </colorScale>
    </cfRule>
    <cfRule type="colorScale" priority="29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85">
    <cfRule type="colorScale" priority="2964">
      <colorScale>
        <cfvo type="min"/>
        <cfvo type="max"/>
        <color rgb="FFFCFCFF"/>
        <color rgb="FF63BE7B"/>
      </colorScale>
    </cfRule>
    <cfRule type="colorScale" priority="29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85">
    <cfRule type="colorScale" priority="2966">
      <colorScale>
        <cfvo type="min"/>
        <cfvo type="max"/>
        <color rgb="FFFCFCFF"/>
        <color rgb="FF63BE7B"/>
      </colorScale>
    </cfRule>
    <cfRule type="colorScale" priority="29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85">
    <cfRule type="cellIs" dxfId="4640" priority="2968" operator="greaterThan">
      <formula>1</formula>
    </cfRule>
    <cfRule type="colorScale" priority="2969">
      <colorScale>
        <cfvo type="min"/>
        <cfvo type="max"/>
        <color rgb="FFFCFCFF"/>
        <color rgb="FF63BE7B"/>
      </colorScale>
    </cfRule>
    <cfRule type="colorScale" priority="29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85">
    <cfRule type="colorScale" priority="2971">
      <colorScale>
        <cfvo type="min"/>
        <cfvo type="max"/>
        <color rgb="FFFCFCFF"/>
        <color rgb="FF63BE7B"/>
      </colorScale>
    </cfRule>
    <cfRule type="colorScale" priority="29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85">
    <cfRule type="colorScale" priority="2973">
      <colorScale>
        <cfvo type="min"/>
        <cfvo type="max"/>
        <color rgb="FFFCFCFF"/>
        <color rgb="FF63BE7B"/>
      </colorScale>
    </cfRule>
    <cfRule type="colorScale" priority="29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85">
    <cfRule type="cellIs" dxfId="4639" priority="2975" operator="greaterThan">
      <formula>1</formula>
    </cfRule>
    <cfRule type="colorScale" priority="2976">
      <colorScale>
        <cfvo type="min"/>
        <cfvo type="max"/>
        <color rgb="FFFCFCFF"/>
        <color rgb="FF63BE7B"/>
      </colorScale>
    </cfRule>
    <cfRule type="colorScale" priority="29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85">
    <cfRule type="colorScale" priority="2978">
      <colorScale>
        <cfvo type="min"/>
        <cfvo type="max"/>
        <color rgb="FFFCFCFF"/>
        <color rgb="FF63BE7B"/>
      </colorScale>
    </cfRule>
    <cfRule type="colorScale" priority="29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85">
    <cfRule type="colorScale" priority="2980">
      <colorScale>
        <cfvo type="min"/>
        <cfvo type="max"/>
        <color rgb="FFFCFCFF"/>
        <color rgb="FF63BE7B"/>
      </colorScale>
    </cfRule>
    <cfRule type="colorScale" priority="29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85">
    <cfRule type="cellIs" dxfId="4638" priority="2982" operator="greaterThan">
      <formula>1</formula>
    </cfRule>
    <cfRule type="colorScale" priority="2983">
      <colorScale>
        <cfvo type="min"/>
        <cfvo type="max"/>
        <color rgb="FFFCFCFF"/>
        <color rgb="FF63BE7B"/>
      </colorScale>
    </cfRule>
    <cfRule type="colorScale" priority="29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85">
    <cfRule type="colorScale" priority="2985">
      <colorScale>
        <cfvo type="min"/>
        <cfvo type="max"/>
        <color rgb="FFFCFCFF"/>
        <color rgb="FF63BE7B"/>
      </colorScale>
    </cfRule>
    <cfRule type="colorScale" priority="29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85">
    <cfRule type="colorScale" priority="2987">
      <colorScale>
        <cfvo type="min"/>
        <cfvo type="max"/>
        <color rgb="FFFCFCFF"/>
        <color rgb="FF63BE7B"/>
      </colorScale>
    </cfRule>
    <cfRule type="colorScale" priority="29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85">
    <cfRule type="cellIs" dxfId="4637" priority="2989" operator="greaterThan">
      <formula>1</formula>
    </cfRule>
    <cfRule type="colorScale" priority="2990">
      <colorScale>
        <cfvo type="min"/>
        <cfvo type="max"/>
        <color rgb="FFFCFCFF"/>
        <color rgb="FF63BE7B"/>
      </colorScale>
    </cfRule>
    <cfRule type="colorScale" priority="29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85">
    <cfRule type="colorScale" priority="2992">
      <colorScale>
        <cfvo type="min"/>
        <cfvo type="max"/>
        <color rgb="FFFCFCFF"/>
        <color rgb="FF63BE7B"/>
      </colorScale>
    </cfRule>
    <cfRule type="colorScale" priority="29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85">
    <cfRule type="colorScale" priority="2994">
      <colorScale>
        <cfvo type="min"/>
        <cfvo type="max"/>
        <color rgb="FFFCFCFF"/>
        <color rgb="FF63BE7B"/>
      </colorScale>
    </cfRule>
    <cfRule type="colorScale" priority="29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85">
    <cfRule type="cellIs" dxfId="4636" priority="2996" operator="greaterThan">
      <formula>1</formula>
    </cfRule>
    <cfRule type="colorScale" priority="2997">
      <colorScale>
        <cfvo type="min"/>
        <cfvo type="max"/>
        <color rgb="FFFCFCFF"/>
        <color rgb="FF63BE7B"/>
      </colorScale>
    </cfRule>
    <cfRule type="colorScale" priority="29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85">
    <cfRule type="colorScale" priority="2999">
      <colorScale>
        <cfvo type="min"/>
        <cfvo type="max"/>
        <color rgb="FFFCFCFF"/>
        <color rgb="FF63BE7B"/>
      </colorScale>
    </cfRule>
    <cfRule type="colorScale" priority="30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85">
    <cfRule type="colorScale" priority="3001">
      <colorScale>
        <cfvo type="min"/>
        <cfvo type="max"/>
        <color rgb="FFFCFCFF"/>
        <color rgb="FF63BE7B"/>
      </colorScale>
    </cfRule>
    <cfRule type="colorScale" priority="30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85">
    <cfRule type="cellIs" dxfId="4635" priority="3003" operator="greaterThan">
      <formula>1</formula>
    </cfRule>
    <cfRule type="colorScale" priority="3004">
      <colorScale>
        <cfvo type="min"/>
        <cfvo type="max"/>
        <color rgb="FFFCFCFF"/>
        <color rgb="FF63BE7B"/>
      </colorScale>
    </cfRule>
    <cfRule type="colorScale" priority="30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85">
    <cfRule type="colorScale" priority="3006">
      <colorScale>
        <cfvo type="min"/>
        <cfvo type="max"/>
        <color rgb="FFFCFCFF"/>
        <color rgb="FF63BE7B"/>
      </colorScale>
    </cfRule>
    <cfRule type="colorScale" priority="30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85">
    <cfRule type="colorScale" priority="3008">
      <colorScale>
        <cfvo type="min"/>
        <cfvo type="max"/>
        <color rgb="FFFCFCFF"/>
        <color rgb="FF63BE7B"/>
      </colorScale>
    </cfRule>
    <cfRule type="colorScale" priority="30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85">
    <cfRule type="cellIs" dxfId="4634" priority="3010" operator="greaterThan">
      <formula>1</formula>
    </cfRule>
    <cfRule type="colorScale" priority="3011">
      <colorScale>
        <cfvo type="min"/>
        <cfvo type="max"/>
        <color rgb="FFFCFCFF"/>
        <color rgb="FF63BE7B"/>
      </colorScale>
    </cfRule>
    <cfRule type="colorScale" priority="30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G85:KZ85">
    <cfRule type="cellIs" dxfId="4633" priority="2724" operator="greaterThan">
      <formula>0.31</formula>
    </cfRule>
    <cfRule type="cellIs" dxfId="4632" priority="2725" operator="greaterThan">
      <formula>0.31</formula>
    </cfRule>
    <cfRule type="cellIs" dxfId="4631" priority="2726" operator="greaterThan">
      <formula>0.31</formula>
    </cfRule>
    <cfRule type="cellIs" dxfId="4630" priority="2727" operator="greaterThan">
      <formula>0.3</formula>
    </cfRule>
    <cfRule type="cellIs" dxfId="4629" priority="2728" operator="greaterThan">
      <formula>1</formula>
    </cfRule>
    <cfRule type="cellIs" dxfId="4628" priority="2729" operator="equal">
      <formula>0</formula>
    </cfRule>
  </conditionalFormatting>
  <conditionalFormatting sqref="LG85">
    <cfRule type="containsText" dxfId="4627" priority="2668" operator="containsText" text=" ">
      <formula>NOT(ISERROR(SEARCH(" ",LG85)))</formula>
    </cfRule>
    <cfRule type="containsText" dxfId="4626" priority="2669" operator="containsText" text=" ">
      <formula>NOT(ISERROR(SEARCH(" ",LG85)))</formula>
    </cfRule>
  </conditionalFormatting>
  <conditionalFormatting sqref="LH85">
    <cfRule type="containsText" dxfId="4625" priority="2664" operator="containsText" text=" ">
      <formula>NOT(ISERROR(SEARCH(" ",LH85)))</formula>
    </cfRule>
    <cfRule type="containsText" dxfId="4624" priority="2665" operator="containsText" text=" ">
      <formula>NOT(ISERROR(SEARCH(" ",LH85)))</formula>
    </cfRule>
  </conditionalFormatting>
  <conditionalFormatting sqref="LI85">
    <cfRule type="containsText" dxfId="4623" priority="2666" operator="containsText" text=" ">
      <formula>NOT(ISERROR(SEARCH(" ",LI85)))</formula>
    </cfRule>
    <cfRule type="containsText" dxfId="4622" priority="2667" operator="containsText" text=" ">
      <formula>NOT(ISERROR(SEARCH(" ",LI85)))</formula>
    </cfRule>
  </conditionalFormatting>
  <conditionalFormatting sqref="LJ85">
    <cfRule type="containsText" dxfId="4621" priority="2662" operator="containsText" text=" ">
      <formula>NOT(ISERROR(SEARCH(" ",LJ85)))</formula>
    </cfRule>
    <cfRule type="containsText" dxfId="4620" priority="2663" operator="containsText" text=" ">
      <formula>NOT(ISERROR(SEARCH(" ",LJ85)))</formula>
    </cfRule>
  </conditionalFormatting>
  <conditionalFormatting sqref="LL85">
    <cfRule type="containsText" dxfId="4619" priority="2660" operator="containsText" text=" ">
      <formula>NOT(ISERROR(SEARCH(" ",LL85)))</formula>
    </cfRule>
    <cfRule type="containsText" dxfId="4618" priority="2661" operator="containsText" text=" ">
      <formula>NOT(ISERROR(SEARCH(" ",LL85)))</formula>
    </cfRule>
  </conditionalFormatting>
  <conditionalFormatting sqref="LN85">
    <cfRule type="containsText" dxfId="4617" priority="2658" operator="containsText" text=" ">
      <formula>NOT(ISERROR(SEARCH(" ",LN85)))</formula>
    </cfRule>
    <cfRule type="containsText" dxfId="4616" priority="2659" operator="containsText" text=" ">
      <formula>NOT(ISERROR(SEARCH(" ",LN85)))</formula>
    </cfRule>
  </conditionalFormatting>
  <conditionalFormatting sqref="LO85:MQ85">
    <cfRule type="cellIs" dxfId="4615" priority="2672" operator="greaterThan">
      <formula>1</formula>
    </cfRule>
    <cfRule type="cellIs" dxfId="4614" priority="2673" operator="greaterThan">
      <formula>1</formula>
    </cfRule>
    <cfRule type="containsText" dxfId="4613" priority="2674" operator="containsText" text=" ">
      <formula>NOT(ISERROR(SEARCH(" ",LO85)))</formula>
    </cfRule>
    <cfRule type="containsText" dxfId="4612" priority="2675" operator="containsText" text=" ">
      <formula>NOT(ISERROR(SEARCH(" ",LO85)))</formula>
    </cfRule>
  </conditionalFormatting>
  <conditionalFormatting sqref="MS85:MT85">
    <cfRule type="containsText" dxfId="4611" priority="2670" operator="containsText" text=" ">
      <formula>NOT(ISERROR(SEARCH(" ",MS85)))</formula>
    </cfRule>
    <cfRule type="containsText" dxfId="4610" priority="2671" operator="containsText" text=" ">
      <formula>NOT(ISERROR(SEARCH(" ",MS85)))</formula>
    </cfRule>
  </conditionalFormatting>
  <conditionalFormatting sqref="MV85:MW85">
    <cfRule type="containsText" dxfId="4609" priority="2678" operator="containsText" text=" ">
      <formula>NOT(ISERROR(SEARCH(" ",MV85)))</formula>
    </cfRule>
    <cfRule type="containsText" dxfId="4608" priority="2679" operator="containsText" text=" ">
      <formula>NOT(ISERROR(SEARCH(" ",MV85)))</formula>
    </cfRule>
  </conditionalFormatting>
  <conditionalFormatting sqref="MX85:XFD85">
    <cfRule type="containsText" dxfId="4607" priority="2741" operator="containsText" text=" ">
      <formula>NOT(ISERROR(SEARCH(" ",MX85)))</formula>
    </cfRule>
    <cfRule type="containsText" dxfId="4606" priority="2742" operator="containsText" text=" ">
      <formula>NOT(ISERROR(SEARCH(" ",MX85)))</formula>
    </cfRule>
  </conditionalFormatting>
  <conditionalFormatting sqref="C86">
    <cfRule type="colorScale" priority="187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86">
    <cfRule type="containsText" dxfId="4605" priority="1921" operator="containsText" text=" ">
      <formula>NOT(ISERROR(SEARCH(" ",H86)))</formula>
    </cfRule>
    <cfRule type="containsText" dxfId="4604" priority="1922" operator="containsText" text=" ">
      <formula>NOT(ISERROR(SEARCH(" ",H86)))</formula>
    </cfRule>
  </conditionalFormatting>
  <conditionalFormatting sqref="P86">
    <cfRule type="containsText" dxfId="4603" priority="1872" operator="containsText" text=" ">
      <formula>NOT(ISERROR(SEARCH(" ",P86)))</formula>
    </cfRule>
    <cfRule type="containsText" dxfId="4602" priority="1873" operator="containsText" text=" ">
      <formula>NOT(ISERROR(SEARCH(" ",P86)))</formula>
    </cfRule>
  </conditionalFormatting>
  <conditionalFormatting sqref="V86">
    <cfRule type="colorScale" priority="1941">
      <colorScale>
        <cfvo type="min"/>
        <cfvo type="max"/>
        <color rgb="FFFCFCFF"/>
        <color rgb="FF63BE7B"/>
      </colorScale>
    </cfRule>
    <cfRule type="colorScale" priority="19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C86">
    <cfRule type="cellIs" dxfId="4601" priority="635" operator="greaterThan">
      <formula>1</formula>
    </cfRule>
    <cfRule type="containsText" dxfId="4600" priority="636" operator="containsText" text=" ">
      <formula>NOT(ISERROR(SEARCH(" ",AC86)))</formula>
    </cfRule>
    <cfRule type="containsText" dxfId="4599" priority="637" operator="containsText" text=" ">
      <formula>NOT(ISERROR(SEARCH(" ",AC86)))</formula>
    </cfRule>
  </conditionalFormatting>
  <conditionalFormatting sqref="AD86">
    <cfRule type="cellIs" dxfId="4598" priority="257" operator="equal">
      <formula>0</formula>
    </cfRule>
    <cfRule type="cellIs" dxfId="4597" priority="258" operator="equal">
      <formula>0</formula>
    </cfRule>
    <cfRule type="cellIs" dxfId="4596" priority="259" operator="greaterThan">
      <formula>1</formula>
    </cfRule>
    <cfRule type="containsText" dxfId="4595" priority="260" operator="containsText" text=" ">
      <formula>NOT(ISERROR(SEARCH(" ",AD86)))</formula>
    </cfRule>
    <cfRule type="containsText" dxfId="4594" priority="261" operator="containsText" text=" ">
      <formula>NOT(ISERROR(SEARCH(" ",AD86)))</formula>
    </cfRule>
  </conditionalFormatting>
  <conditionalFormatting sqref="AE86">
    <cfRule type="cellIs" dxfId="4593" priority="1887" operator="equal">
      <formula>0</formula>
    </cfRule>
    <cfRule type="cellIs" dxfId="4592" priority="1888" operator="equal">
      <formula>0</formula>
    </cfRule>
    <cfRule type="cellIs" dxfId="4591" priority="1889" operator="greaterThan">
      <formula>1</formula>
    </cfRule>
    <cfRule type="containsText" dxfId="4590" priority="1890" operator="containsText" text=" ">
      <formula>NOT(ISERROR(SEARCH(" ",AE86)))</formula>
    </cfRule>
    <cfRule type="containsText" dxfId="4589" priority="1891" operator="containsText" text=" ">
      <formula>NOT(ISERROR(SEARCH(" ",AE86)))</formula>
    </cfRule>
  </conditionalFormatting>
  <conditionalFormatting sqref="AF86">
    <cfRule type="cellIs" dxfId="4588" priority="2227" operator="equal">
      <formula>0</formula>
    </cfRule>
    <cfRule type="cellIs" dxfId="4587" priority="2230" operator="greaterThan">
      <formula>1</formula>
    </cfRule>
    <cfRule type="containsText" dxfId="4586" priority="2231" operator="containsText" text=" ">
      <formula>NOT(ISERROR(SEARCH(" ",AF86)))</formula>
    </cfRule>
    <cfRule type="containsText" dxfId="4585" priority="2232" operator="containsText" text=" ">
      <formula>NOT(ISERROR(SEARCH(" ",AF86)))</formula>
    </cfRule>
  </conditionalFormatting>
  <conditionalFormatting sqref="AG86">
    <cfRule type="cellIs" dxfId="4584" priority="1892" operator="equal">
      <formula>0</formula>
    </cfRule>
    <cfRule type="cellIs" dxfId="4583" priority="1893" operator="equal">
      <formula>0</formula>
    </cfRule>
    <cfRule type="cellIs" dxfId="4582" priority="1894" operator="greaterThan">
      <formula>1</formula>
    </cfRule>
    <cfRule type="containsText" dxfId="4581" priority="1895" operator="containsText" text=" ">
      <formula>NOT(ISERROR(SEARCH(" ",AG86)))</formula>
    </cfRule>
    <cfRule type="containsText" dxfId="4580" priority="1896" operator="containsText" text=" ">
      <formula>NOT(ISERROR(SEARCH(" ",AG86)))</formula>
    </cfRule>
  </conditionalFormatting>
  <conditionalFormatting sqref="AH86:AJ86">
    <cfRule type="cellIs" dxfId="4579" priority="638" operator="equal">
      <formula>0</formula>
    </cfRule>
    <cfRule type="cellIs" dxfId="4578" priority="639" operator="equal">
      <formula>0</formula>
    </cfRule>
    <cfRule type="cellIs" dxfId="4577" priority="640" operator="greaterThan">
      <formula>1</formula>
    </cfRule>
    <cfRule type="containsText" dxfId="4576" priority="641" operator="containsText" text=" ">
      <formula>NOT(ISERROR(SEARCH(" ",AH86)))</formula>
    </cfRule>
    <cfRule type="containsText" dxfId="4575" priority="642" operator="containsText" text=" ">
      <formula>NOT(ISERROR(SEARCH(" ",AH86)))</formula>
    </cfRule>
  </conditionalFormatting>
  <conditionalFormatting sqref="AL86:AQ86">
    <cfRule type="cellIs" dxfId="4574" priority="1914" operator="equal">
      <formula>0</formula>
    </cfRule>
    <cfRule type="containsText" dxfId="4573" priority="1923" operator="containsText" text=" ">
      <formula>NOT(ISERROR(SEARCH(" ",AL86)))</formula>
    </cfRule>
    <cfRule type="containsText" dxfId="4572" priority="1924" operator="containsText" text=" ">
      <formula>NOT(ISERROR(SEARCH(" ",AL86)))</formula>
    </cfRule>
  </conditionalFormatting>
  <conditionalFormatting sqref="AS86">
    <cfRule type="cellIs" dxfId="4571" priority="327" operator="equal">
      <formula>0</formula>
    </cfRule>
    <cfRule type="containsText" dxfId="4570" priority="328" operator="containsText" text=" ">
      <formula>NOT(ISERROR(SEARCH(" ",AS86)))</formula>
    </cfRule>
    <cfRule type="containsText" dxfId="4569" priority="329" operator="containsText" text=" ">
      <formula>NOT(ISERROR(SEARCH(" ",AS86)))</formula>
    </cfRule>
  </conditionalFormatting>
  <conditionalFormatting sqref="AU86">
    <cfRule type="cellIs" dxfId="4568" priority="1899" operator="greaterThan">
      <formula>1</formula>
    </cfRule>
    <cfRule type="containsText" dxfId="4567" priority="1900" operator="containsText" text=" ">
      <formula>NOT(ISERROR(SEARCH(" ",AU86)))</formula>
    </cfRule>
    <cfRule type="containsText" dxfId="4566" priority="1901" operator="containsText" text=" ">
      <formula>NOT(ISERROR(SEARCH(" ",AU86)))</formula>
    </cfRule>
  </conditionalFormatting>
  <conditionalFormatting sqref="AX86">
    <cfRule type="containsText" dxfId="4565" priority="2224" operator="containsText" text=" ">
      <formula>NOT(ISERROR(SEARCH(" ",AX86)))</formula>
    </cfRule>
    <cfRule type="containsText" dxfId="4564" priority="2225" operator="containsText" text=" ">
      <formula>NOT(ISERROR(SEARCH(" ",AX86)))</formula>
    </cfRule>
  </conditionalFormatting>
  <conditionalFormatting sqref="AZ86">
    <cfRule type="containsText" dxfId="4563" priority="591" operator="containsText" text=" ">
      <formula>NOT(ISERROR(SEARCH(" ",AZ86)))</formula>
    </cfRule>
    <cfRule type="containsText" dxfId="4562" priority="592" operator="containsText" text=" ">
      <formula>NOT(ISERROR(SEARCH(" ",AZ86)))</formula>
    </cfRule>
  </conditionalFormatting>
  <conditionalFormatting sqref="BC86:BD86">
    <cfRule type="containsText" dxfId="4561" priority="1919" operator="containsText" text=" ">
      <formula>NOT(ISERROR(SEARCH(" ",BC86)))</formula>
    </cfRule>
    <cfRule type="containsText" dxfId="4560" priority="1920" operator="containsText" text=" ">
      <formula>NOT(ISERROR(SEARCH(" ",BC86)))</formula>
    </cfRule>
  </conditionalFormatting>
  <conditionalFormatting sqref="BF86">
    <cfRule type="containsText" dxfId="4559" priority="1925" operator="containsText" text=" ">
      <formula>NOT(ISERROR(SEARCH(" ",BF86)))</formula>
    </cfRule>
    <cfRule type="containsText" dxfId="4558" priority="1926" operator="containsText" text=" ">
      <formula>NOT(ISERROR(SEARCH(" ",BF86)))</formula>
    </cfRule>
  </conditionalFormatting>
  <conditionalFormatting sqref="BG86">
    <cfRule type="containsText" dxfId="4557" priority="595" operator="containsText" text=" ">
      <formula>NOT(ISERROR(SEARCH(" ",BG86)))</formula>
    </cfRule>
    <cfRule type="containsText" dxfId="4556" priority="596" operator="containsText" text=" ">
      <formula>NOT(ISERROR(SEARCH(" ",BG86)))</formula>
    </cfRule>
  </conditionalFormatting>
  <conditionalFormatting sqref="BH86">
    <cfRule type="containsText" dxfId="4555" priority="1927" operator="containsText" text=" ">
      <formula>NOT(ISERROR(SEARCH(" ",BH86)))</formula>
    </cfRule>
    <cfRule type="containsText" dxfId="4554" priority="1928" operator="containsText" text=" ">
      <formula>NOT(ISERROR(SEARCH(" ",BH86)))</formula>
    </cfRule>
  </conditionalFormatting>
  <conditionalFormatting sqref="BJ86">
    <cfRule type="containsText" dxfId="4553" priority="342" operator="containsText" text=" ">
      <formula>NOT(ISERROR(SEARCH(" ",BJ86)))</formula>
    </cfRule>
    <cfRule type="containsText" dxfId="4552" priority="343" operator="containsText" text=" ">
      <formula>NOT(ISERROR(SEARCH(" ",BJ86)))</formula>
    </cfRule>
  </conditionalFormatting>
  <conditionalFormatting sqref="BK86">
    <cfRule type="containsText" dxfId="4551" priority="2235" operator="containsText" text=" ">
      <formula>NOT(ISERROR(SEARCH(" ",BK86)))</formula>
    </cfRule>
    <cfRule type="containsText" dxfId="4550" priority="2236" operator="containsText" text=" ">
      <formula>NOT(ISERROR(SEARCH(" ",BK86)))</formula>
    </cfRule>
  </conditionalFormatting>
  <conditionalFormatting sqref="BO86">
    <cfRule type="containsText" dxfId="4549" priority="1910" operator="containsText" text=" ">
      <formula>NOT(ISERROR(SEARCH(" ",BO86)))</formula>
    </cfRule>
    <cfRule type="containsText" dxfId="4548" priority="1911" operator="containsText" text=" ">
      <formula>NOT(ISERROR(SEARCH(" ",BO86)))</formula>
    </cfRule>
  </conditionalFormatting>
  <conditionalFormatting sqref="BP86">
    <cfRule type="containsText" dxfId="4547" priority="368" operator="containsText" text=" ">
      <formula>NOT(ISERROR(SEARCH(" ",BP86)))</formula>
    </cfRule>
    <cfRule type="containsText" dxfId="4546" priority="369" operator="containsText" text=" ">
      <formula>NOT(ISERROR(SEARCH(" ",BP86)))</formula>
    </cfRule>
  </conditionalFormatting>
  <conditionalFormatting sqref="BQ86">
    <cfRule type="duplicateValues" dxfId="4545" priority="1871"/>
    <cfRule type="containsText" dxfId="4544" priority="2228" operator="containsText" text=" ">
      <formula>NOT(ISERROR(SEARCH(" ",BQ86)))</formula>
    </cfRule>
    <cfRule type="containsText" dxfId="4543" priority="2229" operator="containsText" text=" ">
      <formula>NOT(ISERROR(SEARCH(" ",BQ86)))</formula>
    </cfRule>
  </conditionalFormatting>
  <conditionalFormatting sqref="BR86">
    <cfRule type="containsText" dxfId="4542" priority="1917" operator="containsText" text=" ">
      <formula>NOT(ISERROR(SEARCH(" ",BR86)))</formula>
    </cfRule>
    <cfRule type="containsText" dxfId="4541" priority="1918" operator="containsText" text=" ">
      <formula>NOT(ISERROR(SEARCH(" ",BR86)))</formula>
    </cfRule>
  </conditionalFormatting>
  <conditionalFormatting sqref="BS86">
    <cfRule type="containsText" dxfId="4540" priority="1880" operator="containsText" text=" ">
      <formula>NOT(ISERROR(SEARCH(" ",BS86)))</formula>
    </cfRule>
    <cfRule type="containsText" dxfId="4539" priority="1881" operator="containsText" text=" ">
      <formula>NOT(ISERROR(SEARCH(" ",BS86)))</formula>
    </cfRule>
  </conditionalFormatting>
  <conditionalFormatting sqref="BT86">
    <cfRule type="containsText" dxfId="4538" priority="1882" operator="containsText" text=" ">
      <formula>NOT(ISERROR(SEARCH(" ",BT86)))</formula>
    </cfRule>
    <cfRule type="containsText" dxfId="4537" priority="1883" operator="containsText" text=" ">
      <formula>NOT(ISERROR(SEARCH(" ",BT86)))</formula>
    </cfRule>
  </conditionalFormatting>
  <conditionalFormatting sqref="BV86">
    <cfRule type="containsText" dxfId="4536" priority="1847" operator="containsText" text=" ">
      <formula>NOT(ISERROR(SEARCH(" ",BV86)))</formula>
    </cfRule>
    <cfRule type="containsText" dxfId="4535" priority="1848" operator="containsText" text=" ">
      <formula>NOT(ISERROR(SEARCH(" ",BV86)))</formula>
    </cfRule>
  </conditionalFormatting>
  <conditionalFormatting sqref="BW86">
    <cfRule type="containsText" dxfId="4534" priority="1933" operator="containsText" text=" ">
      <formula>NOT(ISERROR(SEARCH(" ",BW86)))</formula>
    </cfRule>
    <cfRule type="containsText" dxfId="4533" priority="1934" operator="containsText" text=" ">
      <formula>NOT(ISERROR(SEARCH(" ",BW86)))</formula>
    </cfRule>
  </conditionalFormatting>
  <conditionalFormatting sqref="CM86">
    <cfRule type="containsText" dxfId="4532" priority="199" operator="containsText" text=" ">
      <formula>NOT(ISERROR(SEARCH(" ",CM86)))</formula>
    </cfRule>
  </conditionalFormatting>
  <conditionalFormatting sqref="CO86">
    <cfRule type="containsText" dxfId="4531" priority="159" operator="containsText" text=" ">
      <formula>NOT(ISERROR(SEARCH(" ",CO86)))</formula>
    </cfRule>
  </conditionalFormatting>
  <conditionalFormatting sqref="CQ86">
    <cfRule type="cellIs" dxfId="4530" priority="1874" operator="equal">
      <formula>1</formula>
    </cfRule>
  </conditionalFormatting>
  <conditionalFormatting sqref="CU86:CX86">
    <cfRule type="cellIs" dxfId="4529" priority="489" operator="equal">
      <formula>1</formula>
    </cfRule>
  </conditionalFormatting>
  <conditionalFormatting sqref="CZ86:DC86">
    <cfRule type="cellIs" dxfId="4528" priority="488" operator="equal">
      <formula>1</formula>
    </cfRule>
  </conditionalFormatting>
  <conditionalFormatting sqref="DE86:DH86">
    <cfRule type="cellIs" dxfId="4527" priority="487" operator="equal">
      <formula>1</formula>
    </cfRule>
  </conditionalFormatting>
  <conditionalFormatting sqref="DK86:DL86">
    <cfRule type="cellIs" dxfId="4526" priority="385" operator="equal">
      <formula>1</formula>
    </cfRule>
  </conditionalFormatting>
  <conditionalFormatting sqref="DM86">
    <cfRule type="cellIs" dxfId="4525" priority="386" operator="equal">
      <formula>1</formula>
    </cfRule>
  </conditionalFormatting>
  <conditionalFormatting sqref="DO86:DQ86">
    <cfRule type="cellIs" dxfId="4524" priority="421" operator="equal">
      <formula>1</formula>
    </cfRule>
  </conditionalFormatting>
  <conditionalFormatting sqref="DR86">
    <cfRule type="cellIs" dxfId="4523" priority="410" operator="equal">
      <formula>1</formula>
    </cfRule>
  </conditionalFormatting>
  <conditionalFormatting sqref="DS86">
    <cfRule type="cellIs" dxfId="4522" priority="2223" operator="equal">
      <formula>1</formula>
    </cfRule>
  </conditionalFormatting>
  <conditionalFormatting sqref="DT86">
    <cfRule type="containsText" dxfId="4521" priority="2219" operator="containsText" text=" ">
      <formula>NOT(ISERROR(SEARCH(" ",DT86)))</formula>
    </cfRule>
    <cfRule type="containsText" dxfId="4520" priority="2220" operator="containsText" text=" ">
      <formula>NOT(ISERROR(SEARCH(" ",DT86)))</formula>
    </cfRule>
    <cfRule type="containsText" dxfId="4519" priority="2221" operator="containsText" text=" ">
      <formula>NOT(ISERROR(SEARCH(" ",DT86)))</formula>
    </cfRule>
    <cfRule type="containsText" dxfId="4518" priority="2222" operator="containsText" text=" ">
      <formula>NOT(ISERROR(SEARCH(" ",DT86)))</formula>
    </cfRule>
  </conditionalFormatting>
  <conditionalFormatting sqref="DU86">
    <cfRule type="containsText" dxfId="4517" priority="1843" operator="containsText" text=" ">
      <formula>NOT(ISERROR(SEARCH(" ",DU86)))</formula>
    </cfRule>
    <cfRule type="containsText" dxfId="4516" priority="1844" operator="containsText" text=" ">
      <formula>NOT(ISERROR(SEARCH(" ",DU86)))</formula>
    </cfRule>
    <cfRule type="containsText" dxfId="4515" priority="1845" operator="containsText" text=" ">
      <formula>NOT(ISERROR(SEARCH(" ",DU86)))</formula>
    </cfRule>
    <cfRule type="containsText" dxfId="4514" priority="1846" operator="containsText" text=" ">
      <formula>NOT(ISERROR(SEARCH(" ",DU86)))</formula>
    </cfRule>
  </conditionalFormatting>
  <conditionalFormatting sqref="DV86">
    <cfRule type="containsText" dxfId="4513" priority="1876" operator="containsText" text=" ">
      <formula>NOT(ISERROR(SEARCH(" ",DV86)))</formula>
    </cfRule>
    <cfRule type="containsText" dxfId="4512" priority="1877" operator="containsText" text=" ">
      <formula>NOT(ISERROR(SEARCH(" ",DV86)))</formula>
    </cfRule>
    <cfRule type="containsText" dxfId="4511" priority="1878" operator="containsText" text=" ">
      <formula>NOT(ISERROR(SEARCH(" ",DV86)))</formula>
    </cfRule>
    <cfRule type="containsText" dxfId="4510" priority="1879" operator="containsText" text=" ">
      <formula>NOT(ISERROR(SEARCH(" ",DV86)))</formula>
    </cfRule>
  </conditionalFormatting>
  <conditionalFormatting sqref="DY86:EH86">
    <cfRule type="containsText" dxfId="4509" priority="1915" operator="containsText" text=" ">
      <formula>NOT(ISERROR(SEARCH(" ",DY86)))</formula>
    </cfRule>
    <cfRule type="containsText" dxfId="4508" priority="1916" operator="containsText" text=" ">
      <formula>NOT(ISERROR(SEARCH(" ",DY86)))</formula>
    </cfRule>
  </conditionalFormatting>
  <conditionalFormatting sqref="EJ86">
    <cfRule type="cellIs" dxfId="4507" priority="1884" operator="equal">
      <formula>0</formula>
    </cfRule>
    <cfRule type="containsText" dxfId="4506" priority="1885" operator="containsText" text=" ">
      <formula>NOT(ISERROR(SEARCH(" ",EJ86)))</formula>
    </cfRule>
    <cfRule type="containsText" dxfId="4505" priority="1886" operator="containsText" text=" ">
      <formula>NOT(ISERROR(SEARCH(" ",EJ86)))</formula>
    </cfRule>
  </conditionalFormatting>
  <conditionalFormatting sqref="FE86">
    <cfRule type="cellIs" dxfId="4504" priority="1943" operator="greaterThan">
      <formula>1</formula>
    </cfRule>
    <cfRule type="colorScale" priority="1944">
      <colorScale>
        <cfvo type="min"/>
        <cfvo type="max"/>
        <color rgb="FFFCFCFF"/>
        <color rgb="FF63BE7B"/>
      </colorScale>
    </cfRule>
    <cfRule type="colorScale" priority="19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86">
    <cfRule type="colorScale" priority="1912">
      <colorScale>
        <cfvo type="min"/>
        <cfvo type="max"/>
        <color rgb="FFFCFCFF"/>
        <color rgb="FF63BE7B"/>
      </colorScale>
    </cfRule>
    <cfRule type="colorScale" priority="19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86:FH86">
    <cfRule type="colorScale" priority="1946">
      <colorScale>
        <cfvo type="min"/>
        <cfvo type="max"/>
        <color rgb="FFFCFCFF"/>
        <color rgb="FF63BE7B"/>
      </colorScale>
    </cfRule>
    <cfRule type="colorScale" priority="19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86">
    <cfRule type="colorScale" priority="1948">
      <colorScale>
        <cfvo type="min"/>
        <cfvo type="max"/>
        <color rgb="FFFCFCFF"/>
        <color rgb="FF63BE7B"/>
      </colorScale>
    </cfRule>
    <cfRule type="colorScale" priority="19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86">
    <cfRule type="colorScale" priority="2215">
      <colorScale>
        <cfvo type="min"/>
        <cfvo type="max"/>
        <color rgb="FFFCFCFF"/>
        <color rgb="FF63BE7B"/>
      </colorScale>
    </cfRule>
    <cfRule type="colorScale" priority="22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86">
    <cfRule type="cellIs" dxfId="4503" priority="1950" operator="greaterThan">
      <formula>1</formula>
    </cfRule>
    <cfRule type="colorScale" priority="1951">
      <colorScale>
        <cfvo type="min"/>
        <cfvo type="max"/>
        <color rgb="FFFCFCFF"/>
        <color rgb="FF63BE7B"/>
      </colorScale>
    </cfRule>
    <cfRule type="colorScale" priority="19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86">
    <cfRule type="colorScale" priority="1953">
      <colorScale>
        <cfvo type="min"/>
        <cfvo type="max"/>
        <color rgb="FFFCFCFF"/>
        <color rgb="FF63BE7B"/>
      </colorScale>
    </cfRule>
    <cfRule type="colorScale" priority="19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86">
    <cfRule type="colorScale" priority="2211">
      <colorScale>
        <cfvo type="min"/>
        <cfvo type="max"/>
        <color rgb="FFFCFCFF"/>
        <color rgb="FF63BE7B"/>
      </colorScale>
    </cfRule>
    <cfRule type="colorScale" priority="22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86">
    <cfRule type="cellIs" dxfId="4502" priority="1955" operator="greaterThan">
      <formula>1</formula>
    </cfRule>
    <cfRule type="colorScale" priority="1956">
      <colorScale>
        <cfvo type="min"/>
        <cfvo type="max"/>
        <color rgb="FFFCFCFF"/>
        <color rgb="FF63BE7B"/>
      </colorScale>
    </cfRule>
    <cfRule type="colorScale" priority="19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86">
    <cfRule type="colorScale" priority="1958">
      <colorScale>
        <cfvo type="min"/>
        <cfvo type="max"/>
        <color rgb="FFFCFCFF"/>
        <color rgb="FF63BE7B"/>
      </colorScale>
    </cfRule>
    <cfRule type="colorScale" priority="19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86">
    <cfRule type="colorScale" priority="1960">
      <colorScale>
        <cfvo type="min"/>
        <cfvo type="max"/>
        <color rgb="FFFCFCFF"/>
        <color rgb="FF63BE7B"/>
      </colorScale>
    </cfRule>
    <cfRule type="colorScale" priority="19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86">
    <cfRule type="cellIs" dxfId="4501" priority="1962" operator="greaterThan">
      <formula>1</formula>
    </cfRule>
    <cfRule type="colorScale" priority="1963">
      <colorScale>
        <cfvo type="min"/>
        <cfvo type="max"/>
        <color rgb="FFFCFCFF"/>
        <color rgb="FF63BE7B"/>
      </colorScale>
    </cfRule>
    <cfRule type="colorScale" priority="19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86">
    <cfRule type="colorScale" priority="1965">
      <colorScale>
        <cfvo type="min"/>
        <cfvo type="max"/>
        <color rgb="FFFCFCFF"/>
        <color rgb="FF63BE7B"/>
      </colorScale>
    </cfRule>
    <cfRule type="colorScale" priority="19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86">
    <cfRule type="colorScale" priority="1967">
      <colorScale>
        <cfvo type="min"/>
        <cfvo type="max"/>
        <color rgb="FFFCFCFF"/>
        <color rgb="FF63BE7B"/>
      </colorScale>
    </cfRule>
    <cfRule type="colorScale" priority="19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86">
    <cfRule type="cellIs" dxfId="4500" priority="1969" operator="greaterThan">
      <formula>1</formula>
    </cfRule>
    <cfRule type="colorScale" priority="1970">
      <colorScale>
        <cfvo type="min"/>
        <cfvo type="max"/>
        <color rgb="FFFCFCFF"/>
        <color rgb="FF63BE7B"/>
      </colorScale>
    </cfRule>
    <cfRule type="colorScale" priority="19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86">
    <cfRule type="colorScale" priority="1972">
      <colorScale>
        <cfvo type="min"/>
        <cfvo type="max"/>
        <color rgb="FFFCFCFF"/>
        <color rgb="FF63BE7B"/>
      </colorScale>
    </cfRule>
    <cfRule type="colorScale" priority="19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86">
    <cfRule type="colorScale" priority="1974">
      <colorScale>
        <cfvo type="min"/>
        <cfvo type="max"/>
        <color rgb="FFFCFCFF"/>
        <color rgb="FF63BE7B"/>
      </colorScale>
    </cfRule>
    <cfRule type="colorScale" priority="19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86">
    <cfRule type="cellIs" dxfId="4499" priority="1976" operator="greaterThan">
      <formula>1</formula>
    </cfRule>
    <cfRule type="colorScale" priority="1977">
      <colorScale>
        <cfvo type="min"/>
        <cfvo type="max"/>
        <color rgb="FFFCFCFF"/>
        <color rgb="FF63BE7B"/>
      </colorScale>
    </cfRule>
    <cfRule type="colorScale" priority="19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86">
    <cfRule type="colorScale" priority="1979">
      <colorScale>
        <cfvo type="min"/>
        <cfvo type="max"/>
        <color rgb="FFFCFCFF"/>
        <color rgb="FF63BE7B"/>
      </colorScale>
    </cfRule>
    <cfRule type="colorScale" priority="19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86">
    <cfRule type="colorScale" priority="1981">
      <colorScale>
        <cfvo type="min"/>
        <cfvo type="max"/>
        <color rgb="FFFCFCFF"/>
        <color rgb="FF63BE7B"/>
      </colorScale>
    </cfRule>
    <cfRule type="colorScale" priority="19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86">
    <cfRule type="cellIs" dxfId="4498" priority="1983" operator="greaterThan">
      <formula>1</formula>
    </cfRule>
    <cfRule type="colorScale" priority="1984">
      <colorScale>
        <cfvo type="min"/>
        <cfvo type="max"/>
        <color rgb="FFFCFCFF"/>
        <color rgb="FF63BE7B"/>
      </colorScale>
    </cfRule>
    <cfRule type="colorScale" priority="19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86">
    <cfRule type="colorScale" priority="1986">
      <colorScale>
        <cfvo type="min"/>
        <cfvo type="max"/>
        <color rgb="FFFCFCFF"/>
        <color rgb="FF63BE7B"/>
      </colorScale>
    </cfRule>
    <cfRule type="colorScale" priority="19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86">
    <cfRule type="colorScale" priority="1988">
      <colorScale>
        <cfvo type="min"/>
        <cfvo type="max"/>
        <color rgb="FFFCFCFF"/>
        <color rgb="FF63BE7B"/>
      </colorScale>
    </cfRule>
    <cfRule type="colorScale" priority="19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86">
    <cfRule type="cellIs" dxfId="4497" priority="1990" operator="greaterThan">
      <formula>1</formula>
    </cfRule>
    <cfRule type="colorScale" priority="1991">
      <colorScale>
        <cfvo type="min"/>
        <cfvo type="max"/>
        <color rgb="FFFCFCFF"/>
        <color rgb="FF63BE7B"/>
      </colorScale>
    </cfRule>
    <cfRule type="colorScale" priority="19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86">
    <cfRule type="colorScale" priority="1993">
      <colorScale>
        <cfvo type="min"/>
        <cfvo type="max"/>
        <color rgb="FFFCFCFF"/>
        <color rgb="FF63BE7B"/>
      </colorScale>
    </cfRule>
    <cfRule type="colorScale" priority="19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86">
    <cfRule type="colorScale" priority="1995">
      <colorScale>
        <cfvo type="min"/>
        <cfvo type="max"/>
        <color rgb="FFFCFCFF"/>
        <color rgb="FF63BE7B"/>
      </colorScale>
    </cfRule>
    <cfRule type="colorScale" priority="19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86">
    <cfRule type="cellIs" dxfId="4496" priority="1997" operator="greaterThan">
      <formula>1</formula>
    </cfRule>
    <cfRule type="colorScale" priority="1998">
      <colorScale>
        <cfvo type="min"/>
        <cfvo type="max"/>
        <color rgb="FFFCFCFF"/>
        <color rgb="FF63BE7B"/>
      </colorScale>
    </cfRule>
    <cfRule type="colorScale" priority="19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86">
    <cfRule type="colorScale" priority="2000">
      <colorScale>
        <cfvo type="min"/>
        <cfvo type="max"/>
        <color rgb="FFFCFCFF"/>
        <color rgb="FF63BE7B"/>
      </colorScale>
    </cfRule>
    <cfRule type="colorScale" priority="20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86">
    <cfRule type="colorScale" priority="2002">
      <colorScale>
        <cfvo type="min"/>
        <cfvo type="max"/>
        <color rgb="FFFCFCFF"/>
        <color rgb="FF63BE7B"/>
      </colorScale>
    </cfRule>
    <cfRule type="colorScale" priority="20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86">
    <cfRule type="cellIs" dxfId="4495" priority="2004" operator="greaterThan">
      <formula>1</formula>
    </cfRule>
    <cfRule type="colorScale" priority="2005">
      <colorScale>
        <cfvo type="min"/>
        <cfvo type="max"/>
        <color rgb="FFFCFCFF"/>
        <color rgb="FF63BE7B"/>
      </colorScale>
    </cfRule>
    <cfRule type="colorScale" priority="20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86">
    <cfRule type="colorScale" priority="2007">
      <colorScale>
        <cfvo type="min"/>
        <cfvo type="max"/>
        <color rgb="FFFCFCFF"/>
        <color rgb="FF63BE7B"/>
      </colorScale>
    </cfRule>
    <cfRule type="colorScale" priority="20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86">
    <cfRule type="colorScale" priority="2009">
      <colorScale>
        <cfvo type="min"/>
        <cfvo type="max"/>
        <color rgb="FFFCFCFF"/>
        <color rgb="FF63BE7B"/>
      </colorScale>
    </cfRule>
    <cfRule type="colorScale" priority="20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86">
    <cfRule type="cellIs" dxfId="4494" priority="2011" operator="greaterThan">
      <formula>1</formula>
    </cfRule>
    <cfRule type="colorScale" priority="2012">
      <colorScale>
        <cfvo type="min"/>
        <cfvo type="max"/>
        <color rgb="FFFCFCFF"/>
        <color rgb="FF63BE7B"/>
      </colorScale>
    </cfRule>
    <cfRule type="colorScale" priority="20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86">
    <cfRule type="colorScale" priority="2014">
      <colorScale>
        <cfvo type="min"/>
        <cfvo type="max"/>
        <color rgb="FFFCFCFF"/>
        <color rgb="FF63BE7B"/>
      </colorScale>
    </cfRule>
    <cfRule type="colorScale" priority="20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86">
    <cfRule type="colorScale" priority="2016">
      <colorScale>
        <cfvo type="min"/>
        <cfvo type="max"/>
        <color rgb="FFFCFCFF"/>
        <color rgb="FF63BE7B"/>
      </colorScale>
    </cfRule>
    <cfRule type="colorScale" priority="20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86">
    <cfRule type="cellIs" dxfId="4493" priority="2018" operator="greaterThan">
      <formula>1</formula>
    </cfRule>
    <cfRule type="colorScale" priority="2019">
      <colorScale>
        <cfvo type="min"/>
        <cfvo type="max"/>
        <color rgb="FFFCFCFF"/>
        <color rgb="FF63BE7B"/>
      </colorScale>
    </cfRule>
    <cfRule type="colorScale" priority="20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86">
    <cfRule type="colorScale" priority="2021">
      <colorScale>
        <cfvo type="min"/>
        <cfvo type="max"/>
        <color rgb="FFFCFCFF"/>
        <color rgb="FF63BE7B"/>
      </colorScale>
    </cfRule>
    <cfRule type="colorScale" priority="20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86">
    <cfRule type="colorScale" priority="2023">
      <colorScale>
        <cfvo type="min"/>
        <cfvo type="max"/>
        <color rgb="FFFCFCFF"/>
        <color rgb="FF63BE7B"/>
      </colorScale>
    </cfRule>
    <cfRule type="colorScale" priority="20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86">
    <cfRule type="cellIs" dxfId="4492" priority="2025" operator="greaterThan">
      <formula>1</formula>
    </cfRule>
    <cfRule type="colorScale" priority="2026">
      <colorScale>
        <cfvo type="min"/>
        <cfvo type="max"/>
        <color rgb="FFFCFCFF"/>
        <color rgb="FF63BE7B"/>
      </colorScale>
    </cfRule>
    <cfRule type="colorScale" priority="20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86">
    <cfRule type="colorScale" priority="2028">
      <colorScale>
        <cfvo type="min"/>
        <cfvo type="max"/>
        <color rgb="FFFCFCFF"/>
        <color rgb="FF63BE7B"/>
      </colorScale>
    </cfRule>
    <cfRule type="colorScale" priority="20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86">
    <cfRule type="colorScale" priority="2030">
      <colorScale>
        <cfvo type="min"/>
        <cfvo type="max"/>
        <color rgb="FFFCFCFF"/>
        <color rgb="FF63BE7B"/>
      </colorScale>
    </cfRule>
    <cfRule type="colorScale" priority="20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86">
    <cfRule type="cellIs" dxfId="4491" priority="2032" operator="greaterThan">
      <formula>1</formula>
    </cfRule>
    <cfRule type="colorScale" priority="2033">
      <colorScale>
        <cfvo type="min"/>
        <cfvo type="max"/>
        <color rgb="FFFCFCFF"/>
        <color rgb="FF63BE7B"/>
      </colorScale>
    </cfRule>
    <cfRule type="colorScale" priority="20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86">
    <cfRule type="colorScale" priority="2035">
      <colorScale>
        <cfvo type="min"/>
        <cfvo type="max"/>
        <color rgb="FFFCFCFF"/>
        <color rgb="FF63BE7B"/>
      </colorScale>
    </cfRule>
    <cfRule type="colorScale" priority="20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86">
    <cfRule type="colorScale" priority="2037">
      <colorScale>
        <cfvo type="min"/>
        <cfvo type="max"/>
        <color rgb="FFFCFCFF"/>
        <color rgb="FF63BE7B"/>
      </colorScale>
    </cfRule>
    <cfRule type="colorScale" priority="20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86">
    <cfRule type="cellIs" dxfId="4490" priority="2039" operator="greaterThan">
      <formula>1</formula>
    </cfRule>
    <cfRule type="colorScale" priority="2040">
      <colorScale>
        <cfvo type="min"/>
        <cfvo type="max"/>
        <color rgb="FFFCFCFF"/>
        <color rgb="FF63BE7B"/>
      </colorScale>
    </cfRule>
    <cfRule type="colorScale" priority="20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86">
    <cfRule type="colorScale" priority="2042">
      <colorScale>
        <cfvo type="min"/>
        <cfvo type="max"/>
        <color rgb="FFFCFCFF"/>
        <color rgb="FF63BE7B"/>
      </colorScale>
    </cfRule>
    <cfRule type="colorScale" priority="20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86">
    <cfRule type="colorScale" priority="2044">
      <colorScale>
        <cfvo type="min"/>
        <cfvo type="max"/>
        <color rgb="FFFCFCFF"/>
        <color rgb="FF63BE7B"/>
      </colorScale>
    </cfRule>
    <cfRule type="colorScale" priority="20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86">
    <cfRule type="cellIs" dxfId="4489" priority="2046" operator="greaterThan">
      <formula>1</formula>
    </cfRule>
    <cfRule type="colorScale" priority="2047">
      <colorScale>
        <cfvo type="min"/>
        <cfvo type="max"/>
        <color rgb="FFFCFCFF"/>
        <color rgb="FF63BE7B"/>
      </colorScale>
    </cfRule>
    <cfRule type="colorScale" priority="20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86">
    <cfRule type="colorScale" priority="2049">
      <colorScale>
        <cfvo type="min"/>
        <cfvo type="max"/>
        <color rgb="FFFCFCFF"/>
        <color rgb="FF63BE7B"/>
      </colorScale>
    </cfRule>
    <cfRule type="colorScale" priority="20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86">
    <cfRule type="colorScale" priority="2051">
      <colorScale>
        <cfvo type="min"/>
        <cfvo type="max"/>
        <color rgb="FFFCFCFF"/>
        <color rgb="FF63BE7B"/>
      </colorScale>
    </cfRule>
    <cfRule type="colorScale" priority="20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86">
    <cfRule type="cellIs" dxfId="4488" priority="2053" operator="greaterThan">
      <formula>1</formula>
    </cfRule>
    <cfRule type="colorScale" priority="2054">
      <colorScale>
        <cfvo type="min"/>
        <cfvo type="max"/>
        <color rgb="FFFCFCFF"/>
        <color rgb="FF63BE7B"/>
      </colorScale>
    </cfRule>
    <cfRule type="colorScale" priority="20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86">
    <cfRule type="colorScale" priority="2056">
      <colorScale>
        <cfvo type="min"/>
        <cfvo type="max"/>
        <color rgb="FFFCFCFF"/>
        <color rgb="FF63BE7B"/>
      </colorScale>
    </cfRule>
    <cfRule type="colorScale" priority="20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86">
    <cfRule type="colorScale" priority="2058">
      <colorScale>
        <cfvo type="min"/>
        <cfvo type="max"/>
        <color rgb="FFFCFCFF"/>
        <color rgb="FF63BE7B"/>
      </colorScale>
    </cfRule>
    <cfRule type="colorScale" priority="20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86">
    <cfRule type="cellIs" dxfId="4487" priority="2060" operator="greaterThan">
      <formula>1</formula>
    </cfRule>
    <cfRule type="colorScale" priority="2061">
      <colorScale>
        <cfvo type="min"/>
        <cfvo type="max"/>
        <color rgb="FFFCFCFF"/>
        <color rgb="FF63BE7B"/>
      </colorScale>
    </cfRule>
    <cfRule type="colorScale" priority="20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86">
    <cfRule type="colorScale" priority="2063">
      <colorScale>
        <cfvo type="min"/>
        <cfvo type="max"/>
        <color rgb="FFFCFCFF"/>
        <color rgb="FF63BE7B"/>
      </colorScale>
    </cfRule>
    <cfRule type="colorScale" priority="20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86">
    <cfRule type="colorScale" priority="2065">
      <colorScale>
        <cfvo type="min"/>
        <cfvo type="max"/>
        <color rgb="FFFCFCFF"/>
        <color rgb="FF63BE7B"/>
      </colorScale>
    </cfRule>
    <cfRule type="colorScale" priority="20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86">
    <cfRule type="cellIs" dxfId="4486" priority="2067" operator="greaterThan">
      <formula>1</formula>
    </cfRule>
    <cfRule type="colorScale" priority="2068">
      <colorScale>
        <cfvo type="min"/>
        <cfvo type="max"/>
        <color rgb="FFFCFCFF"/>
        <color rgb="FF63BE7B"/>
      </colorScale>
    </cfRule>
    <cfRule type="colorScale" priority="20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86">
    <cfRule type="colorScale" priority="2070">
      <colorScale>
        <cfvo type="min"/>
        <cfvo type="max"/>
        <color rgb="FFFCFCFF"/>
        <color rgb="FF63BE7B"/>
      </colorScale>
    </cfRule>
    <cfRule type="colorScale" priority="20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86">
    <cfRule type="colorScale" priority="2072">
      <colorScale>
        <cfvo type="min"/>
        <cfvo type="max"/>
        <color rgb="FFFCFCFF"/>
        <color rgb="FF63BE7B"/>
      </colorScale>
    </cfRule>
    <cfRule type="colorScale" priority="20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86">
    <cfRule type="cellIs" dxfId="4485" priority="2074" operator="greaterThan">
      <formula>1</formula>
    </cfRule>
    <cfRule type="colorScale" priority="2075">
      <colorScale>
        <cfvo type="min"/>
        <cfvo type="max"/>
        <color rgb="FFFCFCFF"/>
        <color rgb="FF63BE7B"/>
      </colorScale>
    </cfRule>
    <cfRule type="colorScale" priority="20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86">
    <cfRule type="cellIs" dxfId="4484" priority="2077" operator="greaterThan">
      <formula>1</formula>
    </cfRule>
    <cfRule type="colorScale" priority="2078">
      <colorScale>
        <cfvo type="min"/>
        <cfvo type="max"/>
        <color rgb="FFFCFCFF"/>
        <color rgb="FF63BE7B"/>
      </colorScale>
    </cfRule>
    <cfRule type="colorScale" priority="20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86:HW86">
    <cfRule type="colorScale" priority="2080">
      <colorScale>
        <cfvo type="min"/>
        <cfvo type="max"/>
        <color rgb="FFFCFCFF"/>
        <color rgb="FF63BE7B"/>
      </colorScale>
    </cfRule>
    <cfRule type="colorScale" priority="20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86">
    <cfRule type="colorScale" priority="2082">
      <colorScale>
        <cfvo type="min"/>
        <cfvo type="max"/>
        <color rgb="FFFCFCFF"/>
        <color rgb="FF63BE7B"/>
      </colorScale>
    </cfRule>
    <cfRule type="colorScale" priority="20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86">
    <cfRule type="colorScale" priority="2217">
      <colorScale>
        <cfvo type="min"/>
        <cfvo type="max"/>
        <color rgb="FFFCFCFF"/>
        <color rgb="FF63BE7B"/>
      </colorScale>
    </cfRule>
    <cfRule type="colorScale" priority="22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86">
    <cfRule type="cellIs" dxfId="4483" priority="2084" operator="greaterThan">
      <formula>1</formula>
    </cfRule>
    <cfRule type="colorScale" priority="2085">
      <colorScale>
        <cfvo type="min"/>
        <cfvo type="max"/>
        <color rgb="FFFCFCFF"/>
        <color rgb="FF63BE7B"/>
      </colorScale>
    </cfRule>
    <cfRule type="colorScale" priority="20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86">
    <cfRule type="colorScale" priority="2087">
      <colorScale>
        <cfvo type="min"/>
        <cfvo type="max"/>
        <color rgb="FFFCFCFF"/>
        <color rgb="FF63BE7B"/>
      </colorScale>
    </cfRule>
    <cfRule type="colorScale" priority="20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86">
    <cfRule type="colorScale" priority="2213">
      <colorScale>
        <cfvo type="min"/>
        <cfvo type="max"/>
        <color rgb="FFFCFCFF"/>
        <color rgb="FF63BE7B"/>
      </colorScale>
    </cfRule>
    <cfRule type="colorScale" priority="22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86">
    <cfRule type="cellIs" dxfId="4482" priority="2089" operator="greaterThan">
      <formula>1</formula>
    </cfRule>
    <cfRule type="colorScale" priority="2090">
      <colorScale>
        <cfvo type="min"/>
        <cfvo type="max"/>
        <color rgb="FFFCFCFF"/>
        <color rgb="FF63BE7B"/>
      </colorScale>
    </cfRule>
    <cfRule type="colorScale" priority="20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86">
    <cfRule type="colorScale" priority="2092">
      <colorScale>
        <cfvo type="min"/>
        <cfvo type="max"/>
        <color rgb="FFFCFCFF"/>
        <color rgb="FF63BE7B"/>
      </colorScale>
    </cfRule>
    <cfRule type="colorScale" priority="20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86">
    <cfRule type="colorScale" priority="2094">
      <colorScale>
        <cfvo type="min"/>
        <cfvo type="max"/>
        <color rgb="FFFCFCFF"/>
        <color rgb="FF63BE7B"/>
      </colorScale>
    </cfRule>
    <cfRule type="colorScale" priority="20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86">
    <cfRule type="cellIs" dxfId="4481" priority="2096" operator="greaterThan">
      <formula>1</formula>
    </cfRule>
    <cfRule type="colorScale" priority="2097">
      <colorScale>
        <cfvo type="min"/>
        <cfvo type="max"/>
        <color rgb="FFFCFCFF"/>
        <color rgb="FF63BE7B"/>
      </colorScale>
    </cfRule>
    <cfRule type="colorScale" priority="20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86">
    <cfRule type="colorScale" priority="2099">
      <colorScale>
        <cfvo type="min"/>
        <cfvo type="max"/>
        <color rgb="FFFCFCFF"/>
        <color rgb="FF63BE7B"/>
      </colorScale>
    </cfRule>
    <cfRule type="colorScale" priority="21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86">
    <cfRule type="colorScale" priority="2101">
      <colorScale>
        <cfvo type="min"/>
        <cfvo type="max"/>
        <color rgb="FFFCFCFF"/>
        <color rgb="FF63BE7B"/>
      </colorScale>
    </cfRule>
    <cfRule type="colorScale" priority="21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86">
    <cfRule type="cellIs" dxfId="4480" priority="2103" operator="greaterThan">
      <formula>1</formula>
    </cfRule>
    <cfRule type="colorScale" priority="2104">
      <colorScale>
        <cfvo type="min"/>
        <cfvo type="max"/>
        <color rgb="FFFCFCFF"/>
        <color rgb="FF63BE7B"/>
      </colorScale>
    </cfRule>
    <cfRule type="colorScale" priority="21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86">
    <cfRule type="colorScale" priority="2106">
      <colorScale>
        <cfvo type="min"/>
        <cfvo type="max"/>
        <color rgb="FFFCFCFF"/>
        <color rgb="FF63BE7B"/>
      </colorScale>
    </cfRule>
    <cfRule type="colorScale" priority="21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86">
    <cfRule type="colorScale" priority="2108">
      <colorScale>
        <cfvo type="min"/>
        <cfvo type="max"/>
        <color rgb="FFFCFCFF"/>
        <color rgb="FF63BE7B"/>
      </colorScale>
    </cfRule>
    <cfRule type="colorScale" priority="21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86">
    <cfRule type="cellIs" dxfId="4479" priority="2110" operator="greaterThan">
      <formula>1</formula>
    </cfRule>
    <cfRule type="colorScale" priority="2111">
      <colorScale>
        <cfvo type="min"/>
        <cfvo type="max"/>
        <color rgb="FFFCFCFF"/>
        <color rgb="FF63BE7B"/>
      </colorScale>
    </cfRule>
    <cfRule type="colorScale" priority="21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86">
    <cfRule type="colorScale" priority="2113">
      <colorScale>
        <cfvo type="min"/>
        <cfvo type="max"/>
        <color rgb="FFFCFCFF"/>
        <color rgb="FF63BE7B"/>
      </colorScale>
    </cfRule>
    <cfRule type="colorScale" priority="21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86">
    <cfRule type="colorScale" priority="2115">
      <colorScale>
        <cfvo type="min"/>
        <cfvo type="max"/>
        <color rgb="FFFCFCFF"/>
        <color rgb="FF63BE7B"/>
      </colorScale>
    </cfRule>
    <cfRule type="colorScale" priority="21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86">
    <cfRule type="cellIs" dxfId="4478" priority="2117" operator="greaterThan">
      <formula>1</formula>
    </cfRule>
    <cfRule type="colorScale" priority="2118">
      <colorScale>
        <cfvo type="min"/>
        <cfvo type="max"/>
        <color rgb="FFFCFCFF"/>
        <color rgb="FF63BE7B"/>
      </colorScale>
    </cfRule>
    <cfRule type="colorScale" priority="21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86">
    <cfRule type="colorScale" priority="2120">
      <colorScale>
        <cfvo type="min"/>
        <cfvo type="max"/>
        <color rgb="FFFCFCFF"/>
        <color rgb="FF63BE7B"/>
      </colorScale>
    </cfRule>
    <cfRule type="colorScale" priority="21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86">
    <cfRule type="colorScale" priority="2122">
      <colorScale>
        <cfvo type="min"/>
        <cfvo type="max"/>
        <color rgb="FFFCFCFF"/>
        <color rgb="FF63BE7B"/>
      </colorScale>
    </cfRule>
    <cfRule type="colorScale" priority="21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86">
    <cfRule type="cellIs" dxfId="4477" priority="2124" operator="greaterThan">
      <formula>1</formula>
    </cfRule>
    <cfRule type="colorScale" priority="2125">
      <colorScale>
        <cfvo type="min"/>
        <cfvo type="max"/>
        <color rgb="FFFCFCFF"/>
        <color rgb="FF63BE7B"/>
      </colorScale>
    </cfRule>
    <cfRule type="colorScale" priority="21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86">
    <cfRule type="colorScale" priority="2127">
      <colorScale>
        <cfvo type="min"/>
        <cfvo type="max"/>
        <color rgb="FFFCFCFF"/>
        <color rgb="FF63BE7B"/>
      </colorScale>
    </cfRule>
    <cfRule type="colorScale" priority="21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86">
    <cfRule type="colorScale" priority="2129">
      <colorScale>
        <cfvo type="min"/>
        <cfvo type="max"/>
        <color rgb="FFFCFCFF"/>
        <color rgb="FF63BE7B"/>
      </colorScale>
    </cfRule>
    <cfRule type="colorScale" priority="21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86">
    <cfRule type="cellIs" dxfId="4476" priority="2131" operator="greaterThan">
      <formula>1</formula>
    </cfRule>
    <cfRule type="colorScale" priority="2132">
      <colorScale>
        <cfvo type="min"/>
        <cfvo type="max"/>
        <color rgb="FFFCFCFF"/>
        <color rgb="FF63BE7B"/>
      </colorScale>
    </cfRule>
    <cfRule type="colorScale" priority="21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86">
    <cfRule type="colorScale" priority="2134">
      <colorScale>
        <cfvo type="min"/>
        <cfvo type="max"/>
        <color rgb="FFFCFCFF"/>
        <color rgb="FF63BE7B"/>
      </colorScale>
    </cfRule>
    <cfRule type="colorScale" priority="21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86">
    <cfRule type="colorScale" priority="2136">
      <colorScale>
        <cfvo type="min"/>
        <cfvo type="max"/>
        <color rgb="FFFCFCFF"/>
        <color rgb="FF63BE7B"/>
      </colorScale>
    </cfRule>
    <cfRule type="colorScale" priority="21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86">
    <cfRule type="cellIs" dxfId="4475" priority="2138" operator="greaterThan">
      <formula>1</formula>
    </cfRule>
    <cfRule type="colorScale" priority="2139">
      <colorScale>
        <cfvo type="min"/>
        <cfvo type="max"/>
        <color rgb="FFFCFCFF"/>
        <color rgb="FF63BE7B"/>
      </colorScale>
    </cfRule>
    <cfRule type="colorScale" priority="21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86">
    <cfRule type="colorScale" priority="2141">
      <colorScale>
        <cfvo type="min"/>
        <cfvo type="max"/>
        <color rgb="FFFCFCFF"/>
        <color rgb="FF63BE7B"/>
      </colorScale>
    </cfRule>
    <cfRule type="colorScale" priority="21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86">
    <cfRule type="colorScale" priority="2143">
      <colorScale>
        <cfvo type="min"/>
        <cfvo type="max"/>
        <color rgb="FFFCFCFF"/>
        <color rgb="FF63BE7B"/>
      </colorScale>
    </cfRule>
    <cfRule type="colorScale" priority="21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86">
    <cfRule type="cellIs" dxfId="4474" priority="2145" operator="greaterThan">
      <formula>1</formula>
    </cfRule>
    <cfRule type="colorScale" priority="2146">
      <colorScale>
        <cfvo type="min"/>
        <cfvo type="max"/>
        <color rgb="FFFCFCFF"/>
        <color rgb="FF63BE7B"/>
      </colorScale>
    </cfRule>
    <cfRule type="colorScale" priority="21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86">
    <cfRule type="colorScale" priority="2148">
      <colorScale>
        <cfvo type="min"/>
        <cfvo type="max"/>
        <color rgb="FFFCFCFF"/>
        <color rgb="FF63BE7B"/>
      </colorScale>
    </cfRule>
    <cfRule type="colorScale" priority="21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86">
    <cfRule type="colorScale" priority="2150">
      <colorScale>
        <cfvo type="min"/>
        <cfvo type="max"/>
        <color rgb="FFFCFCFF"/>
        <color rgb="FF63BE7B"/>
      </colorScale>
    </cfRule>
    <cfRule type="colorScale" priority="21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86">
    <cfRule type="cellIs" dxfId="4473" priority="2152" operator="greaterThan">
      <formula>1</formula>
    </cfRule>
    <cfRule type="colorScale" priority="2153">
      <colorScale>
        <cfvo type="min"/>
        <cfvo type="max"/>
        <color rgb="FFFCFCFF"/>
        <color rgb="FF63BE7B"/>
      </colorScale>
    </cfRule>
    <cfRule type="colorScale" priority="21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86">
    <cfRule type="colorScale" priority="2155">
      <colorScale>
        <cfvo type="min"/>
        <cfvo type="max"/>
        <color rgb="FFFCFCFF"/>
        <color rgb="FF63BE7B"/>
      </colorScale>
    </cfRule>
    <cfRule type="colorScale" priority="21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86">
    <cfRule type="colorScale" priority="2157">
      <colorScale>
        <cfvo type="min"/>
        <cfvo type="max"/>
        <color rgb="FFFCFCFF"/>
        <color rgb="FF63BE7B"/>
      </colorScale>
    </cfRule>
    <cfRule type="colorScale" priority="21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86">
    <cfRule type="cellIs" dxfId="4472" priority="2159" operator="greaterThan">
      <formula>1</formula>
    </cfRule>
    <cfRule type="colorScale" priority="2160">
      <colorScale>
        <cfvo type="min"/>
        <cfvo type="max"/>
        <color rgb="FFFCFCFF"/>
        <color rgb="FF63BE7B"/>
      </colorScale>
    </cfRule>
    <cfRule type="colorScale" priority="21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86">
    <cfRule type="colorScale" priority="2162">
      <colorScale>
        <cfvo type="min"/>
        <cfvo type="max"/>
        <color rgb="FFFCFCFF"/>
        <color rgb="FF63BE7B"/>
      </colorScale>
    </cfRule>
    <cfRule type="colorScale" priority="21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86">
    <cfRule type="colorScale" priority="2164">
      <colorScale>
        <cfvo type="min"/>
        <cfvo type="max"/>
        <color rgb="FFFCFCFF"/>
        <color rgb="FF63BE7B"/>
      </colorScale>
    </cfRule>
    <cfRule type="colorScale" priority="21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86">
    <cfRule type="cellIs" dxfId="4471" priority="2166" operator="greaterThan">
      <formula>1</formula>
    </cfRule>
    <cfRule type="colorScale" priority="2167">
      <colorScale>
        <cfvo type="min"/>
        <cfvo type="max"/>
        <color rgb="FFFCFCFF"/>
        <color rgb="FF63BE7B"/>
      </colorScale>
    </cfRule>
    <cfRule type="colorScale" priority="21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86">
    <cfRule type="colorScale" priority="2169">
      <colorScale>
        <cfvo type="min"/>
        <cfvo type="max"/>
        <color rgb="FFFCFCFF"/>
        <color rgb="FF63BE7B"/>
      </colorScale>
    </cfRule>
    <cfRule type="colorScale" priority="21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86">
    <cfRule type="colorScale" priority="2171">
      <colorScale>
        <cfvo type="min"/>
        <cfvo type="max"/>
        <color rgb="FFFCFCFF"/>
        <color rgb="FF63BE7B"/>
      </colorScale>
    </cfRule>
    <cfRule type="colorScale" priority="21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86">
    <cfRule type="cellIs" dxfId="4470" priority="2173" operator="greaterThan">
      <formula>1</formula>
    </cfRule>
    <cfRule type="colorScale" priority="2174">
      <colorScale>
        <cfvo type="min"/>
        <cfvo type="max"/>
        <color rgb="FFFCFCFF"/>
        <color rgb="FF63BE7B"/>
      </colorScale>
    </cfRule>
    <cfRule type="colorScale" priority="21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86">
    <cfRule type="colorScale" priority="2176">
      <colorScale>
        <cfvo type="min"/>
        <cfvo type="max"/>
        <color rgb="FFFCFCFF"/>
        <color rgb="FF63BE7B"/>
      </colorScale>
    </cfRule>
    <cfRule type="colorScale" priority="21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86">
    <cfRule type="colorScale" priority="2178">
      <colorScale>
        <cfvo type="min"/>
        <cfvo type="max"/>
        <color rgb="FFFCFCFF"/>
        <color rgb="FF63BE7B"/>
      </colorScale>
    </cfRule>
    <cfRule type="colorScale" priority="21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86">
    <cfRule type="cellIs" dxfId="4469" priority="2180" operator="greaterThan">
      <formula>1</formula>
    </cfRule>
    <cfRule type="colorScale" priority="2181">
      <colorScale>
        <cfvo type="min"/>
        <cfvo type="max"/>
        <color rgb="FFFCFCFF"/>
        <color rgb="FF63BE7B"/>
      </colorScale>
    </cfRule>
    <cfRule type="colorScale" priority="21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86">
    <cfRule type="colorScale" priority="2183">
      <colorScale>
        <cfvo type="min"/>
        <cfvo type="max"/>
        <color rgb="FFFCFCFF"/>
        <color rgb="FF63BE7B"/>
      </colorScale>
    </cfRule>
    <cfRule type="colorScale" priority="21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86">
    <cfRule type="colorScale" priority="2185">
      <colorScale>
        <cfvo type="min"/>
        <cfvo type="max"/>
        <color rgb="FFFCFCFF"/>
        <color rgb="FF63BE7B"/>
      </colorScale>
    </cfRule>
    <cfRule type="colorScale" priority="21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86">
    <cfRule type="cellIs" dxfId="4468" priority="2187" operator="greaterThan">
      <formula>1</formula>
    </cfRule>
    <cfRule type="colorScale" priority="2188">
      <colorScale>
        <cfvo type="min"/>
        <cfvo type="max"/>
        <color rgb="FFFCFCFF"/>
        <color rgb="FF63BE7B"/>
      </colorScale>
    </cfRule>
    <cfRule type="colorScale" priority="21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86">
    <cfRule type="colorScale" priority="2190">
      <colorScale>
        <cfvo type="min"/>
        <cfvo type="max"/>
        <color rgb="FFFCFCFF"/>
        <color rgb="FF63BE7B"/>
      </colorScale>
    </cfRule>
    <cfRule type="colorScale" priority="21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86">
    <cfRule type="colorScale" priority="2192">
      <colorScale>
        <cfvo type="min"/>
        <cfvo type="max"/>
        <color rgb="FFFCFCFF"/>
        <color rgb="FF63BE7B"/>
      </colorScale>
    </cfRule>
    <cfRule type="colorScale" priority="21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86">
    <cfRule type="cellIs" dxfId="4467" priority="2194" operator="greaterThan">
      <formula>1</formula>
    </cfRule>
    <cfRule type="colorScale" priority="2195">
      <colorScale>
        <cfvo type="min"/>
        <cfvo type="max"/>
        <color rgb="FFFCFCFF"/>
        <color rgb="FF63BE7B"/>
      </colorScale>
    </cfRule>
    <cfRule type="colorScale" priority="21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86">
    <cfRule type="colorScale" priority="2197">
      <colorScale>
        <cfvo type="min"/>
        <cfvo type="max"/>
        <color rgb="FFFCFCFF"/>
        <color rgb="FF63BE7B"/>
      </colorScale>
    </cfRule>
    <cfRule type="colorScale" priority="21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86">
    <cfRule type="colorScale" priority="2199">
      <colorScale>
        <cfvo type="min"/>
        <cfvo type="max"/>
        <color rgb="FFFCFCFF"/>
        <color rgb="FF63BE7B"/>
      </colorScale>
    </cfRule>
    <cfRule type="colorScale" priority="22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86">
    <cfRule type="cellIs" dxfId="4466" priority="2201" operator="greaterThan">
      <formula>1</formula>
    </cfRule>
    <cfRule type="colorScale" priority="2202">
      <colorScale>
        <cfvo type="min"/>
        <cfvo type="max"/>
        <color rgb="FFFCFCFF"/>
        <color rgb="FF63BE7B"/>
      </colorScale>
    </cfRule>
    <cfRule type="colorScale" priority="22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86">
    <cfRule type="colorScale" priority="2204">
      <colorScale>
        <cfvo type="min"/>
        <cfvo type="max"/>
        <color rgb="FFFCFCFF"/>
        <color rgb="FF63BE7B"/>
      </colorScale>
    </cfRule>
    <cfRule type="colorScale" priority="22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86">
    <cfRule type="colorScale" priority="2206">
      <colorScale>
        <cfvo type="min"/>
        <cfvo type="max"/>
        <color rgb="FFFCFCFF"/>
        <color rgb="FF63BE7B"/>
      </colorScale>
    </cfRule>
    <cfRule type="colorScale" priority="22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86">
    <cfRule type="cellIs" dxfId="4465" priority="2208" operator="greaterThan">
      <formula>1</formula>
    </cfRule>
    <cfRule type="colorScale" priority="2209">
      <colorScale>
        <cfvo type="min"/>
        <cfvo type="max"/>
        <color rgb="FFFCFCFF"/>
        <color rgb="FF63BE7B"/>
      </colorScale>
    </cfRule>
    <cfRule type="colorScale" priority="22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G86:KZ86">
    <cfRule type="cellIs" dxfId="4464" priority="1902" operator="greaterThan">
      <formula>0.31</formula>
    </cfRule>
    <cfRule type="cellIs" dxfId="4463" priority="1903" operator="greaterThan">
      <formula>0.31</formula>
    </cfRule>
    <cfRule type="cellIs" dxfId="4462" priority="1904" operator="greaterThan">
      <formula>0.31</formula>
    </cfRule>
    <cfRule type="cellIs" dxfId="4461" priority="1905" operator="greaterThan">
      <formula>0.3</formula>
    </cfRule>
    <cfRule type="cellIs" dxfId="4460" priority="1906" operator="greaterThan">
      <formula>1</formula>
    </cfRule>
    <cfRule type="cellIs" dxfId="4459" priority="1907" operator="equal">
      <formula>0</formula>
    </cfRule>
  </conditionalFormatting>
  <conditionalFormatting sqref="LG86">
    <cfRule type="containsText" dxfId="4458" priority="1859" operator="containsText" text=" ">
      <formula>NOT(ISERROR(SEARCH(" ",LG86)))</formula>
    </cfRule>
    <cfRule type="containsText" dxfId="4457" priority="1860" operator="containsText" text=" ">
      <formula>NOT(ISERROR(SEARCH(" ",LG86)))</formula>
    </cfRule>
  </conditionalFormatting>
  <conditionalFormatting sqref="LH86">
    <cfRule type="containsText" dxfId="4456" priority="1855" operator="containsText" text=" ">
      <formula>NOT(ISERROR(SEARCH(" ",LH86)))</formula>
    </cfRule>
    <cfRule type="containsText" dxfId="4455" priority="1856" operator="containsText" text=" ">
      <formula>NOT(ISERROR(SEARCH(" ",LH86)))</formula>
    </cfRule>
  </conditionalFormatting>
  <conditionalFormatting sqref="LI86">
    <cfRule type="containsText" dxfId="4454" priority="1857" operator="containsText" text=" ">
      <formula>NOT(ISERROR(SEARCH(" ",LI86)))</formula>
    </cfRule>
    <cfRule type="containsText" dxfId="4453" priority="1858" operator="containsText" text=" ">
      <formula>NOT(ISERROR(SEARCH(" ",LI86)))</formula>
    </cfRule>
  </conditionalFormatting>
  <conditionalFormatting sqref="LJ86">
    <cfRule type="containsText" dxfId="4452" priority="1853" operator="containsText" text=" ">
      <formula>NOT(ISERROR(SEARCH(" ",LJ86)))</formula>
    </cfRule>
    <cfRule type="containsText" dxfId="4451" priority="1854" operator="containsText" text=" ">
      <formula>NOT(ISERROR(SEARCH(" ",LJ86)))</formula>
    </cfRule>
  </conditionalFormatting>
  <conditionalFormatting sqref="LL86">
    <cfRule type="containsText" dxfId="4450" priority="1851" operator="containsText" text=" ">
      <formula>NOT(ISERROR(SEARCH(" ",LL86)))</formula>
    </cfRule>
    <cfRule type="containsText" dxfId="4449" priority="1852" operator="containsText" text=" ">
      <formula>NOT(ISERROR(SEARCH(" ",LL86)))</formula>
    </cfRule>
  </conditionalFormatting>
  <conditionalFormatting sqref="LN86">
    <cfRule type="containsText" dxfId="4448" priority="1849" operator="containsText" text=" ">
      <formula>NOT(ISERROR(SEARCH(" ",LN86)))</formula>
    </cfRule>
    <cfRule type="containsText" dxfId="4447" priority="1850" operator="containsText" text=" ">
      <formula>NOT(ISERROR(SEARCH(" ",LN86)))</formula>
    </cfRule>
  </conditionalFormatting>
  <conditionalFormatting sqref="LO86:MQ86">
    <cfRule type="cellIs" dxfId="4446" priority="1863" operator="greaterThan">
      <formula>1</formula>
    </cfRule>
    <cfRule type="cellIs" dxfId="4445" priority="1864" operator="greaterThan">
      <formula>1</formula>
    </cfRule>
    <cfRule type="containsText" dxfId="4444" priority="1865" operator="containsText" text=" ">
      <formula>NOT(ISERROR(SEARCH(" ",LO86)))</formula>
    </cfRule>
    <cfRule type="containsText" dxfId="4443" priority="1866" operator="containsText" text=" ">
      <formula>NOT(ISERROR(SEARCH(" ",LO86)))</formula>
    </cfRule>
  </conditionalFormatting>
  <conditionalFormatting sqref="MS86:MT86">
    <cfRule type="containsText" dxfId="4442" priority="1861" operator="containsText" text=" ">
      <formula>NOT(ISERROR(SEARCH(" ",MS86)))</formula>
    </cfRule>
    <cfRule type="containsText" dxfId="4441" priority="1862" operator="containsText" text=" ">
      <formula>NOT(ISERROR(SEARCH(" ",MS86)))</formula>
    </cfRule>
  </conditionalFormatting>
  <conditionalFormatting sqref="MV86:MW86">
    <cfRule type="containsText" dxfId="4440" priority="1869" operator="containsText" text=" ">
      <formula>NOT(ISERROR(SEARCH(" ",MV86)))</formula>
    </cfRule>
    <cfRule type="containsText" dxfId="4439" priority="1870" operator="containsText" text=" ">
      <formula>NOT(ISERROR(SEARCH(" ",MV86)))</formula>
    </cfRule>
  </conditionalFormatting>
  <conditionalFormatting sqref="MX86:XFD86">
    <cfRule type="containsText" dxfId="4438" priority="1931" operator="containsText" text=" ">
      <formula>NOT(ISERROR(SEARCH(" ",MX86)))</formula>
    </cfRule>
    <cfRule type="containsText" dxfId="4437" priority="1932" operator="containsText" text=" ">
      <formula>NOT(ISERROR(SEARCH(" ",MX86)))</formula>
    </cfRule>
  </conditionalFormatting>
  <conditionalFormatting sqref="C87">
    <cfRule type="colorScale" priority="149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87">
    <cfRule type="containsText" dxfId="4436" priority="1488" operator="containsText" text=" ">
      <formula>NOT(ISERROR(SEARCH(" ",G87)))</formula>
    </cfRule>
    <cfRule type="containsText" dxfId="4435" priority="1489" operator="containsText" text=" ">
      <formula>NOT(ISERROR(SEARCH(" ",G87)))</formula>
    </cfRule>
  </conditionalFormatting>
  <conditionalFormatting sqref="P87">
    <cfRule type="containsText" dxfId="4434" priority="1493" operator="containsText" text=" ">
      <formula>NOT(ISERROR(SEARCH(" ",P87)))</formula>
    </cfRule>
    <cfRule type="containsText" dxfId="4433" priority="1494" operator="containsText" text=" ">
      <formula>NOT(ISERROR(SEARCH(" ",P87)))</formula>
    </cfRule>
  </conditionalFormatting>
  <conditionalFormatting sqref="V87">
    <cfRule type="colorScale" priority="1524">
      <colorScale>
        <cfvo type="min"/>
        <cfvo type="max"/>
        <color rgb="FFFCFCFF"/>
        <color rgb="FF63BE7B"/>
      </colorScale>
    </cfRule>
    <cfRule type="colorScale" priority="15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F87">
    <cfRule type="cellIs" dxfId="4432" priority="1833" operator="equal">
      <formula>0</formula>
    </cfRule>
    <cfRule type="cellIs" dxfId="4431" priority="1834" operator="greaterThan">
      <formula>1</formula>
    </cfRule>
    <cfRule type="containsText" dxfId="4430" priority="1835" operator="containsText" text=" ">
      <formula>NOT(ISERROR(SEARCH(" ",AF87)))</formula>
    </cfRule>
    <cfRule type="containsText" dxfId="4429" priority="1836" operator="containsText" text=" ">
      <formula>NOT(ISERROR(SEARCH(" ",AF87)))</formula>
    </cfRule>
  </conditionalFormatting>
  <conditionalFormatting sqref="AG87">
    <cfRule type="cellIs" dxfId="4428" priority="1517" operator="equal">
      <formula>0</formula>
    </cfRule>
    <cfRule type="cellIs" dxfId="4427" priority="1518" operator="greaterThan">
      <formula>1</formula>
    </cfRule>
    <cfRule type="containsText" dxfId="4426" priority="1519" operator="containsText" text=" ">
      <formula>NOT(ISERROR(SEARCH(" ",AG87)))</formula>
    </cfRule>
    <cfRule type="containsText" dxfId="4425" priority="1520" operator="containsText" text=" ">
      <formula>NOT(ISERROR(SEARCH(" ",AG87)))</formula>
    </cfRule>
  </conditionalFormatting>
  <conditionalFormatting sqref="AH87:AJ87">
    <cfRule type="cellIs" dxfId="4424" priority="1512" operator="equal">
      <formula>0</formula>
    </cfRule>
    <cfRule type="cellIs" dxfId="4423" priority="1513" operator="equal">
      <formula>0</formula>
    </cfRule>
    <cfRule type="cellIs" dxfId="4422" priority="1514" operator="greaterThan">
      <formula>1</formula>
    </cfRule>
    <cfRule type="containsText" dxfId="4421" priority="1515" operator="containsText" text=" ">
      <formula>NOT(ISERROR(SEARCH(" ",AH87)))</formula>
    </cfRule>
    <cfRule type="containsText" dxfId="4420" priority="1516" operator="containsText" text=" ">
      <formula>NOT(ISERROR(SEARCH(" ",AH87)))</formula>
    </cfRule>
  </conditionalFormatting>
  <conditionalFormatting sqref="AR87">
    <cfRule type="containsText" dxfId="4419" priority="1839" operator="containsText" text=" ">
      <formula>NOT(ISERROR(SEARCH(" ",AR87)))</formula>
    </cfRule>
    <cfRule type="containsText" dxfId="4418" priority="1840" operator="containsText" text=" ">
      <formula>NOT(ISERROR(SEARCH(" ",AR87)))</formula>
    </cfRule>
  </conditionalFormatting>
  <conditionalFormatting sqref="AS87">
    <cfRule type="cellIs" dxfId="4417" priority="324" operator="equal">
      <formula>0</formula>
    </cfRule>
    <cfRule type="containsText" dxfId="4416" priority="325" operator="containsText" text=" ">
      <formula>NOT(ISERROR(SEARCH(" ",AS87)))</formula>
    </cfRule>
    <cfRule type="containsText" dxfId="4415" priority="326" operator="containsText" text=" ">
      <formula>NOT(ISERROR(SEARCH(" ",AS87)))</formula>
    </cfRule>
  </conditionalFormatting>
  <conditionalFormatting sqref="AT87">
    <cfRule type="cellIs" dxfId="4414" priority="1544" operator="equal">
      <formula>0</formula>
    </cfRule>
    <cfRule type="containsText" dxfId="4413" priority="1547" operator="containsText" text=" ">
      <formula>NOT(ISERROR(SEARCH(" ",AT87)))</formula>
    </cfRule>
    <cfRule type="containsText" dxfId="4412" priority="1548" operator="containsText" text=" ">
      <formula>NOT(ISERROR(SEARCH(" ",AT87)))</formula>
    </cfRule>
  </conditionalFormatting>
  <conditionalFormatting sqref="AU87">
    <cfRule type="cellIs" dxfId="4411" priority="1529" operator="greaterThan">
      <formula>1</formula>
    </cfRule>
    <cfRule type="containsText" dxfId="4410" priority="1530" operator="containsText" text=" ">
      <formula>NOT(ISERROR(SEARCH(" ",AU87)))</formula>
    </cfRule>
    <cfRule type="containsText" dxfId="4409" priority="1531" operator="containsText" text=" ">
      <formula>NOT(ISERROR(SEARCH(" ",AU87)))</formula>
    </cfRule>
  </conditionalFormatting>
  <conditionalFormatting sqref="AV87">
    <cfRule type="containsText" dxfId="4408" priority="1508" operator="containsText" text=" ">
      <formula>NOT(ISERROR(SEARCH(" ",AV87)))</formula>
    </cfRule>
    <cfRule type="containsText" dxfId="4407" priority="1509" operator="containsText" text=" ">
      <formula>NOT(ISERROR(SEARCH(" ",AV87)))</formula>
    </cfRule>
  </conditionalFormatting>
  <conditionalFormatting sqref="AY87">
    <cfRule type="containsText" dxfId="4406" priority="621" operator="containsText" text=" ">
      <formula>NOT(ISERROR(SEARCH(" ",AY87)))</formula>
    </cfRule>
    <cfRule type="containsText" dxfId="4405" priority="622" operator="containsText" text=" ">
      <formula>NOT(ISERROR(SEARCH(" ",AY87)))</formula>
    </cfRule>
  </conditionalFormatting>
  <conditionalFormatting sqref="AZ87">
    <cfRule type="containsText" dxfId="4404" priority="1837" operator="containsText" text=" ">
      <formula>NOT(ISERROR(SEARCH(" ",AZ87)))</formula>
    </cfRule>
    <cfRule type="containsText" dxfId="4403" priority="1838" operator="containsText" text=" ">
      <formula>NOT(ISERROR(SEARCH(" ",AZ87)))</formula>
    </cfRule>
  </conditionalFormatting>
  <conditionalFormatting sqref="BA87">
    <cfRule type="containsText" dxfId="4402" priority="1829" operator="containsText" text=" ">
      <formula>NOT(ISERROR(SEARCH(" ",BA87)))</formula>
    </cfRule>
    <cfRule type="containsText" dxfId="4401" priority="1830" operator="containsText" text=" ">
      <formula>NOT(ISERROR(SEARCH(" ",BA87)))</formula>
    </cfRule>
  </conditionalFormatting>
  <conditionalFormatting sqref="BG87">
    <cfRule type="containsText" dxfId="4400" priority="1486" operator="containsText" text=" ">
      <formula>NOT(ISERROR(SEARCH(" ",BG87)))</formula>
    </cfRule>
    <cfRule type="containsText" dxfId="4399" priority="1487" operator="containsText" text=" ">
      <formula>NOT(ISERROR(SEARCH(" ",BG87)))</formula>
    </cfRule>
  </conditionalFormatting>
  <conditionalFormatting sqref="BH87">
    <cfRule type="containsText" dxfId="4398" priority="1500" operator="containsText" text=" ">
      <formula>NOT(ISERROR(SEARCH(" ",BH87)))</formula>
    </cfRule>
    <cfRule type="containsText" dxfId="4397" priority="1501" operator="containsText" text=" ">
      <formula>NOT(ISERROR(SEARCH(" ",BH87)))</formula>
    </cfRule>
  </conditionalFormatting>
  <conditionalFormatting sqref="BJ87">
    <cfRule type="containsText" dxfId="4396" priority="1498" operator="containsText" text=" ">
      <formula>NOT(ISERROR(SEARCH(" ",BJ87)))</formula>
    </cfRule>
    <cfRule type="containsText" dxfId="4395" priority="1499" operator="containsText" text=" ">
      <formula>NOT(ISERROR(SEARCH(" ",BJ87)))</formula>
    </cfRule>
  </conditionalFormatting>
  <conditionalFormatting sqref="BK87">
    <cfRule type="containsText" dxfId="4394" priority="1841" operator="containsText" text=" ">
      <formula>NOT(ISERROR(SEARCH(" ",BK87)))</formula>
    </cfRule>
    <cfRule type="containsText" dxfId="4393" priority="1842" operator="containsText" text=" ">
      <formula>NOT(ISERROR(SEARCH(" ",BK87)))</formula>
    </cfRule>
  </conditionalFormatting>
  <conditionalFormatting sqref="BL87:BN87">
    <cfRule type="containsText" dxfId="4392" priority="1502" operator="containsText" text=" ">
      <formula>NOT(ISERROR(SEARCH(" ",BL87)))</formula>
    </cfRule>
    <cfRule type="containsText" dxfId="4391" priority="1503" operator="containsText" text=" ">
      <formula>NOT(ISERROR(SEARCH(" ",BL87)))</formula>
    </cfRule>
  </conditionalFormatting>
  <conditionalFormatting sqref="BQ87">
    <cfRule type="duplicateValues" dxfId="4390" priority="1490"/>
    <cfRule type="containsText" dxfId="4389" priority="1491" operator="containsText" text=" ">
      <formula>NOT(ISERROR(SEARCH(" ",BQ87)))</formula>
    </cfRule>
    <cfRule type="containsText" dxfId="4388" priority="1492" operator="containsText" text=" ">
      <formula>NOT(ISERROR(SEARCH(" ",BQ87)))</formula>
    </cfRule>
  </conditionalFormatting>
  <conditionalFormatting sqref="BR87:BT87">
    <cfRule type="containsText" dxfId="4387" priority="1526" operator="containsText" text=" ">
      <formula>NOT(ISERROR(SEARCH(" ",BR87)))</formula>
    </cfRule>
    <cfRule type="containsText" dxfId="4386" priority="1527" operator="containsText" text=" ">
      <formula>NOT(ISERROR(SEARCH(" ",BR87)))</formula>
    </cfRule>
  </conditionalFormatting>
  <conditionalFormatting sqref="BV87">
    <cfRule type="containsText" dxfId="4385" priority="1462" operator="containsText" text=" ">
      <formula>NOT(ISERROR(SEARCH(" ",BV87)))</formula>
    </cfRule>
    <cfRule type="containsText" dxfId="4384" priority="1463" operator="containsText" text=" ">
      <formula>NOT(ISERROR(SEARCH(" ",BV87)))</formula>
    </cfRule>
  </conditionalFormatting>
  <conditionalFormatting sqref="BW87">
    <cfRule type="containsText" dxfId="4383" priority="1551" operator="containsText" text=" ">
      <formula>NOT(ISERROR(SEARCH(" ",BW87)))</formula>
    </cfRule>
    <cfRule type="containsText" dxfId="4382" priority="1552" operator="containsText" text=" ">
      <formula>NOT(ISERROR(SEARCH(" ",BW87)))</formula>
    </cfRule>
  </conditionalFormatting>
  <conditionalFormatting sqref="CM87">
    <cfRule type="containsText" dxfId="4381" priority="198" operator="containsText" text=" ">
      <formula>NOT(ISERROR(SEARCH(" ",CM87)))</formula>
    </cfRule>
  </conditionalFormatting>
  <conditionalFormatting sqref="CO87">
    <cfRule type="containsText" dxfId="4380" priority="152" operator="containsText" text=" ">
      <formula>NOT(ISERROR(SEARCH(" ",CO87)))</formula>
    </cfRule>
  </conditionalFormatting>
  <conditionalFormatting sqref="CQ87">
    <cfRule type="cellIs" dxfId="4379" priority="1495" operator="equal">
      <formula>1</formula>
    </cfRule>
    <cfRule type="cellIs" dxfId="4378" priority="1496" operator="equal">
      <formula>1</formula>
    </cfRule>
  </conditionalFormatting>
  <conditionalFormatting sqref="CU87:CX87">
    <cfRule type="cellIs" dxfId="4377" priority="486" operator="equal">
      <formula>1</formula>
    </cfRule>
  </conditionalFormatting>
  <conditionalFormatting sqref="CZ87:DB87">
    <cfRule type="cellIs" dxfId="4376" priority="378" operator="equal">
      <formula>1</formula>
    </cfRule>
  </conditionalFormatting>
  <conditionalFormatting sqref="DC87">
    <cfRule type="cellIs" dxfId="4375" priority="377" operator="equal">
      <formula>1</formula>
    </cfRule>
  </conditionalFormatting>
  <conditionalFormatting sqref="DS87">
    <cfRule type="cellIs" dxfId="4374" priority="1831" operator="equal">
      <formula>1</formula>
    </cfRule>
  </conditionalFormatting>
  <conditionalFormatting sqref="DT87">
    <cfRule type="containsText" dxfId="4373" priority="1458" operator="containsText" text=" ">
      <formula>NOT(ISERROR(SEARCH(" ",DT87)))</formula>
    </cfRule>
    <cfRule type="containsText" dxfId="4372" priority="1459" operator="containsText" text=" ">
      <formula>NOT(ISERROR(SEARCH(" ",DT87)))</formula>
    </cfRule>
    <cfRule type="containsText" dxfId="4371" priority="1460" operator="containsText" text=" ">
      <formula>NOT(ISERROR(SEARCH(" ",DT87)))</formula>
    </cfRule>
    <cfRule type="containsText" dxfId="4370" priority="1461" operator="containsText" text=" ">
      <formula>NOT(ISERROR(SEARCH(" ",DT87)))</formula>
    </cfRule>
  </conditionalFormatting>
  <conditionalFormatting sqref="DU87">
    <cfRule type="containsText" dxfId="4369" priority="1454" operator="containsText" text=" ">
      <formula>NOT(ISERROR(SEARCH(" ",DU87)))</formula>
    </cfRule>
    <cfRule type="containsText" dxfId="4368" priority="1455" operator="containsText" text=" ">
      <formula>NOT(ISERROR(SEARCH(" ",DU87)))</formula>
    </cfRule>
    <cfRule type="containsText" dxfId="4367" priority="1456" operator="containsText" text=" ">
      <formula>NOT(ISERROR(SEARCH(" ",DU87)))</formula>
    </cfRule>
    <cfRule type="containsText" dxfId="4366" priority="1457" operator="containsText" text=" ">
      <formula>NOT(ISERROR(SEARCH(" ",DU87)))</formula>
    </cfRule>
  </conditionalFormatting>
  <conditionalFormatting sqref="DV87">
    <cfRule type="containsText" dxfId="4365" priority="1504" operator="containsText" text=" ">
      <formula>NOT(ISERROR(SEARCH(" ",DV87)))</formula>
    </cfRule>
    <cfRule type="containsText" dxfId="4364" priority="1505" operator="containsText" text=" ">
      <formula>NOT(ISERROR(SEARCH(" ",DV87)))</formula>
    </cfRule>
    <cfRule type="containsText" dxfId="4363" priority="1506" operator="containsText" text=" ">
      <formula>NOT(ISERROR(SEARCH(" ",DV87)))</formula>
    </cfRule>
    <cfRule type="containsText" dxfId="4362" priority="1507" operator="containsText" text=" ">
      <formula>NOT(ISERROR(SEARCH(" ",DV87)))</formula>
    </cfRule>
  </conditionalFormatting>
  <conditionalFormatting sqref="DY87:EH87">
    <cfRule type="containsText" dxfId="4361" priority="1545" operator="containsText" text=" ">
      <formula>NOT(ISERROR(SEARCH(" ",DY87)))</formula>
    </cfRule>
    <cfRule type="containsText" dxfId="4360" priority="1546" operator="containsText" text=" ">
      <formula>NOT(ISERROR(SEARCH(" ",DY87)))</formula>
    </cfRule>
  </conditionalFormatting>
  <conditionalFormatting sqref="EJ87">
    <cfRule type="cellIs" dxfId="4359" priority="1510" operator="equal">
      <formula>0</formula>
    </cfRule>
    <cfRule type="containsText" dxfId="4358" priority="1540" operator="containsText" text=" ">
      <formula>NOT(ISERROR(SEARCH(" ",EJ87)))</formula>
    </cfRule>
    <cfRule type="containsText" dxfId="4357" priority="1541" operator="containsText" text=" ">
      <formula>NOT(ISERROR(SEARCH(" ",EJ87)))</formula>
    </cfRule>
  </conditionalFormatting>
  <conditionalFormatting sqref="FE87">
    <cfRule type="cellIs" dxfId="4356" priority="1553" operator="greaterThan">
      <formula>1</formula>
    </cfRule>
    <cfRule type="colorScale" priority="1554">
      <colorScale>
        <cfvo type="min"/>
        <cfvo type="max"/>
        <color rgb="FFFCFCFF"/>
        <color rgb="FF63BE7B"/>
      </colorScale>
    </cfRule>
    <cfRule type="colorScale" priority="15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87">
    <cfRule type="colorScale" priority="1542">
      <colorScale>
        <cfvo type="min"/>
        <cfvo type="max"/>
        <color rgb="FFFCFCFF"/>
        <color rgb="FF63BE7B"/>
      </colorScale>
    </cfRule>
    <cfRule type="colorScale" priority="15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87:FH87">
    <cfRule type="colorScale" priority="1556">
      <colorScale>
        <cfvo type="min"/>
        <cfvo type="max"/>
        <color rgb="FFFCFCFF"/>
        <color rgb="FF63BE7B"/>
      </colorScale>
    </cfRule>
    <cfRule type="colorScale" priority="15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87">
    <cfRule type="colorScale" priority="1558">
      <colorScale>
        <cfvo type="min"/>
        <cfvo type="max"/>
        <color rgb="FFFCFCFF"/>
        <color rgb="FF63BE7B"/>
      </colorScale>
    </cfRule>
    <cfRule type="colorScale" priority="15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87">
    <cfRule type="colorScale" priority="1825">
      <colorScale>
        <cfvo type="min"/>
        <cfvo type="max"/>
        <color rgb="FFFCFCFF"/>
        <color rgb="FF63BE7B"/>
      </colorScale>
    </cfRule>
    <cfRule type="colorScale" priority="18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87">
    <cfRule type="cellIs" dxfId="4355" priority="1560" operator="greaterThan">
      <formula>1</formula>
    </cfRule>
    <cfRule type="colorScale" priority="1561">
      <colorScale>
        <cfvo type="min"/>
        <cfvo type="max"/>
        <color rgb="FFFCFCFF"/>
        <color rgb="FF63BE7B"/>
      </colorScale>
    </cfRule>
    <cfRule type="colorScale" priority="15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87">
    <cfRule type="colorScale" priority="1563">
      <colorScale>
        <cfvo type="min"/>
        <cfvo type="max"/>
        <color rgb="FFFCFCFF"/>
        <color rgb="FF63BE7B"/>
      </colorScale>
    </cfRule>
    <cfRule type="colorScale" priority="15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87">
    <cfRule type="colorScale" priority="1821">
      <colorScale>
        <cfvo type="min"/>
        <cfvo type="max"/>
        <color rgb="FFFCFCFF"/>
        <color rgb="FF63BE7B"/>
      </colorScale>
    </cfRule>
    <cfRule type="colorScale" priority="18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87">
    <cfRule type="cellIs" dxfId="4354" priority="1565" operator="greaterThan">
      <formula>1</formula>
    </cfRule>
    <cfRule type="colorScale" priority="1566">
      <colorScale>
        <cfvo type="min"/>
        <cfvo type="max"/>
        <color rgb="FFFCFCFF"/>
        <color rgb="FF63BE7B"/>
      </colorScale>
    </cfRule>
    <cfRule type="colorScale" priority="15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87">
    <cfRule type="colorScale" priority="1568">
      <colorScale>
        <cfvo type="min"/>
        <cfvo type="max"/>
        <color rgb="FFFCFCFF"/>
        <color rgb="FF63BE7B"/>
      </colorScale>
    </cfRule>
    <cfRule type="colorScale" priority="15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87">
    <cfRule type="colorScale" priority="1570">
      <colorScale>
        <cfvo type="min"/>
        <cfvo type="max"/>
        <color rgb="FFFCFCFF"/>
        <color rgb="FF63BE7B"/>
      </colorScale>
    </cfRule>
    <cfRule type="colorScale" priority="15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87">
    <cfRule type="cellIs" dxfId="4353" priority="1572" operator="greaterThan">
      <formula>1</formula>
    </cfRule>
    <cfRule type="colorScale" priority="1573">
      <colorScale>
        <cfvo type="min"/>
        <cfvo type="max"/>
        <color rgb="FFFCFCFF"/>
        <color rgb="FF63BE7B"/>
      </colorScale>
    </cfRule>
    <cfRule type="colorScale" priority="15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87">
    <cfRule type="colorScale" priority="1575">
      <colorScale>
        <cfvo type="min"/>
        <cfvo type="max"/>
        <color rgb="FFFCFCFF"/>
        <color rgb="FF63BE7B"/>
      </colorScale>
    </cfRule>
    <cfRule type="colorScale" priority="15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87">
    <cfRule type="colorScale" priority="1577">
      <colorScale>
        <cfvo type="min"/>
        <cfvo type="max"/>
        <color rgb="FFFCFCFF"/>
        <color rgb="FF63BE7B"/>
      </colorScale>
    </cfRule>
    <cfRule type="colorScale" priority="15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87">
    <cfRule type="cellIs" dxfId="4352" priority="1579" operator="greaterThan">
      <formula>1</formula>
    </cfRule>
    <cfRule type="colorScale" priority="1580">
      <colorScale>
        <cfvo type="min"/>
        <cfvo type="max"/>
        <color rgb="FFFCFCFF"/>
        <color rgb="FF63BE7B"/>
      </colorScale>
    </cfRule>
    <cfRule type="colorScale" priority="15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87">
    <cfRule type="colorScale" priority="1582">
      <colorScale>
        <cfvo type="min"/>
        <cfvo type="max"/>
        <color rgb="FFFCFCFF"/>
        <color rgb="FF63BE7B"/>
      </colorScale>
    </cfRule>
    <cfRule type="colorScale" priority="15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87">
    <cfRule type="colorScale" priority="1584">
      <colorScale>
        <cfvo type="min"/>
        <cfvo type="max"/>
        <color rgb="FFFCFCFF"/>
        <color rgb="FF63BE7B"/>
      </colorScale>
    </cfRule>
    <cfRule type="colorScale" priority="15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87">
    <cfRule type="cellIs" dxfId="4351" priority="1586" operator="greaterThan">
      <formula>1</formula>
    </cfRule>
    <cfRule type="colorScale" priority="1587">
      <colorScale>
        <cfvo type="min"/>
        <cfvo type="max"/>
        <color rgb="FFFCFCFF"/>
        <color rgb="FF63BE7B"/>
      </colorScale>
    </cfRule>
    <cfRule type="colorScale" priority="15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87">
    <cfRule type="colorScale" priority="1589">
      <colorScale>
        <cfvo type="min"/>
        <cfvo type="max"/>
        <color rgb="FFFCFCFF"/>
        <color rgb="FF63BE7B"/>
      </colorScale>
    </cfRule>
    <cfRule type="colorScale" priority="15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87">
    <cfRule type="colorScale" priority="1591">
      <colorScale>
        <cfvo type="min"/>
        <cfvo type="max"/>
        <color rgb="FFFCFCFF"/>
        <color rgb="FF63BE7B"/>
      </colorScale>
    </cfRule>
    <cfRule type="colorScale" priority="15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87">
    <cfRule type="cellIs" dxfId="4350" priority="1593" operator="greaterThan">
      <formula>1</formula>
    </cfRule>
    <cfRule type="colorScale" priority="1594">
      <colorScale>
        <cfvo type="min"/>
        <cfvo type="max"/>
        <color rgb="FFFCFCFF"/>
        <color rgb="FF63BE7B"/>
      </colorScale>
    </cfRule>
    <cfRule type="colorScale" priority="15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87">
    <cfRule type="colorScale" priority="1596">
      <colorScale>
        <cfvo type="min"/>
        <cfvo type="max"/>
        <color rgb="FFFCFCFF"/>
        <color rgb="FF63BE7B"/>
      </colorScale>
    </cfRule>
    <cfRule type="colorScale" priority="15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87">
    <cfRule type="colorScale" priority="1598">
      <colorScale>
        <cfvo type="min"/>
        <cfvo type="max"/>
        <color rgb="FFFCFCFF"/>
        <color rgb="FF63BE7B"/>
      </colorScale>
    </cfRule>
    <cfRule type="colorScale" priority="15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87">
    <cfRule type="cellIs" dxfId="4349" priority="1600" operator="greaterThan">
      <formula>1</formula>
    </cfRule>
    <cfRule type="colorScale" priority="1601">
      <colorScale>
        <cfvo type="min"/>
        <cfvo type="max"/>
        <color rgb="FFFCFCFF"/>
        <color rgb="FF63BE7B"/>
      </colorScale>
    </cfRule>
    <cfRule type="colorScale" priority="16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87">
    <cfRule type="colorScale" priority="1603">
      <colorScale>
        <cfvo type="min"/>
        <cfvo type="max"/>
        <color rgb="FFFCFCFF"/>
        <color rgb="FF63BE7B"/>
      </colorScale>
    </cfRule>
    <cfRule type="colorScale" priority="16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87">
    <cfRule type="colorScale" priority="1605">
      <colorScale>
        <cfvo type="min"/>
        <cfvo type="max"/>
        <color rgb="FFFCFCFF"/>
        <color rgb="FF63BE7B"/>
      </colorScale>
    </cfRule>
    <cfRule type="colorScale" priority="16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87">
    <cfRule type="cellIs" dxfId="4348" priority="1607" operator="greaterThan">
      <formula>1</formula>
    </cfRule>
    <cfRule type="colorScale" priority="1608">
      <colorScale>
        <cfvo type="min"/>
        <cfvo type="max"/>
        <color rgb="FFFCFCFF"/>
        <color rgb="FF63BE7B"/>
      </colorScale>
    </cfRule>
    <cfRule type="colorScale" priority="16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87">
    <cfRule type="colorScale" priority="1610">
      <colorScale>
        <cfvo type="min"/>
        <cfvo type="max"/>
        <color rgb="FFFCFCFF"/>
        <color rgb="FF63BE7B"/>
      </colorScale>
    </cfRule>
    <cfRule type="colorScale" priority="16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87">
    <cfRule type="colorScale" priority="1612">
      <colorScale>
        <cfvo type="min"/>
        <cfvo type="max"/>
        <color rgb="FFFCFCFF"/>
        <color rgb="FF63BE7B"/>
      </colorScale>
    </cfRule>
    <cfRule type="colorScale" priority="16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87">
    <cfRule type="cellIs" dxfId="4347" priority="1614" operator="greaterThan">
      <formula>1</formula>
    </cfRule>
    <cfRule type="colorScale" priority="1615">
      <colorScale>
        <cfvo type="min"/>
        <cfvo type="max"/>
        <color rgb="FFFCFCFF"/>
        <color rgb="FF63BE7B"/>
      </colorScale>
    </cfRule>
    <cfRule type="colorScale" priority="16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87">
    <cfRule type="colorScale" priority="1617">
      <colorScale>
        <cfvo type="min"/>
        <cfvo type="max"/>
        <color rgb="FFFCFCFF"/>
        <color rgb="FF63BE7B"/>
      </colorScale>
    </cfRule>
    <cfRule type="colorScale" priority="16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87">
    <cfRule type="colorScale" priority="1619">
      <colorScale>
        <cfvo type="min"/>
        <cfvo type="max"/>
        <color rgb="FFFCFCFF"/>
        <color rgb="FF63BE7B"/>
      </colorScale>
    </cfRule>
    <cfRule type="colorScale" priority="16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87">
    <cfRule type="cellIs" dxfId="4346" priority="1621" operator="greaterThan">
      <formula>1</formula>
    </cfRule>
    <cfRule type="colorScale" priority="1622">
      <colorScale>
        <cfvo type="min"/>
        <cfvo type="max"/>
        <color rgb="FFFCFCFF"/>
        <color rgb="FF63BE7B"/>
      </colorScale>
    </cfRule>
    <cfRule type="colorScale" priority="16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87">
    <cfRule type="colorScale" priority="1624">
      <colorScale>
        <cfvo type="min"/>
        <cfvo type="max"/>
        <color rgb="FFFCFCFF"/>
        <color rgb="FF63BE7B"/>
      </colorScale>
    </cfRule>
    <cfRule type="colorScale" priority="16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87">
    <cfRule type="colorScale" priority="1626">
      <colorScale>
        <cfvo type="min"/>
        <cfvo type="max"/>
        <color rgb="FFFCFCFF"/>
        <color rgb="FF63BE7B"/>
      </colorScale>
    </cfRule>
    <cfRule type="colorScale" priority="16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87">
    <cfRule type="cellIs" dxfId="4345" priority="1628" operator="greaterThan">
      <formula>1</formula>
    </cfRule>
    <cfRule type="colorScale" priority="1629">
      <colorScale>
        <cfvo type="min"/>
        <cfvo type="max"/>
        <color rgb="FFFCFCFF"/>
        <color rgb="FF63BE7B"/>
      </colorScale>
    </cfRule>
    <cfRule type="colorScale" priority="16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87">
    <cfRule type="colorScale" priority="1631">
      <colorScale>
        <cfvo type="min"/>
        <cfvo type="max"/>
        <color rgb="FFFCFCFF"/>
        <color rgb="FF63BE7B"/>
      </colorScale>
    </cfRule>
    <cfRule type="colorScale" priority="16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87">
    <cfRule type="colorScale" priority="1633">
      <colorScale>
        <cfvo type="min"/>
        <cfvo type="max"/>
        <color rgb="FFFCFCFF"/>
        <color rgb="FF63BE7B"/>
      </colorScale>
    </cfRule>
    <cfRule type="colorScale" priority="16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87">
    <cfRule type="cellIs" dxfId="4344" priority="1635" operator="greaterThan">
      <formula>1</formula>
    </cfRule>
    <cfRule type="colorScale" priority="1636">
      <colorScale>
        <cfvo type="min"/>
        <cfvo type="max"/>
        <color rgb="FFFCFCFF"/>
        <color rgb="FF63BE7B"/>
      </colorScale>
    </cfRule>
    <cfRule type="colorScale" priority="16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87">
    <cfRule type="colorScale" priority="1638">
      <colorScale>
        <cfvo type="min"/>
        <cfvo type="max"/>
        <color rgb="FFFCFCFF"/>
        <color rgb="FF63BE7B"/>
      </colorScale>
    </cfRule>
    <cfRule type="colorScale" priority="16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87">
    <cfRule type="colorScale" priority="1640">
      <colorScale>
        <cfvo type="min"/>
        <cfvo type="max"/>
        <color rgb="FFFCFCFF"/>
        <color rgb="FF63BE7B"/>
      </colorScale>
    </cfRule>
    <cfRule type="colorScale" priority="16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87">
    <cfRule type="cellIs" dxfId="4343" priority="1642" operator="greaterThan">
      <formula>1</formula>
    </cfRule>
    <cfRule type="colorScale" priority="1643">
      <colorScale>
        <cfvo type="min"/>
        <cfvo type="max"/>
        <color rgb="FFFCFCFF"/>
        <color rgb="FF63BE7B"/>
      </colorScale>
    </cfRule>
    <cfRule type="colorScale" priority="16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87">
    <cfRule type="colorScale" priority="1645">
      <colorScale>
        <cfvo type="min"/>
        <cfvo type="max"/>
        <color rgb="FFFCFCFF"/>
        <color rgb="FF63BE7B"/>
      </colorScale>
    </cfRule>
    <cfRule type="colorScale" priority="16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87">
    <cfRule type="colorScale" priority="1647">
      <colorScale>
        <cfvo type="min"/>
        <cfvo type="max"/>
        <color rgb="FFFCFCFF"/>
        <color rgb="FF63BE7B"/>
      </colorScale>
    </cfRule>
    <cfRule type="colorScale" priority="16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87">
    <cfRule type="cellIs" dxfId="4342" priority="1649" operator="greaterThan">
      <formula>1</formula>
    </cfRule>
    <cfRule type="colorScale" priority="1650">
      <colorScale>
        <cfvo type="min"/>
        <cfvo type="max"/>
        <color rgb="FFFCFCFF"/>
        <color rgb="FF63BE7B"/>
      </colorScale>
    </cfRule>
    <cfRule type="colorScale" priority="16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87">
    <cfRule type="colorScale" priority="1652">
      <colorScale>
        <cfvo type="min"/>
        <cfvo type="max"/>
        <color rgb="FFFCFCFF"/>
        <color rgb="FF63BE7B"/>
      </colorScale>
    </cfRule>
    <cfRule type="colorScale" priority="16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87">
    <cfRule type="colorScale" priority="1654">
      <colorScale>
        <cfvo type="min"/>
        <cfvo type="max"/>
        <color rgb="FFFCFCFF"/>
        <color rgb="FF63BE7B"/>
      </colorScale>
    </cfRule>
    <cfRule type="colorScale" priority="16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87">
    <cfRule type="cellIs" dxfId="4341" priority="1656" operator="greaterThan">
      <formula>1</formula>
    </cfRule>
    <cfRule type="colorScale" priority="1657">
      <colorScale>
        <cfvo type="min"/>
        <cfvo type="max"/>
        <color rgb="FFFCFCFF"/>
        <color rgb="FF63BE7B"/>
      </colorScale>
    </cfRule>
    <cfRule type="colorScale" priority="16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87">
    <cfRule type="colorScale" priority="1659">
      <colorScale>
        <cfvo type="min"/>
        <cfvo type="max"/>
        <color rgb="FFFCFCFF"/>
        <color rgb="FF63BE7B"/>
      </colorScale>
    </cfRule>
    <cfRule type="colorScale" priority="16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87">
    <cfRule type="colorScale" priority="1661">
      <colorScale>
        <cfvo type="min"/>
        <cfvo type="max"/>
        <color rgb="FFFCFCFF"/>
        <color rgb="FF63BE7B"/>
      </colorScale>
    </cfRule>
    <cfRule type="colorScale" priority="16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87">
    <cfRule type="cellIs" dxfId="4340" priority="1663" operator="greaterThan">
      <formula>1</formula>
    </cfRule>
    <cfRule type="colorScale" priority="1664">
      <colorScale>
        <cfvo type="min"/>
        <cfvo type="max"/>
        <color rgb="FFFCFCFF"/>
        <color rgb="FF63BE7B"/>
      </colorScale>
    </cfRule>
    <cfRule type="colorScale" priority="16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87">
    <cfRule type="colorScale" priority="1666">
      <colorScale>
        <cfvo type="min"/>
        <cfvo type="max"/>
        <color rgb="FFFCFCFF"/>
        <color rgb="FF63BE7B"/>
      </colorScale>
    </cfRule>
    <cfRule type="colorScale" priority="16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87">
    <cfRule type="colorScale" priority="1668">
      <colorScale>
        <cfvo type="min"/>
        <cfvo type="max"/>
        <color rgb="FFFCFCFF"/>
        <color rgb="FF63BE7B"/>
      </colorScale>
    </cfRule>
    <cfRule type="colorScale" priority="16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87">
    <cfRule type="cellIs" dxfId="4339" priority="1670" operator="greaterThan">
      <formula>1</formula>
    </cfRule>
    <cfRule type="colorScale" priority="1671">
      <colorScale>
        <cfvo type="min"/>
        <cfvo type="max"/>
        <color rgb="FFFCFCFF"/>
        <color rgb="FF63BE7B"/>
      </colorScale>
    </cfRule>
    <cfRule type="colorScale" priority="16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87">
    <cfRule type="colorScale" priority="1673">
      <colorScale>
        <cfvo type="min"/>
        <cfvo type="max"/>
        <color rgb="FFFCFCFF"/>
        <color rgb="FF63BE7B"/>
      </colorScale>
    </cfRule>
    <cfRule type="colorScale" priority="16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87">
    <cfRule type="colorScale" priority="1675">
      <colorScale>
        <cfvo type="min"/>
        <cfvo type="max"/>
        <color rgb="FFFCFCFF"/>
        <color rgb="FF63BE7B"/>
      </colorScale>
    </cfRule>
    <cfRule type="colorScale" priority="16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87">
    <cfRule type="cellIs" dxfId="4338" priority="1677" operator="greaterThan">
      <formula>1</formula>
    </cfRule>
    <cfRule type="colorScale" priority="1678">
      <colorScale>
        <cfvo type="min"/>
        <cfvo type="max"/>
        <color rgb="FFFCFCFF"/>
        <color rgb="FF63BE7B"/>
      </colorScale>
    </cfRule>
    <cfRule type="colorScale" priority="16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87">
    <cfRule type="colorScale" priority="1680">
      <colorScale>
        <cfvo type="min"/>
        <cfvo type="max"/>
        <color rgb="FFFCFCFF"/>
        <color rgb="FF63BE7B"/>
      </colorScale>
    </cfRule>
    <cfRule type="colorScale" priority="16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87">
    <cfRule type="colorScale" priority="1682">
      <colorScale>
        <cfvo type="min"/>
        <cfvo type="max"/>
        <color rgb="FFFCFCFF"/>
        <color rgb="FF63BE7B"/>
      </colorScale>
    </cfRule>
    <cfRule type="colorScale" priority="16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87">
    <cfRule type="cellIs" dxfId="4337" priority="1684" operator="greaterThan">
      <formula>1</formula>
    </cfRule>
    <cfRule type="colorScale" priority="1685">
      <colorScale>
        <cfvo type="min"/>
        <cfvo type="max"/>
        <color rgb="FFFCFCFF"/>
        <color rgb="FF63BE7B"/>
      </colorScale>
    </cfRule>
    <cfRule type="colorScale" priority="16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87">
    <cfRule type="cellIs" dxfId="4336" priority="1687" operator="greaterThan">
      <formula>1</formula>
    </cfRule>
    <cfRule type="colorScale" priority="1688">
      <colorScale>
        <cfvo type="min"/>
        <cfvo type="max"/>
        <color rgb="FFFCFCFF"/>
        <color rgb="FF63BE7B"/>
      </colorScale>
    </cfRule>
    <cfRule type="colorScale" priority="16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87:HW87">
    <cfRule type="colorScale" priority="1690">
      <colorScale>
        <cfvo type="min"/>
        <cfvo type="max"/>
        <color rgb="FFFCFCFF"/>
        <color rgb="FF63BE7B"/>
      </colorScale>
    </cfRule>
    <cfRule type="colorScale" priority="16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87">
    <cfRule type="colorScale" priority="1692">
      <colorScale>
        <cfvo type="min"/>
        <cfvo type="max"/>
        <color rgb="FFFCFCFF"/>
        <color rgb="FF63BE7B"/>
      </colorScale>
    </cfRule>
    <cfRule type="colorScale" priority="16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87">
    <cfRule type="colorScale" priority="1827">
      <colorScale>
        <cfvo type="min"/>
        <cfvo type="max"/>
        <color rgb="FFFCFCFF"/>
        <color rgb="FF63BE7B"/>
      </colorScale>
    </cfRule>
    <cfRule type="colorScale" priority="18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87">
    <cfRule type="cellIs" dxfId="4335" priority="1694" operator="greaterThan">
      <formula>1</formula>
    </cfRule>
    <cfRule type="colorScale" priority="1695">
      <colorScale>
        <cfvo type="min"/>
        <cfvo type="max"/>
        <color rgb="FFFCFCFF"/>
        <color rgb="FF63BE7B"/>
      </colorScale>
    </cfRule>
    <cfRule type="colorScale" priority="16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87">
    <cfRule type="colorScale" priority="1697">
      <colorScale>
        <cfvo type="min"/>
        <cfvo type="max"/>
        <color rgb="FFFCFCFF"/>
        <color rgb="FF63BE7B"/>
      </colorScale>
    </cfRule>
    <cfRule type="colorScale" priority="16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87">
    <cfRule type="colorScale" priority="1823">
      <colorScale>
        <cfvo type="min"/>
        <cfvo type="max"/>
        <color rgb="FFFCFCFF"/>
        <color rgb="FF63BE7B"/>
      </colorScale>
    </cfRule>
    <cfRule type="colorScale" priority="18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87">
    <cfRule type="cellIs" dxfId="4334" priority="1699" operator="greaterThan">
      <formula>1</formula>
    </cfRule>
    <cfRule type="colorScale" priority="1700">
      <colorScale>
        <cfvo type="min"/>
        <cfvo type="max"/>
        <color rgb="FFFCFCFF"/>
        <color rgb="FF63BE7B"/>
      </colorScale>
    </cfRule>
    <cfRule type="colorScale" priority="17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87">
    <cfRule type="colorScale" priority="1702">
      <colorScale>
        <cfvo type="min"/>
        <cfvo type="max"/>
        <color rgb="FFFCFCFF"/>
        <color rgb="FF63BE7B"/>
      </colorScale>
    </cfRule>
    <cfRule type="colorScale" priority="17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87">
    <cfRule type="colorScale" priority="1704">
      <colorScale>
        <cfvo type="min"/>
        <cfvo type="max"/>
        <color rgb="FFFCFCFF"/>
        <color rgb="FF63BE7B"/>
      </colorScale>
    </cfRule>
    <cfRule type="colorScale" priority="17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87">
    <cfRule type="cellIs" dxfId="4333" priority="1706" operator="greaterThan">
      <formula>1</formula>
    </cfRule>
    <cfRule type="colorScale" priority="1707">
      <colorScale>
        <cfvo type="min"/>
        <cfvo type="max"/>
        <color rgb="FFFCFCFF"/>
        <color rgb="FF63BE7B"/>
      </colorScale>
    </cfRule>
    <cfRule type="colorScale" priority="17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87">
    <cfRule type="colorScale" priority="1709">
      <colorScale>
        <cfvo type="min"/>
        <cfvo type="max"/>
        <color rgb="FFFCFCFF"/>
        <color rgb="FF63BE7B"/>
      </colorScale>
    </cfRule>
    <cfRule type="colorScale" priority="17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87">
    <cfRule type="colorScale" priority="1711">
      <colorScale>
        <cfvo type="min"/>
        <cfvo type="max"/>
        <color rgb="FFFCFCFF"/>
        <color rgb="FF63BE7B"/>
      </colorScale>
    </cfRule>
    <cfRule type="colorScale" priority="17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87">
    <cfRule type="cellIs" dxfId="4332" priority="1713" operator="greaterThan">
      <formula>1</formula>
    </cfRule>
    <cfRule type="colorScale" priority="1714">
      <colorScale>
        <cfvo type="min"/>
        <cfvo type="max"/>
        <color rgb="FFFCFCFF"/>
        <color rgb="FF63BE7B"/>
      </colorScale>
    </cfRule>
    <cfRule type="colorScale" priority="17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87">
    <cfRule type="colorScale" priority="1716">
      <colorScale>
        <cfvo type="min"/>
        <cfvo type="max"/>
        <color rgb="FFFCFCFF"/>
        <color rgb="FF63BE7B"/>
      </colorScale>
    </cfRule>
    <cfRule type="colorScale" priority="17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87">
    <cfRule type="colorScale" priority="1718">
      <colorScale>
        <cfvo type="min"/>
        <cfvo type="max"/>
        <color rgb="FFFCFCFF"/>
        <color rgb="FF63BE7B"/>
      </colorScale>
    </cfRule>
    <cfRule type="colorScale" priority="17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87">
    <cfRule type="cellIs" dxfId="4331" priority="1720" operator="greaterThan">
      <formula>1</formula>
    </cfRule>
    <cfRule type="colorScale" priority="1721">
      <colorScale>
        <cfvo type="min"/>
        <cfvo type="max"/>
        <color rgb="FFFCFCFF"/>
        <color rgb="FF63BE7B"/>
      </colorScale>
    </cfRule>
    <cfRule type="colorScale" priority="17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87">
    <cfRule type="colorScale" priority="1723">
      <colorScale>
        <cfvo type="min"/>
        <cfvo type="max"/>
        <color rgb="FFFCFCFF"/>
        <color rgb="FF63BE7B"/>
      </colorScale>
    </cfRule>
    <cfRule type="colorScale" priority="17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87">
    <cfRule type="colorScale" priority="1725">
      <colorScale>
        <cfvo type="min"/>
        <cfvo type="max"/>
        <color rgb="FFFCFCFF"/>
        <color rgb="FF63BE7B"/>
      </colorScale>
    </cfRule>
    <cfRule type="colorScale" priority="17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87">
    <cfRule type="cellIs" dxfId="4330" priority="1727" operator="greaterThan">
      <formula>1</formula>
    </cfRule>
    <cfRule type="colorScale" priority="1728">
      <colorScale>
        <cfvo type="min"/>
        <cfvo type="max"/>
        <color rgb="FFFCFCFF"/>
        <color rgb="FF63BE7B"/>
      </colorScale>
    </cfRule>
    <cfRule type="colorScale" priority="17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87">
    <cfRule type="colorScale" priority="1730">
      <colorScale>
        <cfvo type="min"/>
        <cfvo type="max"/>
        <color rgb="FFFCFCFF"/>
        <color rgb="FF63BE7B"/>
      </colorScale>
    </cfRule>
    <cfRule type="colorScale" priority="17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87">
    <cfRule type="colorScale" priority="1732">
      <colorScale>
        <cfvo type="min"/>
        <cfvo type="max"/>
        <color rgb="FFFCFCFF"/>
        <color rgb="FF63BE7B"/>
      </colorScale>
    </cfRule>
    <cfRule type="colorScale" priority="17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87">
    <cfRule type="cellIs" dxfId="4329" priority="1734" operator="greaterThan">
      <formula>1</formula>
    </cfRule>
    <cfRule type="colorScale" priority="1735">
      <colorScale>
        <cfvo type="min"/>
        <cfvo type="max"/>
        <color rgb="FFFCFCFF"/>
        <color rgb="FF63BE7B"/>
      </colorScale>
    </cfRule>
    <cfRule type="colorScale" priority="17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87">
    <cfRule type="colorScale" priority="1737">
      <colorScale>
        <cfvo type="min"/>
        <cfvo type="max"/>
        <color rgb="FFFCFCFF"/>
        <color rgb="FF63BE7B"/>
      </colorScale>
    </cfRule>
    <cfRule type="colorScale" priority="17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87">
    <cfRule type="colorScale" priority="1739">
      <colorScale>
        <cfvo type="min"/>
        <cfvo type="max"/>
        <color rgb="FFFCFCFF"/>
        <color rgb="FF63BE7B"/>
      </colorScale>
    </cfRule>
    <cfRule type="colorScale" priority="17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87">
    <cfRule type="cellIs" dxfId="4328" priority="1741" operator="greaterThan">
      <formula>1</formula>
    </cfRule>
    <cfRule type="colorScale" priority="1742">
      <colorScale>
        <cfvo type="min"/>
        <cfvo type="max"/>
        <color rgb="FFFCFCFF"/>
        <color rgb="FF63BE7B"/>
      </colorScale>
    </cfRule>
    <cfRule type="colorScale" priority="17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87">
    <cfRule type="colorScale" priority="1744">
      <colorScale>
        <cfvo type="min"/>
        <cfvo type="max"/>
        <color rgb="FFFCFCFF"/>
        <color rgb="FF63BE7B"/>
      </colorScale>
    </cfRule>
    <cfRule type="colorScale" priority="17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87">
    <cfRule type="colorScale" priority="1746">
      <colorScale>
        <cfvo type="min"/>
        <cfvo type="max"/>
        <color rgb="FFFCFCFF"/>
        <color rgb="FF63BE7B"/>
      </colorScale>
    </cfRule>
    <cfRule type="colorScale" priority="17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87">
    <cfRule type="cellIs" dxfId="4327" priority="1748" operator="greaterThan">
      <formula>1</formula>
    </cfRule>
    <cfRule type="colorScale" priority="1749">
      <colorScale>
        <cfvo type="min"/>
        <cfvo type="max"/>
        <color rgb="FFFCFCFF"/>
        <color rgb="FF63BE7B"/>
      </colorScale>
    </cfRule>
    <cfRule type="colorScale" priority="17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87">
    <cfRule type="colorScale" priority="1751">
      <colorScale>
        <cfvo type="min"/>
        <cfvo type="max"/>
        <color rgb="FFFCFCFF"/>
        <color rgb="FF63BE7B"/>
      </colorScale>
    </cfRule>
    <cfRule type="colorScale" priority="17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87">
    <cfRule type="colorScale" priority="1753">
      <colorScale>
        <cfvo type="min"/>
        <cfvo type="max"/>
        <color rgb="FFFCFCFF"/>
        <color rgb="FF63BE7B"/>
      </colorScale>
    </cfRule>
    <cfRule type="colorScale" priority="17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87">
    <cfRule type="cellIs" dxfId="4326" priority="1755" operator="greaterThan">
      <formula>1</formula>
    </cfRule>
    <cfRule type="colorScale" priority="1756">
      <colorScale>
        <cfvo type="min"/>
        <cfvo type="max"/>
        <color rgb="FFFCFCFF"/>
        <color rgb="FF63BE7B"/>
      </colorScale>
    </cfRule>
    <cfRule type="colorScale" priority="17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87">
    <cfRule type="colorScale" priority="1758">
      <colorScale>
        <cfvo type="min"/>
        <cfvo type="max"/>
        <color rgb="FFFCFCFF"/>
        <color rgb="FF63BE7B"/>
      </colorScale>
    </cfRule>
    <cfRule type="colorScale" priority="17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87">
    <cfRule type="colorScale" priority="1760">
      <colorScale>
        <cfvo type="min"/>
        <cfvo type="max"/>
        <color rgb="FFFCFCFF"/>
        <color rgb="FF63BE7B"/>
      </colorScale>
    </cfRule>
    <cfRule type="colorScale" priority="17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87">
    <cfRule type="cellIs" dxfId="4325" priority="1762" operator="greaterThan">
      <formula>1</formula>
    </cfRule>
    <cfRule type="colorScale" priority="1763">
      <colorScale>
        <cfvo type="min"/>
        <cfvo type="max"/>
        <color rgb="FFFCFCFF"/>
        <color rgb="FF63BE7B"/>
      </colorScale>
    </cfRule>
    <cfRule type="colorScale" priority="17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87">
    <cfRule type="colorScale" priority="1765">
      <colorScale>
        <cfvo type="min"/>
        <cfvo type="max"/>
        <color rgb="FFFCFCFF"/>
        <color rgb="FF63BE7B"/>
      </colorScale>
    </cfRule>
    <cfRule type="colorScale" priority="17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87">
    <cfRule type="colorScale" priority="1767">
      <colorScale>
        <cfvo type="min"/>
        <cfvo type="max"/>
        <color rgb="FFFCFCFF"/>
        <color rgb="FF63BE7B"/>
      </colorScale>
    </cfRule>
    <cfRule type="colorScale" priority="17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87">
    <cfRule type="cellIs" dxfId="4324" priority="1769" operator="greaterThan">
      <formula>1</formula>
    </cfRule>
    <cfRule type="colorScale" priority="1770">
      <colorScale>
        <cfvo type="min"/>
        <cfvo type="max"/>
        <color rgb="FFFCFCFF"/>
        <color rgb="FF63BE7B"/>
      </colorScale>
    </cfRule>
    <cfRule type="colorScale" priority="17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87">
    <cfRule type="colorScale" priority="1772">
      <colorScale>
        <cfvo type="min"/>
        <cfvo type="max"/>
        <color rgb="FFFCFCFF"/>
        <color rgb="FF63BE7B"/>
      </colorScale>
    </cfRule>
    <cfRule type="colorScale" priority="17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87">
    <cfRule type="colorScale" priority="1774">
      <colorScale>
        <cfvo type="min"/>
        <cfvo type="max"/>
        <color rgb="FFFCFCFF"/>
        <color rgb="FF63BE7B"/>
      </colorScale>
    </cfRule>
    <cfRule type="colorScale" priority="17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87">
    <cfRule type="cellIs" dxfId="4323" priority="1776" operator="greaterThan">
      <formula>1</formula>
    </cfRule>
    <cfRule type="colorScale" priority="1777">
      <colorScale>
        <cfvo type="min"/>
        <cfvo type="max"/>
        <color rgb="FFFCFCFF"/>
        <color rgb="FF63BE7B"/>
      </colorScale>
    </cfRule>
    <cfRule type="colorScale" priority="17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87">
    <cfRule type="colorScale" priority="1779">
      <colorScale>
        <cfvo type="min"/>
        <cfvo type="max"/>
        <color rgb="FFFCFCFF"/>
        <color rgb="FF63BE7B"/>
      </colorScale>
    </cfRule>
    <cfRule type="colorScale" priority="17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87">
    <cfRule type="colorScale" priority="1781">
      <colorScale>
        <cfvo type="min"/>
        <cfvo type="max"/>
        <color rgb="FFFCFCFF"/>
        <color rgb="FF63BE7B"/>
      </colorScale>
    </cfRule>
    <cfRule type="colorScale" priority="17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87">
    <cfRule type="cellIs" dxfId="4322" priority="1783" operator="greaterThan">
      <formula>1</formula>
    </cfRule>
    <cfRule type="colorScale" priority="1784">
      <colorScale>
        <cfvo type="min"/>
        <cfvo type="max"/>
        <color rgb="FFFCFCFF"/>
        <color rgb="FF63BE7B"/>
      </colorScale>
    </cfRule>
    <cfRule type="colorScale" priority="17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87">
    <cfRule type="colorScale" priority="1786">
      <colorScale>
        <cfvo type="min"/>
        <cfvo type="max"/>
        <color rgb="FFFCFCFF"/>
        <color rgb="FF63BE7B"/>
      </colorScale>
    </cfRule>
    <cfRule type="colorScale" priority="17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87">
    <cfRule type="colorScale" priority="1788">
      <colorScale>
        <cfvo type="min"/>
        <cfvo type="max"/>
        <color rgb="FFFCFCFF"/>
        <color rgb="FF63BE7B"/>
      </colorScale>
    </cfRule>
    <cfRule type="colorScale" priority="17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87">
    <cfRule type="cellIs" dxfId="4321" priority="1790" operator="greaterThan">
      <formula>1</formula>
    </cfRule>
    <cfRule type="colorScale" priority="1791">
      <colorScale>
        <cfvo type="min"/>
        <cfvo type="max"/>
        <color rgb="FFFCFCFF"/>
        <color rgb="FF63BE7B"/>
      </colorScale>
    </cfRule>
    <cfRule type="colorScale" priority="17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87">
    <cfRule type="colorScale" priority="1793">
      <colorScale>
        <cfvo type="min"/>
        <cfvo type="max"/>
        <color rgb="FFFCFCFF"/>
        <color rgb="FF63BE7B"/>
      </colorScale>
    </cfRule>
    <cfRule type="colorScale" priority="17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87">
    <cfRule type="colorScale" priority="1795">
      <colorScale>
        <cfvo type="min"/>
        <cfvo type="max"/>
        <color rgb="FFFCFCFF"/>
        <color rgb="FF63BE7B"/>
      </colorScale>
    </cfRule>
    <cfRule type="colorScale" priority="17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87">
    <cfRule type="cellIs" dxfId="4320" priority="1797" operator="greaterThan">
      <formula>1</formula>
    </cfRule>
    <cfRule type="colorScale" priority="1798">
      <colorScale>
        <cfvo type="min"/>
        <cfvo type="max"/>
        <color rgb="FFFCFCFF"/>
        <color rgb="FF63BE7B"/>
      </colorScale>
    </cfRule>
    <cfRule type="colorScale" priority="17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87">
    <cfRule type="colorScale" priority="1800">
      <colorScale>
        <cfvo type="min"/>
        <cfvo type="max"/>
        <color rgb="FFFCFCFF"/>
        <color rgb="FF63BE7B"/>
      </colorScale>
    </cfRule>
    <cfRule type="colorScale" priority="18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87">
    <cfRule type="colorScale" priority="1802">
      <colorScale>
        <cfvo type="min"/>
        <cfvo type="max"/>
        <color rgb="FFFCFCFF"/>
        <color rgb="FF63BE7B"/>
      </colorScale>
    </cfRule>
    <cfRule type="colorScale" priority="18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87">
    <cfRule type="cellIs" dxfId="4319" priority="1804" operator="greaterThan">
      <formula>1</formula>
    </cfRule>
    <cfRule type="colorScale" priority="1805">
      <colorScale>
        <cfvo type="min"/>
        <cfvo type="max"/>
        <color rgb="FFFCFCFF"/>
        <color rgb="FF63BE7B"/>
      </colorScale>
    </cfRule>
    <cfRule type="colorScale" priority="18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87">
    <cfRule type="colorScale" priority="1807">
      <colorScale>
        <cfvo type="min"/>
        <cfvo type="max"/>
        <color rgb="FFFCFCFF"/>
        <color rgb="FF63BE7B"/>
      </colorScale>
    </cfRule>
    <cfRule type="colorScale" priority="18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87">
    <cfRule type="colorScale" priority="1809">
      <colorScale>
        <cfvo type="min"/>
        <cfvo type="max"/>
        <color rgb="FFFCFCFF"/>
        <color rgb="FF63BE7B"/>
      </colorScale>
    </cfRule>
    <cfRule type="colorScale" priority="18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87">
    <cfRule type="cellIs" dxfId="4318" priority="1811" operator="greaterThan">
      <formula>1</formula>
    </cfRule>
    <cfRule type="colorScale" priority="1812">
      <colorScale>
        <cfvo type="min"/>
        <cfvo type="max"/>
        <color rgb="FFFCFCFF"/>
        <color rgb="FF63BE7B"/>
      </colorScale>
    </cfRule>
    <cfRule type="colorScale" priority="18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87">
    <cfRule type="colorScale" priority="1814">
      <colorScale>
        <cfvo type="min"/>
        <cfvo type="max"/>
        <color rgb="FFFCFCFF"/>
        <color rgb="FF63BE7B"/>
      </colorScale>
    </cfRule>
    <cfRule type="colorScale" priority="18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87">
    <cfRule type="colorScale" priority="1816">
      <colorScale>
        <cfvo type="min"/>
        <cfvo type="max"/>
        <color rgb="FFFCFCFF"/>
        <color rgb="FF63BE7B"/>
      </colorScale>
    </cfRule>
    <cfRule type="colorScale" priority="18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87">
    <cfRule type="cellIs" dxfId="4317" priority="1818" operator="greaterThan">
      <formula>1</formula>
    </cfRule>
    <cfRule type="colorScale" priority="1819">
      <colorScale>
        <cfvo type="min"/>
        <cfvo type="max"/>
        <color rgb="FFFCFCFF"/>
        <color rgb="FF63BE7B"/>
      </colorScale>
    </cfRule>
    <cfRule type="colorScale" priority="18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G87:KZ87">
    <cfRule type="cellIs" dxfId="4316" priority="1532" operator="greaterThan">
      <formula>0.31</formula>
    </cfRule>
    <cfRule type="cellIs" dxfId="4315" priority="1533" operator="greaterThan">
      <formula>0.31</formula>
    </cfRule>
    <cfRule type="cellIs" dxfId="4314" priority="1534" operator="greaterThan">
      <formula>0.31</formula>
    </cfRule>
    <cfRule type="cellIs" dxfId="4313" priority="1535" operator="greaterThan">
      <formula>0.3</formula>
    </cfRule>
    <cfRule type="cellIs" dxfId="4312" priority="1536" operator="greaterThan">
      <formula>1</formula>
    </cfRule>
    <cfRule type="cellIs" dxfId="4311" priority="1537" operator="equal">
      <formula>0</formula>
    </cfRule>
  </conditionalFormatting>
  <conditionalFormatting sqref="LG87">
    <cfRule type="containsText" dxfId="4310" priority="1474" operator="containsText" text=" ">
      <formula>NOT(ISERROR(SEARCH(" ",LG87)))</formula>
    </cfRule>
    <cfRule type="containsText" dxfId="4309" priority="1475" operator="containsText" text=" ">
      <formula>NOT(ISERROR(SEARCH(" ",LG87)))</formula>
    </cfRule>
  </conditionalFormatting>
  <conditionalFormatting sqref="LH87">
    <cfRule type="containsText" dxfId="4308" priority="1470" operator="containsText" text=" ">
      <formula>NOT(ISERROR(SEARCH(" ",LH87)))</formula>
    </cfRule>
    <cfRule type="containsText" dxfId="4307" priority="1471" operator="containsText" text=" ">
      <formula>NOT(ISERROR(SEARCH(" ",LH87)))</formula>
    </cfRule>
  </conditionalFormatting>
  <conditionalFormatting sqref="LI87">
    <cfRule type="containsText" dxfId="4306" priority="1472" operator="containsText" text=" ">
      <formula>NOT(ISERROR(SEARCH(" ",LI87)))</formula>
    </cfRule>
    <cfRule type="containsText" dxfId="4305" priority="1473" operator="containsText" text=" ">
      <formula>NOT(ISERROR(SEARCH(" ",LI87)))</formula>
    </cfRule>
  </conditionalFormatting>
  <conditionalFormatting sqref="LJ87">
    <cfRule type="containsText" dxfId="4304" priority="1468" operator="containsText" text=" ">
      <formula>NOT(ISERROR(SEARCH(" ",LJ87)))</formula>
    </cfRule>
    <cfRule type="containsText" dxfId="4303" priority="1469" operator="containsText" text=" ">
      <formula>NOT(ISERROR(SEARCH(" ",LJ87)))</formula>
    </cfRule>
  </conditionalFormatting>
  <conditionalFormatting sqref="LL87">
    <cfRule type="containsText" dxfId="4302" priority="1466" operator="containsText" text=" ">
      <formula>NOT(ISERROR(SEARCH(" ",LL87)))</formula>
    </cfRule>
    <cfRule type="containsText" dxfId="4301" priority="1467" operator="containsText" text=" ">
      <formula>NOT(ISERROR(SEARCH(" ",LL87)))</formula>
    </cfRule>
  </conditionalFormatting>
  <conditionalFormatting sqref="LN87">
    <cfRule type="containsText" dxfId="4300" priority="1464" operator="containsText" text=" ">
      <formula>NOT(ISERROR(SEARCH(" ",LN87)))</formula>
    </cfRule>
    <cfRule type="containsText" dxfId="4299" priority="1465" operator="containsText" text=" ">
      <formula>NOT(ISERROR(SEARCH(" ",LN87)))</formula>
    </cfRule>
  </conditionalFormatting>
  <conditionalFormatting sqref="LO87:MQ87">
    <cfRule type="cellIs" dxfId="4298" priority="1478" operator="greaterThan">
      <formula>1</formula>
    </cfRule>
    <cfRule type="cellIs" dxfId="4297" priority="1479" operator="greaterThan">
      <formula>1</formula>
    </cfRule>
    <cfRule type="containsText" dxfId="4296" priority="1480" operator="containsText" text=" ">
      <formula>NOT(ISERROR(SEARCH(" ",LO87)))</formula>
    </cfRule>
    <cfRule type="containsText" dxfId="4295" priority="1481" operator="containsText" text=" ">
      <formula>NOT(ISERROR(SEARCH(" ",LO87)))</formula>
    </cfRule>
  </conditionalFormatting>
  <conditionalFormatting sqref="MS87:MT87">
    <cfRule type="containsText" dxfId="4294" priority="1476" operator="containsText" text=" ">
      <formula>NOT(ISERROR(SEARCH(" ",MS87)))</formula>
    </cfRule>
    <cfRule type="containsText" dxfId="4293" priority="1477" operator="containsText" text=" ">
      <formula>NOT(ISERROR(SEARCH(" ",MS87)))</formula>
    </cfRule>
  </conditionalFormatting>
  <conditionalFormatting sqref="MV87:MW87">
    <cfRule type="containsText" dxfId="4292" priority="1484" operator="containsText" text=" ">
      <formula>NOT(ISERROR(SEARCH(" ",MV87)))</formula>
    </cfRule>
    <cfRule type="containsText" dxfId="4291" priority="1485" operator="containsText" text=" ">
      <formula>NOT(ISERROR(SEARCH(" ",MV87)))</formula>
    </cfRule>
  </conditionalFormatting>
  <conditionalFormatting sqref="MX87:XFD87">
    <cfRule type="containsText" dxfId="4290" priority="1549" operator="containsText" text=" ">
      <formula>NOT(ISERROR(SEARCH(" ",MX87)))</formula>
    </cfRule>
    <cfRule type="containsText" dxfId="4289" priority="1550" operator="containsText" text=" ">
      <formula>NOT(ISERROR(SEARCH(" ",MX87)))</formula>
    </cfRule>
  </conditionalFormatting>
  <conditionalFormatting sqref="C88">
    <cfRule type="colorScale" priority="11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E88">
    <cfRule type="containsText" dxfId="4288" priority="667" operator="containsText" text=" ">
      <formula>NOT(ISERROR(SEARCH(" ",E88)))</formula>
    </cfRule>
    <cfRule type="containsText" dxfId="4287" priority="668" operator="containsText" text=" ">
      <formula>NOT(ISERROR(SEARCH(" ",E88)))</formula>
    </cfRule>
  </conditionalFormatting>
  <conditionalFormatting sqref="G88">
    <cfRule type="containsText" dxfId="4286" priority="1124" operator="containsText" text=" ">
      <formula>NOT(ISERROR(SEARCH(" ",G88)))</formula>
    </cfRule>
    <cfRule type="containsText" dxfId="4285" priority="1125" operator="containsText" text=" ">
      <formula>NOT(ISERROR(SEARCH(" ",G88)))</formula>
    </cfRule>
  </conditionalFormatting>
  <conditionalFormatting sqref="H88">
    <cfRule type="containsText" dxfId="4284" priority="1154" operator="containsText" text=" ">
      <formula>NOT(ISERROR(SEARCH(" ",H88)))</formula>
    </cfRule>
    <cfRule type="containsText" dxfId="4283" priority="1155" operator="containsText" text=" ">
      <formula>NOT(ISERROR(SEARCH(" ",H88)))</formula>
    </cfRule>
  </conditionalFormatting>
  <conditionalFormatting sqref="P88">
    <cfRule type="containsText" dxfId="4282" priority="1104" operator="containsText" text=" ">
      <formula>NOT(ISERROR(SEARCH(" ",P88)))</formula>
    </cfRule>
    <cfRule type="containsText" dxfId="4281" priority="1105" operator="containsText" text=" ">
      <formula>NOT(ISERROR(SEARCH(" ",P88)))</formula>
    </cfRule>
  </conditionalFormatting>
  <conditionalFormatting sqref="V88">
    <cfRule type="colorScale" priority="1176">
      <colorScale>
        <cfvo type="min"/>
        <cfvo type="max"/>
        <color rgb="FFFCFCFF"/>
        <color rgb="FF63BE7B"/>
      </colorScale>
    </cfRule>
    <cfRule type="colorScale" priority="11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H88">
    <cfRule type="cellIs" dxfId="4280" priority="653" operator="equal">
      <formula>0</formula>
    </cfRule>
    <cfRule type="cellIs" dxfId="4279" priority="654" operator="equal">
      <formula>0</formula>
    </cfRule>
    <cfRule type="cellIs" dxfId="4278" priority="655" operator="greaterThan">
      <formula>1</formula>
    </cfRule>
    <cfRule type="containsText" dxfId="4277" priority="656" operator="containsText" text=" ">
      <formula>NOT(ISERROR(SEARCH(" ",AH88)))</formula>
    </cfRule>
    <cfRule type="containsText" dxfId="4276" priority="657" operator="containsText" text=" ">
      <formula>NOT(ISERROR(SEARCH(" ",AH88)))</formula>
    </cfRule>
  </conditionalFormatting>
  <conditionalFormatting sqref="AI88">
    <cfRule type="cellIs" dxfId="4275" priority="648" operator="equal">
      <formula>0</formula>
    </cfRule>
    <cfRule type="cellIs" dxfId="4274" priority="649" operator="equal">
      <formula>0</formula>
    </cfRule>
    <cfRule type="cellIs" dxfId="4273" priority="650" operator="greaterThan">
      <formula>1</formula>
    </cfRule>
    <cfRule type="containsText" dxfId="4272" priority="651" operator="containsText" text=" ">
      <formula>NOT(ISERROR(SEARCH(" ",AI88)))</formula>
    </cfRule>
    <cfRule type="containsText" dxfId="4271" priority="652" operator="containsText" text=" ">
      <formula>NOT(ISERROR(SEARCH(" ",AI88)))</formula>
    </cfRule>
  </conditionalFormatting>
  <conditionalFormatting sqref="AJ88">
    <cfRule type="cellIs" dxfId="4270" priority="643" operator="equal">
      <formula>0</formula>
    </cfRule>
    <cfRule type="cellIs" dxfId="4269" priority="644" operator="equal">
      <formula>0</formula>
    </cfRule>
    <cfRule type="cellIs" dxfId="4268" priority="645" operator="greaterThan">
      <formula>1</formula>
    </cfRule>
    <cfRule type="containsText" dxfId="4267" priority="646" operator="containsText" text=" ">
      <formula>NOT(ISERROR(SEARCH(" ",AJ88)))</formula>
    </cfRule>
    <cfRule type="containsText" dxfId="4266" priority="647" operator="containsText" text=" ">
      <formula>NOT(ISERROR(SEARCH(" ",AJ88)))</formula>
    </cfRule>
  </conditionalFormatting>
  <conditionalFormatting sqref="AS88">
    <cfRule type="cellIs" dxfId="4265" priority="321" operator="equal">
      <formula>0</formula>
    </cfRule>
    <cfRule type="containsText" dxfId="4264" priority="322" operator="containsText" text=" ">
      <formula>NOT(ISERROR(SEARCH(" ",AS88)))</formula>
    </cfRule>
    <cfRule type="containsText" dxfId="4263" priority="323" operator="containsText" text=" ">
      <formula>NOT(ISERROR(SEARCH(" ",AS88)))</formula>
    </cfRule>
  </conditionalFormatting>
  <conditionalFormatting sqref="AU88">
    <cfRule type="cellIs" dxfId="4262" priority="1128" operator="greaterThan">
      <formula>1</formula>
    </cfRule>
    <cfRule type="containsText" dxfId="4261" priority="1129" operator="containsText" text=" ">
      <formula>NOT(ISERROR(SEARCH(" ",AU88)))</formula>
    </cfRule>
    <cfRule type="containsText" dxfId="4260" priority="1130" operator="containsText" text=" ">
      <formula>NOT(ISERROR(SEARCH(" ",AU88)))</formula>
    </cfRule>
  </conditionalFormatting>
  <conditionalFormatting sqref="AZ88">
    <cfRule type="containsText" dxfId="4259" priority="1146" operator="containsText" text=" ">
      <formula>NOT(ISERROR(SEARCH(" ",AZ88)))</formula>
    </cfRule>
    <cfRule type="containsText" dxfId="4258" priority="1147" operator="containsText" text=" ">
      <formula>NOT(ISERROR(SEARCH(" ",AZ88)))</formula>
    </cfRule>
  </conditionalFormatting>
  <conditionalFormatting sqref="BC88:BD88">
    <cfRule type="containsText" dxfId="4257" priority="1152" operator="containsText" text=" ">
      <formula>NOT(ISERROR(SEARCH(" ",BC88)))</formula>
    </cfRule>
    <cfRule type="containsText" dxfId="4256" priority="1153" operator="containsText" text=" ">
      <formula>NOT(ISERROR(SEARCH(" ",BC88)))</formula>
    </cfRule>
  </conditionalFormatting>
  <conditionalFormatting sqref="BF88:BG88">
    <cfRule type="containsText" dxfId="4255" priority="1158" operator="containsText" text=" ">
      <formula>NOT(ISERROR(SEARCH(" ",BF88)))</formula>
    </cfRule>
    <cfRule type="containsText" dxfId="4254" priority="1159" operator="containsText" text=" ">
      <formula>NOT(ISERROR(SEARCH(" ",BF88)))</formula>
    </cfRule>
  </conditionalFormatting>
  <conditionalFormatting sqref="BH88">
    <cfRule type="containsText" dxfId="4253" priority="1160" operator="containsText" text=" ">
      <formula>NOT(ISERROR(SEARCH(" ",BH88)))</formula>
    </cfRule>
    <cfRule type="containsText" dxfId="4252" priority="1161" operator="containsText" text=" ">
      <formula>NOT(ISERROR(SEARCH(" ",BH88)))</formula>
    </cfRule>
  </conditionalFormatting>
  <conditionalFormatting sqref="BJ88">
    <cfRule type="containsText" dxfId="4251" priority="1116" operator="containsText" text=" ">
      <formula>NOT(ISERROR(SEARCH(" ",BJ88)))</formula>
    </cfRule>
    <cfRule type="containsText" dxfId="4250" priority="1117" operator="containsText" text=" ">
      <formula>NOT(ISERROR(SEARCH(" ",BJ88)))</formula>
    </cfRule>
  </conditionalFormatting>
  <conditionalFormatting sqref="BK88">
    <cfRule type="containsText" dxfId="4249" priority="1166" operator="containsText" text=" ">
      <formula>NOT(ISERROR(SEARCH(" ",BK88)))</formula>
    </cfRule>
    <cfRule type="containsText" dxfId="4248" priority="1167" operator="containsText" text=" ">
      <formula>NOT(ISERROR(SEARCH(" ",BK88)))</formula>
    </cfRule>
  </conditionalFormatting>
  <conditionalFormatting sqref="BO88">
    <cfRule type="containsText" dxfId="4247" priority="1139" operator="containsText" text=" ">
      <formula>NOT(ISERROR(SEARCH(" ",BO88)))</formula>
    </cfRule>
    <cfRule type="containsText" dxfId="4246" priority="1140" operator="containsText" text=" ">
      <formula>NOT(ISERROR(SEARCH(" ",BO88)))</formula>
    </cfRule>
  </conditionalFormatting>
  <conditionalFormatting sqref="BP88">
    <cfRule type="containsText" dxfId="4245" priority="366" operator="containsText" text=" ">
      <formula>NOT(ISERROR(SEARCH(" ",BP88)))</formula>
    </cfRule>
    <cfRule type="containsText" dxfId="4244" priority="367" operator="containsText" text=" ">
      <formula>NOT(ISERROR(SEARCH(" ",BP88)))</formula>
    </cfRule>
  </conditionalFormatting>
  <conditionalFormatting sqref="BQ88">
    <cfRule type="duplicateValues" dxfId="4243" priority="1103"/>
    <cfRule type="containsText" dxfId="4242" priority="1144" operator="containsText" text=" ">
      <formula>NOT(ISERROR(SEARCH(" ",BQ88)))</formula>
    </cfRule>
    <cfRule type="containsText" dxfId="4241" priority="1145" operator="containsText" text=" ">
      <formula>NOT(ISERROR(SEARCH(" ",BQ88)))</formula>
    </cfRule>
  </conditionalFormatting>
  <conditionalFormatting sqref="BR88:BT88">
    <cfRule type="containsText" dxfId="4240" priority="1150" operator="containsText" text=" ">
      <formula>NOT(ISERROR(SEARCH(" ",BR88)))</formula>
    </cfRule>
    <cfRule type="containsText" dxfId="4239" priority="1151" operator="containsText" text=" ">
      <formula>NOT(ISERROR(SEARCH(" ",BR88)))</formula>
    </cfRule>
  </conditionalFormatting>
  <conditionalFormatting sqref="BV88">
    <cfRule type="containsText" dxfId="4238" priority="1079" operator="containsText" text=" ">
      <formula>NOT(ISERROR(SEARCH(" ",BV88)))</formula>
    </cfRule>
    <cfRule type="containsText" dxfId="4237" priority="1080" operator="containsText" text=" ">
      <formula>NOT(ISERROR(SEARCH(" ",BV88)))</formula>
    </cfRule>
  </conditionalFormatting>
  <conditionalFormatting sqref="BW88">
    <cfRule type="containsText" dxfId="4236" priority="1168" operator="containsText" text=" ">
      <formula>NOT(ISERROR(SEARCH(" ",BW88)))</formula>
    </cfRule>
    <cfRule type="containsText" dxfId="4235" priority="1169" operator="containsText" text=" ">
      <formula>NOT(ISERROR(SEARCH(" ",BW88)))</formula>
    </cfRule>
  </conditionalFormatting>
  <conditionalFormatting sqref="CO88">
    <cfRule type="containsText" dxfId="4234" priority="158" operator="containsText" text=" ">
      <formula>NOT(ISERROR(SEARCH(" ",CO88)))</formula>
    </cfRule>
  </conditionalFormatting>
  <conditionalFormatting sqref="CQ88">
    <cfRule type="cellIs" dxfId="4233" priority="1106" operator="equal">
      <formula>1</formula>
    </cfRule>
  </conditionalFormatting>
  <conditionalFormatting sqref="CU88:CX88">
    <cfRule type="cellIs" dxfId="4232" priority="481" operator="equal">
      <formula>1</formula>
    </cfRule>
  </conditionalFormatting>
  <conditionalFormatting sqref="CZ88:DB88">
    <cfRule type="cellIs" dxfId="4231" priority="379" operator="equal">
      <formula>1</formula>
    </cfRule>
  </conditionalFormatting>
  <conditionalFormatting sqref="DC88">
    <cfRule type="cellIs" dxfId="4230" priority="380" operator="equal">
      <formula>1</formula>
    </cfRule>
  </conditionalFormatting>
  <conditionalFormatting sqref="DE88">
    <cfRule type="cellIs" dxfId="4229" priority="375" operator="equal">
      <formula>1</formula>
    </cfRule>
  </conditionalFormatting>
  <conditionalFormatting sqref="DF88:DG88">
    <cfRule type="cellIs" dxfId="4228" priority="374" operator="equal">
      <formula>1</formula>
    </cfRule>
  </conditionalFormatting>
  <conditionalFormatting sqref="DH88">
    <cfRule type="cellIs" dxfId="4227" priority="376" operator="equal">
      <formula>1</formula>
    </cfRule>
  </conditionalFormatting>
  <conditionalFormatting sqref="DS88">
    <cfRule type="cellIs" dxfId="4226" priority="1123" operator="equal">
      <formula>1</formula>
    </cfRule>
  </conditionalFormatting>
  <conditionalFormatting sqref="DT88">
    <cfRule type="containsText" dxfId="4225" priority="1118" operator="containsText" text=" ">
      <formula>NOT(ISERROR(SEARCH(" ",DT88)))</formula>
    </cfRule>
    <cfRule type="containsText" dxfId="4224" priority="1119" operator="containsText" text=" ">
      <formula>NOT(ISERROR(SEARCH(" ",DT88)))</formula>
    </cfRule>
    <cfRule type="containsText" dxfId="4223" priority="1120" operator="containsText" text=" ">
      <formula>NOT(ISERROR(SEARCH(" ",DT88)))</formula>
    </cfRule>
    <cfRule type="containsText" dxfId="4222" priority="1121" operator="containsText" text=" ">
      <formula>NOT(ISERROR(SEARCH(" ",DT88)))</formula>
    </cfRule>
  </conditionalFormatting>
  <conditionalFormatting sqref="DU88">
    <cfRule type="containsText" dxfId="4221" priority="1111" operator="containsText" text=" ">
      <formula>NOT(ISERROR(SEARCH(" ",DU88)))</formula>
    </cfRule>
    <cfRule type="containsText" dxfId="4220" priority="1112" operator="containsText" text=" ">
      <formula>NOT(ISERROR(SEARCH(" ",DU88)))</formula>
    </cfRule>
    <cfRule type="containsText" dxfId="4219" priority="1113" operator="containsText" text=" ">
      <formula>NOT(ISERROR(SEARCH(" ",DU88)))</formula>
    </cfRule>
    <cfRule type="containsText" dxfId="4218" priority="1114" operator="containsText" text=" ">
      <formula>NOT(ISERROR(SEARCH(" ",DU88)))</formula>
    </cfRule>
  </conditionalFormatting>
  <conditionalFormatting sqref="DV88">
    <cfRule type="containsText" dxfId="4217" priority="1107" operator="containsText" text=" ">
      <formula>NOT(ISERROR(SEARCH(" ",DV88)))</formula>
    </cfRule>
    <cfRule type="containsText" dxfId="4216" priority="1108" operator="containsText" text=" ">
      <formula>NOT(ISERROR(SEARCH(" ",DV88)))</formula>
    </cfRule>
    <cfRule type="containsText" dxfId="4215" priority="1109" operator="containsText" text=" ">
      <formula>NOT(ISERROR(SEARCH(" ",DV88)))</formula>
    </cfRule>
    <cfRule type="containsText" dxfId="4214" priority="1110" operator="containsText" text=" ">
      <formula>NOT(ISERROR(SEARCH(" ",DV88)))</formula>
    </cfRule>
  </conditionalFormatting>
  <conditionalFormatting sqref="DY88:EH88">
    <cfRule type="containsText" dxfId="4213" priority="1148" operator="containsText" text=" ">
      <formula>NOT(ISERROR(SEARCH(" ",DY88)))</formula>
    </cfRule>
    <cfRule type="containsText" dxfId="4212" priority="1149" operator="containsText" text=" ">
      <formula>NOT(ISERROR(SEARCH(" ",DY88)))</formula>
    </cfRule>
  </conditionalFormatting>
  <conditionalFormatting sqref="EJ88">
    <cfRule type="cellIs" dxfId="4211" priority="1127" operator="equal">
      <formula>0</formula>
    </cfRule>
  </conditionalFormatting>
  <conditionalFormatting sqref="FE88">
    <cfRule type="cellIs" dxfId="4210" priority="1178" operator="greaterThan">
      <formula>1</formula>
    </cfRule>
    <cfRule type="colorScale" priority="1179">
      <colorScale>
        <cfvo type="min"/>
        <cfvo type="max"/>
        <color rgb="FFFCFCFF"/>
        <color rgb="FF63BE7B"/>
      </colorScale>
    </cfRule>
    <cfRule type="colorScale" priority="11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88">
    <cfRule type="colorScale" priority="1141">
      <colorScale>
        <cfvo type="min"/>
        <cfvo type="max"/>
        <color rgb="FFFCFCFF"/>
        <color rgb="FF63BE7B"/>
      </colorScale>
    </cfRule>
    <cfRule type="colorScale" priority="11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88:FH88">
    <cfRule type="colorScale" priority="1181">
      <colorScale>
        <cfvo type="min"/>
        <cfvo type="max"/>
        <color rgb="FFFCFCFF"/>
        <color rgb="FF63BE7B"/>
      </colorScale>
    </cfRule>
    <cfRule type="colorScale" priority="11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88">
    <cfRule type="colorScale" priority="1183">
      <colorScale>
        <cfvo type="min"/>
        <cfvo type="max"/>
        <color rgb="FFFCFCFF"/>
        <color rgb="FF63BE7B"/>
      </colorScale>
    </cfRule>
    <cfRule type="colorScale" priority="11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88">
    <cfRule type="colorScale" priority="1450">
      <colorScale>
        <cfvo type="min"/>
        <cfvo type="max"/>
        <color rgb="FFFCFCFF"/>
        <color rgb="FF63BE7B"/>
      </colorScale>
    </cfRule>
    <cfRule type="colorScale" priority="14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88">
    <cfRule type="cellIs" dxfId="4209" priority="1185" operator="greaterThan">
      <formula>1</formula>
    </cfRule>
    <cfRule type="colorScale" priority="1186">
      <colorScale>
        <cfvo type="min"/>
        <cfvo type="max"/>
        <color rgb="FFFCFCFF"/>
        <color rgb="FF63BE7B"/>
      </colorScale>
    </cfRule>
    <cfRule type="colorScale" priority="11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88">
    <cfRule type="colorScale" priority="1188">
      <colorScale>
        <cfvo type="min"/>
        <cfvo type="max"/>
        <color rgb="FFFCFCFF"/>
        <color rgb="FF63BE7B"/>
      </colorScale>
    </cfRule>
    <cfRule type="colorScale" priority="11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88">
    <cfRule type="colorScale" priority="1446">
      <colorScale>
        <cfvo type="min"/>
        <cfvo type="max"/>
        <color rgb="FFFCFCFF"/>
        <color rgb="FF63BE7B"/>
      </colorScale>
    </cfRule>
    <cfRule type="colorScale" priority="14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88">
    <cfRule type="cellIs" dxfId="4208" priority="1190" operator="greaterThan">
      <formula>1</formula>
    </cfRule>
    <cfRule type="colorScale" priority="1191">
      <colorScale>
        <cfvo type="min"/>
        <cfvo type="max"/>
        <color rgb="FFFCFCFF"/>
        <color rgb="FF63BE7B"/>
      </colorScale>
    </cfRule>
    <cfRule type="colorScale" priority="11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88">
    <cfRule type="colorScale" priority="1193">
      <colorScale>
        <cfvo type="min"/>
        <cfvo type="max"/>
        <color rgb="FFFCFCFF"/>
        <color rgb="FF63BE7B"/>
      </colorScale>
    </cfRule>
    <cfRule type="colorScale" priority="11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88">
    <cfRule type="colorScale" priority="1195">
      <colorScale>
        <cfvo type="min"/>
        <cfvo type="max"/>
        <color rgb="FFFCFCFF"/>
        <color rgb="FF63BE7B"/>
      </colorScale>
    </cfRule>
    <cfRule type="colorScale" priority="11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88">
    <cfRule type="cellIs" dxfId="4207" priority="1197" operator="greaterThan">
      <formula>1</formula>
    </cfRule>
    <cfRule type="colorScale" priority="1198">
      <colorScale>
        <cfvo type="min"/>
        <cfvo type="max"/>
        <color rgb="FFFCFCFF"/>
        <color rgb="FF63BE7B"/>
      </colorScale>
    </cfRule>
    <cfRule type="colorScale" priority="11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88">
    <cfRule type="colorScale" priority="1200">
      <colorScale>
        <cfvo type="min"/>
        <cfvo type="max"/>
        <color rgb="FFFCFCFF"/>
        <color rgb="FF63BE7B"/>
      </colorScale>
    </cfRule>
    <cfRule type="colorScale" priority="12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88">
    <cfRule type="colorScale" priority="1202">
      <colorScale>
        <cfvo type="min"/>
        <cfvo type="max"/>
        <color rgb="FFFCFCFF"/>
        <color rgb="FF63BE7B"/>
      </colorScale>
    </cfRule>
    <cfRule type="colorScale" priority="12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88">
    <cfRule type="cellIs" dxfId="4206" priority="1204" operator="greaterThan">
      <formula>1</formula>
    </cfRule>
    <cfRule type="colorScale" priority="1205">
      <colorScale>
        <cfvo type="min"/>
        <cfvo type="max"/>
        <color rgb="FFFCFCFF"/>
        <color rgb="FF63BE7B"/>
      </colorScale>
    </cfRule>
    <cfRule type="colorScale" priority="12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88">
    <cfRule type="colorScale" priority="1207">
      <colorScale>
        <cfvo type="min"/>
        <cfvo type="max"/>
        <color rgb="FFFCFCFF"/>
        <color rgb="FF63BE7B"/>
      </colorScale>
    </cfRule>
    <cfRule type="colorScale" priority="12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88">
    <cfRule type="colorScale" priority="1209">
      <colorScale>
        <cfvo type="min"/>
        <cfvo type="max"/>
        <color rgb="FFFCFCFF"/>
        <color rgb="FF63BE7B"/>
      </colorScale>
    </cfRule>
    <cfRule type="colorScale" priority="12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88">
    <cfRule type="cellIs" dxfId="4205" priority="1211" operator="greaterThan">
      <formula>1</formula>
    </cfRule>
    <cfRule type="colorScale" priority="1212">
      <colorScale>
        <cfvo type="min"/>
        <cfvo type="max"/>
        <color rgb="FFFCFCFF"/>
        <color rgb="FF63BE7B"/>
      </colorScale>
    </cfRule>
    <cfRule type="colorScale" priority="12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88">
    <cfRule type="colorScale" priority="1214">
      <colorScale>
        <cfvo type="min"/>
        <cfvo type="max"/>
        <color rgb="FFFCFCFF"/>
        <color rgb="FF63BE7B"/>
      </colorScale>
    </cfRule>
    <cfRule type="colorScale" priority="12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88">
    <cfRule type="colorScale" priority="1216">
      <colorScale>
        <cfvo type="min"/>
        <cfvo type="max"/>
        <color rgb="FFFCFCFF"/>
        <color rgb="FF63BE7B"/>
      </colorScale>
    </cfRule>
    <cfRule type="colorScale" priority="12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88">
    <cfRule type="cellIs" dxfId="4204" priority="1218" operator="greaterThan">
      <formula>1</formula>
    </cfRule>
    <cfRule type="colorScale" priority="1219">
      <colorScale>
        <cfvo type="min"/>
        <cfvo type="max"/>
        <color rgb="FFFCFCFF"/>
        <color rgb="FF63BE7B"/>
      </colorScale>
    </cfRule>
    <cfRule type="colorScale" priority="12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88">
    <cfRule type="colorScale" priority="1221">
      <colorScale>
        <cfvo type="min"/>
        <cfvo type="max"/>
        <color rgb="FFFCFCFF"/>
        <color rgb="FF63BE7B"/>
      </colorScale>
    </cfRule>
    <cfRule type="colorScale" priority="12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88">
    <cfRule type="colorScale" priority="1223">
      <colorScale>
        <cfvo type="min"/>
        <cfvo type="max"/>
        <color rgb="FFFCFCFF"/>
        <color rgb="FF63BE7B"/>
      </colorScale>
    </cfRule>
    <cfRule type="colorScale" priority="12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88">
    <cfRule type="cellIs" dxfId="4203" priority="1225" operator="greaterThan">
      <formula>1</formula>
    </cfRule>
    <cfRule type="colorScale" priority="1226">
      <colorScale>
        <cfvo type="min"/>
        <cfvo type="max"/>
        <color rgb="FFFCFCFF"/>
        <color rgb="FF63BE7B"/>
      </colorScale>
    </cfRule>
    <cfRule type="colorScale" priority="12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88">
    <cfRule type="colorScale" priority="1228">
      <colorScale>
        <cfvo type="min"/>
        <cfvo type="max"/>
        <color rgb="FFFCFCFF"/>
        <color rgb="FF63BE7B"/>
      </colorScale>
    </cfRule>
    <cfRule type="colorScale" priority="12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88">
    <cfRule type="colorScale" priority="1230">
      <colorScale>
        <cfvo type="min"/>
        <cfvo type="max"/>
        <color rgb="FFFCFCFF"/>
        <color rgb="FF63BE7B"/>
      </colorScale>
    </cfRule>
    <cfRule type="colorScale" priority="12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88">
    <cfRule type="cellIs" dxfId="4202" priority="1232" operator="greaterThan">
      <formula>1</formula>
    </cfRule>
    <cfRule type="colorScale" priority="1233">
      <colorScale>
        <cfvo type="min"/>
        <cfvo type="max"/>
        <color rgb="FFFCFCFF"/>
        <color rgb="FF63BE7B"/>
      </colorScale>
    </cfRule>
    <cfRule type="colorScale" priority="12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88">
    <cfRule type="colorScale" priority="1235">
      <colorScale>
        <cfvo type="min"/>
        <cfvo type="max"/>
        <color rgb="FFFCFCFF"/>
        <color rgb="FF63BE7B"/>
      </colorScale>
    </cfRule>
    <cfRule type="colorScale" priority="12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88">
    <cfRule type="colorScale" priority="1237">
      <colorScale>
        <cfvo type="min"/>
        <cfvo type="max"/>
        <color rgb="FFFCFCFF"/>
        <color rgb="FF63BE7B"/>
      </colorScale>
    </cfRule>
    <cfRule type="colorScale" priority="12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88">
    <cfRule type="cellIs" dxfId="4201" priority="1239" operator="greaterThan">
      <formula>1</formula>
    </cfRule>
    <cfRule type="colorScale" priority="1240">
      <colorScale>
        <cfvo type="min"/>
        <cfvo type="max"/>
        <color rgb="FFFCFCFF"/>
        <color rgb="FF63BE7B"/>
      </colorScale>
    </cfRule>
    <cfRule type="colorScale" priority="12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88">
    <cfRule type="colorScale" priority="1242">
      <colorScale>
        <cfvo type="min"/>
        <cfvo type="max"/>
        <color rgb="FFFCFCFF"/>
        <color rgb="FF63BE7B"/>
      </colorScale>
    </cfRule>
    <cfRule type="colorScale" priority="12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88">
    <cfRule type="colorScale" priority="1244">
      <colorScale>
        <cfvo type="min"/>
        <cfvo type="max"/>
        <color rgb="FFFCFCFF"/>
        <color rgb="FF63BE7B"/>
      </colorScale>
    </cfRule>
    <cfRule type="colorScale" priority="12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88">
    <cfRule type="cellIs" dxfId="4200" priority="1246" operator="greaterThan">
      <formula>1</formula>
    </cfRule>
    <cfRule type="colorScale" priority="1247">
      <colorScale>
        <cfvo type="min"/>
        <cfvo type="max"/>
        <color rgb="FFFCFCFF"/>
        <color rgb="FF63BE7B"/>
      </colorScale>
    </cfRule>
    <cfRule type="colorScale" priority="12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88">
    <cfRule type="colorScale" priority="1249">
      <colorScale>
        <cfvo type="min"/>
        <cfvo type="max"/>
        <color rgb="FFFCFCFF"/>
        <color rgb="FF63BE7B"/>
      </colorScale>
    </cfRule>
    <cfRule type="colorScale" priority="12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88">
    <cfRule type="colorScale" priority="1251">
      <colorScale>
        <cfvo type="min"/>
        <cfvo type="max"/>
        <color rgb="FFFCFCFF"/>
        <color rgb="FF63BE7B"/>
      </colorScale>
    </cfRule>
    <cfRule type="colorScale" priority="12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88">
    <cfRule type="cellIs" dxfId="4199" priority="1253" operator="greaterThan">
      <formula>1</formula>
    </cfRule>
    <cfRule type="colorScale" priority="1254">
      <colorScale>
        <cfvo type="min"/>
        <cfvo type="max"/>
        <color rgb="FFFCFCFF"/>
        <color rgb="FF63BE7B"/>
      </colorScale>
    </cfRule>
    <cfRule type="colorScale" priority="12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88">
    <cfRule type="colorScale" priority="1256">
      <colorScale>
        <cfvo type="min"/>
        <cfvo type="max"/>
        <color rgb="FFFCFCFF"/>
        <color rgb="FF63BE7B"/>
      </colorScale>
    </cfRule>
    <cfRule type="colorScale" priority="12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88">
    <cfRule type="colorScale" priority="1258">
      <colorScale>
        <cfvo type="min"/>
        <cfvo type="max"/>
        <color rgb="FFFCFCFF"/>
        <color rgb="FF63BE7B"/>
      </colorScale>
    </cfRule>
    <cfRule type="colorScale" priority="12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88">
    <cfRule type="cellIs" dxfId="4198" priority="1260" operator="greaterThan">
      <formula>1</formula>
    </cfRule>
    <cfRule type="colorScale" priority="1261">
      <colorScale>
        <cfvo type="min"/>
        <cfvo type="max"/>
        <color rgb="FFFCFCFF"/>
        <color rgb="FF63BE7B"/>
      </colorScale>
    </cfRule>
    <cfRule type="colorScale" priority="12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88">
    <cfRule type="colorScale" priority="1263">
      <colorScale>
        <cfvo type="min"/>
        <cfvo type="max"/>
        <color rgb="FFFCFCFF"/>
        <color rgb="FF63BE7B"/>
      </colorScale>
    </cfRule>
    <cfRule type="colorScale" priority="12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88">
    <cfRule type="colorScale" priority="1265">
      <colorScale>
        <cfvo type="min"/>
        <cfvo type="max"/>
        <color rgb="FFFCFCFF"/>
        <color rgb="FF63BE7B"/>
      </colorScale>
    </cfRule>
    <cfRule type="colorScale" priority="12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88">
    <cfRule type="cellIs" dxfId="4197" priority="1267" operator="greaterThan">
      <formula>1</formula>
    </cfRule>
    <cfRule type="colorScale" priority="1268">
      <colorScale>
        <cfvo type="min"/>
        <cfvo type="max"/>
        <color rgb="FFFCFCFF"/>
        <color rgb="FF63BE7B"/>
      </colorScale>
    </cfRule>
    <cfRule type="colorScale" priority="12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88">
    <cfRule type="colorScale" priority="1270">
      <colorScale>
        <cfvo type="min"/>
        <cfvo type="max"/>
        <color rgb="FFFCFCFF"/>
        <color rgb="FF63BE7B"/>
      </colorScale>
    </cfRule>
    <cfRule type="colorScale" priority="12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88">
    <cfRule type="colorScale" priority="1272">
      <colorScale>
        <cfvo type="min"/>
        <cfvo type="max"/>
        <color rgb="FFFCFCFF"/>
        <color rgb="FF63BE7B"/>
      </colorScale>
    </cfRule>
    <cfRule type="colorScale" priority="12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88">
    <cfRule type="cellIs" dxfId="4196" priority="1274" operator="greaterThan">
      <formula>1</formula>
    </cfRule>
    <cfRule type="colorScale" priority="1275">
      <colorScale>
        <cfvo type="min"/>
        <cfvo type="max"/>
        <color rgb="FFFCFCFF"/>
        <color rgb="FF63BE7B"/>
      </colorScale>
    </cfRule>
    <cfRule type="colorScale" priority="12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88">
    <cfRule type="colorScale" priority="1277">
      <colorScale>
        <cfvo type="min"/>
        <cfvo type="max"/>
        <color rgb="FFFCFCFF"/>
        <color rgb="FF63BE7B"/>
      </colorScale>
    </cfRule>
    <cfRule type="colorScale" priority="12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88">
    <cfRule type="colorScale" priority="1279">
      <colorScale>
        <cfvo type="min"/>
        <cfvo type="max"/>
        <color rgb="FFFCFCFF"/>
        <color rgb="FF63BE7B"/>
      </colorScale>
    </cfRule>
    <cfRule type="colorScale" priority="12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88">
    <cfRule type="cellIs" dxfId="4195" priority="1281" operator="greaterThan">
      <formula>1</formula>
    </cfRule>
    <cfRule type="colorScale" priority="1282">
      <colorScale>
        <cfvo type="min"/>
        <cfvo type="max"/>
        <color rgb="FFFCFCFF"/>
        <color rgb="FF63BE7B"/>
      </colorScale>
    </cfRule>
    <cfRule type="colorScale" priority="12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88">
    <cfRule type="colorScale" priority="1284">
      <colorScale>
        <cfvo type="min"/>
        <cfvo type="max"/>
        <color rgb="FFFCFCFF"/>
        <color rgb="FF63BE7B"/>
      </colorScale>
    </cfRule>
    <cfRule type="colorScale" priority="12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88">
    <cfRule type="colorScale" priority="1286">
      <colorScale>
        <cfvo type="min"/>
        <cfvo type="max"/>
        <color rgb="FFFCFCFF"/>
        <color rgb="FF63BE7B"/>
      </colorScale>
    </cfRule>
    <cfRule type="colorScale" priority="12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88">
    <cfRule type="cellIs" dxfId="4194" priority="1288" operator="greaterThan">
      <formula>1</formula>
    </cfRule>
    <cfRule type="colorScale" priority="1289">
      <colorScale>
        <cfvo type="min"/>
        <cfvo type="max"/>
        <color rgb="FFFCFCFF"/>
        <color rgb="FF63BE7B"/>
      </colorScale>
    </cfRule>
    <cfRule type="colorScale" priority="12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88">
    <cfRule type="colorScale" priority="1291">
      <colorScale>
        <cfvo type="min"/>
        <cfvo type="max"/>
        <color rgb="FFFCFCFF"/>
        <color rgb="FF63BE7B"/>
      </colorScale>
    </cfRule>
    <cfRule type="colorScale" priority="12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88">
    <cfRule type="colorScale" priority="1293">
      <colorScale>
        <cfvo type="min"/>
        <cfvo type="max"/>
        <color rgb="FFFCFCFF"/>
        <color rgb="FF63BE7B"/>
      </colorScale>
    </cfRule>
    <cfRule type="colorScale" priority="12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88">
    <cfRule type="cellIs" dxfId="4193" priority="1295" operator="greaterThan">
      <formula>1</formula>
    </cfRule>
    <cfRule type="colorScale" priority="1296">
      <colorScale>
        <cfvo type="min"/>
        <cfvo type="max"/>
        <color rgb="FFFCFCFF"/>
        <color rgb="FF63BE7B"/>
      </colorScale>
    </cfRule>
    <cfRule type="colorScale" priority="12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88">
    <cfRule type="colorScale" priority="1298">
      <colorScale>
        <cfvo type="min"/>
        <cfvo type="max"/>
        <color rgb="FFFCFCFF"/>
        <color rgb="FF63BE7B"/>
      </colorScale>
    </cfRule>
    <cfRule type="colorScale" priority="12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88">
    <cfRule type="colorScale" priority="1300">
      <colorScale>
        <cfvo type="min"/>
        <cfvo type="max"/>
        <color rgb="FFFCFCFF"/>
        <color rgb="FF63BE7B"/>
      </colorScale>
    </cfRule>
    <cfRule type="colorScale" priority="13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88">
    <cfRule type="cellIs" dxfId="4192" priority="1302" operator="greaterThan">
      <formula>1</formula>
    </cfRule>
    <cfRule type="colorScale" priority="1303">
      <colorScale>
        <cfvo type="min"/>
        <cfvo type="max"/>
        <color rgb="FFFCFCFF"/>
        <color rgb="FF63BE7B"/>
      </colorScale>
    </cfRule>
    <cfRule type="colorScale" priority="13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88">
    <cfRule type="colorScale" priority="1305">
      <colorScale>
        <cfvo type="min"/>
        <cfvo type="max"/>
        <color rgb="FFFCFCFF"/>
        <color rgb="FF63BE7B"/>
      </colorScale>
    </cfRule>
    <cfRule type="colorScale" priority="13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88">
    <cfRule type="colorScale" priority="1307">
      <colorScale>
        <cfvo type="min"/>
        <cfvo type="max"/>
        <color rgb="FFFCFCFF"/>
        <color rgb="FF63BE7B"/>
      </colorScale>
    </cfRule>
    <cfRule type="colorScale" priority="13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88">
    <cfRule type="cellIs" dxfId="4191" priority="1309" operator="greaterThan">
      <formula>1</formula>
    </cfRule>
    <cfRule type="colorScale" priority="1310">
      <colorScale>
        <cfvo type="min"/>
        <cfvo type="max"/>
        <color rgb="FFFCFCFF"/>
        <color rgb="FF63BE7B"/>
      </colorScale>
    </cfRule>
    <cfRule type="colorScale" priority="13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88">
    <cfRule type="cellIs" dxfId="4190" priority="1312" operator="greaterThan">
      <formula>1</formula>
    </cfRule>
    <cfRule type="colorScale" priority="1313">
      <colorScale>
        <cfvo type="min"/>
        <cfvo type="max"/>
        <color rgb="FFFCFCFF"/>
        <color rgb="FF63BE7B"/>
      </colorScale>
    </cfRule>
    <cfRule type="colorScale" priority="13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88:HW88">
    <cfRule type="colorScale" priority="1315">
      <colorScale>
        <cfvo type="min"/>
        <cfvo type="max"/>
        <color rgb="FFFCFCFF"/>
        <color rgb="FF63BE7B"/>
      </colorScale>
    </cfRule>
    <cfRule type="colorScale" priority="13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88">
    <cfRule type="colorScale" priority="1317">
      <colorScale>
        <cfvo type="min"/>
        <cfvo type="max"/>
        <color rgb="FFFCFCFF"/>
        <color rgb="FF63BE7B"/>
      </colorScale>
    </cfRule>
    <cfRule type="colorScale" priority="13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88">
    <cfRule type="colorScale" priority="1452">
      <colorScale>
        <cfvo type="min"/>
        <cfvo type="max"/>
        <color rgb="FFFCFCFF"/>
        <color rgb="FF63BE7B"/>
      </colorScale>
    </cfRule>
    <cfRule type="colorScale" priority="14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88">
    <cfRule type="cellIs" dxfId="4189" priority="1319" operator="greaterThan">
      <formula>1</formula>
    </cfRule>
    <cfRule type="colorScale" priority="1320">
      <colorScale>
        <cfvo type="min"/>
        <cfvo type="max"/>
        <color rgb="FFFCFCFF"/>
        <color rgb="FF63BE7B"/>
      </colorScale>
    </cfRule>
    <cfRule type="colorScale" priority="13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88">
    <cfRule type="colorScale" priority="1322">
      <colorScale>
        <cfvo type="min"/>
        <cfvo type="max"/>
        <color rgb="FFFCFCFF"/>
        <color rgb="FF63BE7B"/>
      </colorScale>
    </cfRule>
    <cfRule type="colorScale" priority="13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88">
    <cfRule type="colorScale" priority="1448">
      <colorScale>
        <cfvo type="min"/>
        <cfvo type="max"/>
        <color rgb="FFFCFCFF"/>
        <color rgb="FF63BE7B"/>
      </colorScale>
    </cfRule>
    <cfRule type="colorScale" priority="14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88">
    <cfRule type="cellIs" dxfId="4188" priority="1324" operator="greaterThan">
      <formula>1</formula>
    </cfRule>
    <cfRule type="colorScale" priority="1325">
      <colorScale>
        <cfvo type="min"/>
        <cfvo type="max"/>
        <color rgb="FFFCFCFF"/>
        <color rgb="FF63BE7B"/>
      </colorScale>
    </cfRule>
    <cfRule type="colorScale" priority="13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88">
    <cfRule type="colorScale" priority="1327">
      <colorScale>
        <cfvo type="min"/>
        <cfvo type="max"/>
        <color rgb="FFFCFCFF"/>
        <color rgb="FF63BE7B"/>
      </colorScale>
    </cfRule>
    <cfRule type="colorScale" priority="13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88">
    <cfRule type="colorScale" priority="1329">
      <colorScale>
        <cfvo type="min"/>
        <cfvo type="max"/>
        <color rgb="FFFCFCFF"/>
        <color rgb="FF63BE7B"/>
      </colorScale>
    </cfRule>
    <cfRule type="colorScale" priority="13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88">
    <cfRule type="cellIs" dxfId="4187" priority="1331" operator="greaterThan">
      <formula>1</formula>
    </cfRule>
    <cfRule type="colorScale" priority="1332">
      <colorScale>
        <cfvo type="min"/>
        <cfvo type="max"/>
        <color rgb="FFFCFCFF"/>
        <color rgb="FF63BE7B"/>
      </colorScale>
    </cfRule>
    <cfRule type="colorScale" priority="13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88">
    <cfRule type="colorScale" priority="1334">
      <colorScale>
        <cfvo type="min"/>
        <cfvo type="max"/>
        <color rgb="FFFCFCFF"/>
        <color rgb="FF63BE7B"/>
      </colorScale>
    </cfRule>
    <cfRule type="colorScale" priority="13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88">
    <cfRule type="colorScale" priority="1336">
      <colorScale>
        <cfvo type="min"/>
        <cfvo type="max"/>
        <color rgb="FFFCFCFF"/>
        <color rgb="FF63BE7B"/>
      </colorScale>
    </cfRule>
    <cfRule type="colorScale" priority="13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88">
    <cfRule type="cellIs" dxfId="4186" priority="1338" operator="greaterThan">
      <formula>1</formula>
    </cfRule>
    <cfRule type="colorScale" priority="1339">
      <colorScale>
        <cfvo type="min"/>
        <cfvo type="max"/>
        <color rgb="FFFCFCFF"/>
        <color rgb="FF63BE7B"/>
      </colorScale>
    </cfRule>
    <cfRule type="colorScale" priority="13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88">
    <cfRule type="colorScale" priority="1341">
      <colorScale>
        <cfvo type="min"/>
        <cfvo type="max"/>
        <color rgb="FFFCFCFF"/>
        <color rgb="FF63BE7B"/>
      </colorScale>
    </cfRule>
    <cfRule type="colorScale" priority="13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88">
    <cfRule type="colorScale" priority="1343">
      <colorScale>
        <cfvo type="min"/>
        <cfvo type="max"/>
        <color rgb="FFFCFCFF"/>
        <color rgb="FF63BE7B"/>
      </colorScale>
    </cfRule>
    <cfRule type="colorScale" priority="13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88">
    <cfRule type="cellIs" dxfId="4185" priority="1345" operator="greaterThan">
      <formula>1</formula>
    </cfRule>
    <cfRule type="colorScale" priority="1346">
      <colorScale>
        <cfvo type="min"/>
        <cfvo type="max"/>
        <color rgb="FFFCFCFF"/>
        <color rgb="FF63BE7B"/>
      </colorScale>
    </cfRule>
    <cfRule type="colorScale" priority="13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88">
    <cfRule type="colorScale" priority="1348">
      <colorScale>
        <cfvo type="min"/>
        <cfvo type="max"/>
        <color rgb="FFFCFCFF"/>
        <color rgb="FF63BE7B"/>
      </colorScale>
    </cfRule>
    <cfRule type="colorScale" priority="13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88">
    <cfRule type="colorScale" priority="1350">
      <colorScale>
        <cfvo type="min"/>
        <cfvo type="max"/>
        <color rgb="FFFCFCFF"/>
        <color rgb="FF63BE7B"/>
      </colorScale>
    </cfRule>
    <cfRule type="colorScale" priority="13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88">
    <cfRule type="cellIs" dxfId="4184" priority="1352" operator="greaterThan">
      <formula>1</formula>
    </cfRule>
    <cfRule type="colorScale" priority="1353">
      <colorScale>
        <cfvo type="min"/>
        <cfvo type="max"/>
        <color rgb="FFFCFCFF"/>
        <color rgb="FF63BE7B"/>
      </colorScale>
    </cfRule>
    <cfRule type="colorScale" priority="13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88">
    <cfRule type="colorScale" priority="1355">
      <colorScale>
        <cfvo type="min"/>
        <cfvo type="max"/>
        <color rgb="FFFCFCFF"/>
        <color rgb="FF63BE7B"/>
      </colorScale>
    </cfRule>
    <cfRule type="colorScale" priority="13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88">
    <cfRule type="colorScale" priority="1357">
      <colorScale>
        <cfvo type="min"/>
        <cfvo type="max"/>
        <color rgb="FFFCFCFF"/>
        <color rgb="FF63BE7B"/>
      </colorScale>
    </cfRule>
    <cfRule type="colorScale" priority="13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88">
    <cfRule type="cellIs" dxfId="4183" priority="1359" operator="greaterThan">
      <formula>1</formula>
    </cfRule>
    <cfRule type="colorScale" priority="1360">
      <colorScale>
        <cfvo type="min"/>
        <cfvo type="max"/>
        <color rgb="FFFCFCFF"/>
        <color rgb="FF63BE7B"/>
      </colorScale>
    </cfRule>
    <cfRule type="colorScale" priority="13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88">
    <cfRule type="colorScale" priority="1362">
      <colorScale>
        <cfvo type="min"/>
        <cfvo type="max"/>
        <color rgb="FFFCFCFF"/>
        <color rgb="FF63BE7B"/>
      </colorScale>
    </cfRule>
    <cfRule type="colorScale" priority="13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88">
    <cfRule type="colorScale" priority="1364">
      <colorScale>
        <cfvo type="min"/>
        <cfvo type="max"/>
        <color rgb="FFFCFCFF"/>
        <color rgb="FF63BE7B"/>
      </colorScale>
    </cfRule>
    <cfRule type="colorScale" priority="13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88">
    <cfRule type="cellIs" dxfId="4182" priority="1366" operator="greaterThan">
      <formula>1</formula>
    </cfRule>
    <cfRule type="colorScale" priority="1367">
      <colorScale>
        <cfvo type="min"/>
        <cfvo type="max"/>
        <color rgb="FFFCFCFF"/>
        <color rgb="FF63BE7B"/>
      </colorScale>
    </cfRule>
    <cfRule type="colorScale" priority="13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88">
    <cfRule type="colorScale" priority="1369">
      <colorScale>
        <cfvo type="min"/>
        <cfvo type="max"/>
        <color rgb="FFFCFCFF"/>
        <color rgb="FF63BE7B"/>
      </colorScale>
    </cfRule>
    <cfRule type="colorScale" priority="13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88">
    <cfRule type="colorScale" priority="1371">
      <colorScale>
        <cfvo type="min"/>
        <cfvo type="max"/>
        <color rgb="FFFCFCFF"/>
        <color rgb="FF63BE7B"/>
      </colorScale>
    </cfRule>
    <cfRule type="colorScale" priority="13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88">
    <cfRule type="cellIs" dxfId="4181" priority="1373" operator="greaterThan">
      <formula>1</formula>
    </cfRule>
    <cfRule type="colorScale" priority="1374">
      <colorScale>
        <cfvo type="min"/>
        <cfvo type="max"/>
        <color rgb="FFFCFCFF"/>
        <color rgb="FF63BE7B"/>
      </colorScale>
    </cfRule>
    <cfRule type="colorScale" priority="13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88">
    <cfRule type="colorScale" priority="1376">
      <colorScale>
        <cfvo type="min"/>
        <cfvo type="max"/>
        <color rgb="FFFCFCFF"/>
        <color rgb="FF63BE7B"/>
      </colorScale>
    </cfRule>
    <cfRule type="colorScale" priority="13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88">
    <cfRule type="colorScale" priority="1378">
      <colorScale>
        <cfvo type="min"/>
        <cfvo type="max"/>
        <color rgb="FFFCFCFF"/>
        <color rgb="FF63BE7B"/>
      </colorScale>
    </cfRule>
    <cfRule type="colorScale" priority="13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88">
    <cfRule type="cellIs" dxfId="4180" priority="1380" operator="greaterThan">
      <formula>1</formula>
    </cfRule>
    <cfRule type="colorScale" priority="1381">
      <colorScale>
        <cfvo type="min"/>
        <cfvo type="max"/>
        <color rgb="FFFCFCFF"/>
        <color rgb="FF63BE7B"/>
      </colorScale>
    </cfRule>
    <cfRule type="colorScale" priority="13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88">
    <cfRule type="colorScale" priority="1383">
      <colorScale>
        <cfvo type="min"/>
        <cfvo type="max"/>
        <color rgb="FFFCFCFF"/>
        <color rgb="FF63BE7B"/>
      </colorScale>
    </cfRule>
    <cfRule type="colorScale" priority="13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88">
    <cfRule type="colorScale" priority="1385">
      <colorScale>
        <cfvo type="min"/>
        <cfvo type="max"/>
        <color rgb="FFFCFCFF"/>
        <color rgb="FF63BE7B"/>
      </colorScale>
    </cfRule>
    <cfRule type="colorScale" priority="13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88">
    <cfRule type="cellIs" dxfId="4179" priority="1387" operator="greaterThan">
      <formula>1</formula>
    </cfRule>
    <cfRule type="colorScale" priority="1388">
      <colorScale>
        <cfvo type="min"/>
        <cfvo type="max"/>
        <color rgb="FFFCFCFF"/>
        <color rgb="FF63BE7B"/>
      </colorScale>
    </cfRule>
    <cfRule type="colorScale" priority="13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88">
    <cfRule type="colorScale" priority="1390">
      <colorScale>
        <cfvo type="min"/>
        <cfvo type="max"/>
        <color rgb="FFFCFCFF"/>
        <color rgb="FF63BE7B"/>
      </colorScale>
    </cfRule>
    <cfRule type="colorScale" priority="13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88">
    <cfRule type="colorScale" priority="1392">
      <colorScale>
        <cfvo type="min"/>
        <cfvo type="max"/>
        <color rgb="FFFCFCFF"/>
        <color rgb="FF63BE7B"/>
      </colorScale>
    </cfRule>
    <cfRule type="colorScale" priority="13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88">
    <cfRule type="cellIs" dxfId="4178" priority="1394" operator="greaterThan">
      <formula>1</formula>
    </cfRule>
    <cfRule type="colorScale" priority="1395">
      <colorScale>
        <cfvo type="min"/>
        <cfvo type="max"/>
        <color rgb="FFFCFCFF"/>
        <color rgb="FF63BE7B"/>
      </colorScale>
    </cfRule>
    <cfRule type="colorScale" priority="13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88">
    <cfRule type="colorScale" priority="1397">
      <colorScale>
        <cfvo type="min"/>
        <cfvo type="max"/>
        <color rgb="FFFCFCFF"/>
        <color rgb="FF63BE7B"/>
      </colorScale>
    </cfRule>
    <cfRule type="colorScale" priority="13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88">
    <cfRule type="colorScale" priority="1399">
      <colorScale>
        <cfvo type="min"/>
        <cfvo type="max"/>
        <color rgb="FFFCFCFF"/>
        <color rgb="FF63BE7B"/>
      </colorScale>
    </cfRule>
    <cfRule type="colorScale" priority="14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88">
    <cfRule type="cellIs" dxfId="4177" priority="1401" operator="greaterThan">
      <formula>1</formula>
    </cfRule>
    <cfRule type="colorScale" priority="1402">
      <colorScale>
        <cfvo type="min"/>
        <cfvo type="max"/>
        <color rgb="FFFCFCFF"/>
        <color rgb="FF63BE7B"/>
      </colorScale>
    </cfRule>
    <cfRule type="colorScale" priority="14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88">
    <cfRule type="colorScale" priority="1404">
      <colorScale>
        <cfvo type="min"/>
        <cfvo type="max"/>
        <color rgb="FFFCFCFF"/>
        <color rgb="FF63BE7B"/>
      </colorScale>
    </cfRule>
    <cfRule type="colorScale" priority="14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88">
    <cfRule type="colorScale" priority="1406">
      <colorScale>
        <cfvo type="min"/>
        <cfvo type="max"/>
        <color rgb="FFFCFCFF"/>
        <color rgb="FF63BE7B"/>
      </colorScale>
    </cfRule>
    <cfRule type="colorScale" priority="14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88">
    <cfRule type="cellIs" dxfId="4176" priority="1408" operator="greaterThan">
      <formula>1</formula>
    </cfRule>
    <cfRule type="colorScale" priority="1409">
      <colorScale>
        <cfvo type="min"/>
        <cfvo type="max"/>
        <color rgb="FFFCFCFF"/>
        <color rgb="FF63BE7B"/>
      </colorScale>
    </cfRule>
    <cfRule type="colorScale" priority="14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88">
    <cfRule type="colorScale" priority="1411">
      <colorScale>
        <cfvo type="min"/>
        <cfvo type="max"/>
        <color rgb="FFFCFCFF"/>
        <color rgb="FF63BE7B"/>
      </colorScale>
    </cfRule>
    <cfRule type="colorScale" priority="14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88">
    <cfRule type="colorScale" priority="1413">
      <colorScale>
        <cfvo type="min"/>
        <cfvo type="max"/>
        <color rgb="FFFCFCFF"/>
        <color rgb="FF63BE7B"/>
      </colorScale>
    </cfRule>
    <cfRule type="colorScale" priority="14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88">
    <cfRule type="cellIs" dxfId="4175" priority="1415" operator="greaterThan">
      <formula>1</formula>
    </cfRule>
    <cfRule type="colorScale" priority="1416">
      <colorScale>
        <cfvo type="min"/>
        <cfvo type="max"/>
        <color rgb="FFFCFCFF"/>
        <color rgb="FF63BE7B"/>
      </colorScale>
    </cfRule>
    <cfRule type="colorScale" priority="14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88">
    <cfRule type="colorScale" priority="1418">
      <colorScale>
        <cfvo type="min"/>
        <cfvo type="max"/>
        <color rgb="FFFCFCFF"/>
        <color rgb="FF63BE7B"/>
      </colorScale>
    </cfRule>
    <cfRule type="colorScale" priority="14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88">
    <cfRule type="colorScale" priority="1420">
      <colorScale>
        <cfvo type="min"/>
        <cfvo type="max"/>
        <color rgb="FFFCFCFF"/>
        <color rgb="FF63BE7B"/>
      </colorScale>
    </cfRule>
    <cfRule type="colorScale" priority="14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88">
    <cfRule type="cellIs" dxfId="4174" priority="1422" operator="greaterThan">
      <formula>1</formula>
    </cfRule>
    <cfRule type="colorScale" priority="1423">
      <colorScale>
        <cfvo type="min"/>
        <cfvo type="max"/>
        <color rgb="FFFCFCFF"/>
        <color rgb="FF63BE7B"/>
      </colorScale>
    </cfRule>
    <cfRule type="colorScale" priority="14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88">
    <cfRule type="colorScale" priority="1425">
      <colorScale>
        <cfvo type="min"/>
        <cfvo type="max"/>
        <color rgb="FFFCFCFF"/>
        <color rgb="FF63BE7B"/>
      </colorScale>
    </cfRule>
    <cfRule type="colorScale" priority="14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88">
    <cfRule type="colorScale" priority="1427">
      <colorScale>
        <cfvo type="min"/>
        <cfvo type="max"/>
        <color rgb="FFFCFCFF"/>
        <color rgb="FF63BE7B"/>
      </colorScale>
    </cfRule>
    <cfRule type="colorScale" priority="14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88">
    <cfRule type="cellIs" dxfId="4173" priority="1429" operator="greaterThan">
      <formula>1</formula>
    </cfRule>
    <cfRule type="colorScale" priority="1430">
      <colorScale>
        <cfvo type="min"/>
        <cfvo type="max"/>
        <color rgb="FFFCFCFF"/>
        <color rgb="FF63BE7B"/>
      </colorScale>
    </cfRule>
    <cfRule type="colorScale" priority="14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88">
    <cfRule type="colorScale" priority="1432">
      <colorScale>
        <cfvo type="min"/>
        <cfvo type="max"/>
        <color rgb="FFFCFCFF"/>
        <color rgb="FF63BE7B"/>
      </colorScale>
    </cfRule>
    <cfRule type="colorScale" priority="14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88">
    <cfRule type="colorScale" priority="1434">
      <colorScale>
        <cfvo type="min"/>
        <cfvo type="max"/>
        <color rgb="FFFCFCFF"/>
        <color rgb="FF63BE7B"/>
      </colorScale>
    </cfRule>
    <cfRule type="colorScale" priority="14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88">
    <cfRule type="cellIs" dxfId="4172" priority="1436" operator="greaterThan">
      <formula>1</formula>
    </cfRule>
    <cfRule type="colorScale" priority="1437">
      <colorScale>
        <cfvo type="min"/>
        <cfvo type="max"/>
        <color rgb="FFFCFCFF"/>
        <color rgb="FF63BE7B"/>
      </colorScale>
    </cfRule>
    <cfRule type="colorScale" priority="14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88">
    <cfRule type="colorScale" priority="1439">
      <colorScale>
        <cfvo type="min"/>
        <cfvo type="max"/>
        <color rgb="FFFCFCFF"/>
        <color rgb="FF63BE7B"/>
      </colorScale>
    </cfRule>
    <cfRule type="colorScale" priority="14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88">
    <cfRule type="colorScale" priority="1441">
      <colorScale>
        <cfvo type="min"/>
        <cfvo type="max"/>
        <color rgb="FFFCFCFF"/>
        <color rgb="FF63BE7B"/>
      </colorScale>
    </cfRule>
    <cfRule type="colorScale" priority="14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88">
    <cfRule type="cellIs" dxfId="4171" priority="1443" operator="greaterThan">
      <formula>1</formula>
    </cfRule>
    <cfRule type="colorScale" priority="1444">
      <colorScale>
        <cfvo type="min"/>
        <cfvo type="max"/>
        <color rgb="FFFCFCFF"/>
        <color rgb="FF63BE7B"/>
      </colorScale>
    </cfRule>
    <cfRule type="colorScale" priority="14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G88:KZ88">
    <cfRule type="cellIs" dxfId="4170" priority="1131" operator="greaterThan">
      <formula>0.31</formula>
    </cfRule>
    <cfRule type="cellIs" dxfId="4169" priority="1132" operator="greaterThan">
      <formula>0.31</formula>
    </cfRule>
    <cfRule type="cellIs" dxfId="4168" priority="1133" operator="greaterThan">
      <formula>0.31</formula>
    </cfRule>
    <cfRule type="cellIs" dxfId="4167" priority="1134" operator="greaterThan">
      <formula>0.3</formula>
    </cfRule>
    <cfRule type="cellIs" dxfId="4166" priority="1135" operator="greaterThan">
      <formula>1</formula>
    </cfRule>
    <cfRule type="cellIs" dxfId="4165" priority="1136" operator="equal">
      <formula>0</formula>
    </cfRule>
  </conditionalFormatting>
  <conditionalFormatting sqref="LG88">
    <cfRule type="containsText" dxfId="4164" priority="1091" operator="containsText" text=" ">
      <formula>NOT(ISERROR(SEARCH(" ",LG88)))</formula>
    </cfRule>
    <cfRule type="containsText" dxfId="4163" priority="1092" operator="containsText" text=" ">
      <formula>NOT(ISERROR(SEARCH(" ",LG88)))</formula>
    </cfRule>
  </conditionalFormatting>
  <conditionalFormatting sqref="LH88">
    <cfRule type="containsText" dxfId="4162" priority="1087" operator="containsText" text=" ">
      <formula>NOT(ISERROR(SEARCH(" ",LH88)))</formula>
    </cfRule>
    <cfRule type="containsText" dxfId="4161" priority="1088" operator="containsText" text=" ">
      <formula>NOT(ISERROR(SEARCH(" ",LH88)))</formula>
    </cfRule>
  </conditionalFormatting>
  <conditionalFormatting sqref="LI88">
    <cfRule type="containsText" dxfId="4160" priority="1089" operator="containsText" text=" ">
      <formula>NOT(ISERROR(SEARCH(" ",LI88)))</formula>
    </cfRule>
    <cfRule type="containsText" dxfId="4159" priority="1090" operator="containsText" text=" ">
      <formula>NOT(ISERROR(SEARCH(" ",LI88)))</formula>
    </cfRule>
  </conditionalFormatting>
  <conditionalFormatting sqref="LJ88">
    <cfRule type="containsText" dxfId="4158" priority="1085" operator="containsText" text=" ">
      <formula>NOT(ISERROR(SEARCH(" ",LJ88)))</formula>
    </cfRule>
    <cfRule type="containsText" dxfId="4157" priority="1086" operator="containsText" text=" ">
      <formula>NOT(ISERROR(SEARCH(" ",LJ88)))</formula>
    </cfRule>
  </conditionalFormatting>
  <conditionalFormatting sqref="LL88">
    <cfRule type="containsText" dxfId="4156" priority="1083" operator="containsText" text=" ">
      <formula>NOT(ISERROR(SEARCH(" ",LL88)))</formula>
    </cfRule>
    <cfRule type="containsText" dxfId="4155" priority="1084" operator="containsText" text=" ">
      <formula>NOT(ISERROR(SEARCH(" ",LL88)))</formula>
    </cfRule>
  </conditionalFormatting>
  <conditionalFormatting sqref="LN88">
    <cfRule type="containsText" dxfId="4154" priority="1081" operator="containsText" text=" ">
      <formula>NOT(ISERROR(SEARCH(" ",LN88)))</formula>
    </cfRule>
    <cfRule type="containsText" dxfId="4153" priority="1082" operator="containsText" text=" ">
      <formula>NOT(ISERROR(SEARCH(" ",LN88)))</formula>
    </cfRule>
  </conditionalFormatting>
  <conditionalFormatting sqref="LO88:MQ88">
    <cfRule type="cellIs" dxfId="4152" priority="1095" operator="greaterThan">
      <formula>1</formula>
    </cfRule>
    <cfRule type="cellIs" dxfId="4151" priority="1096" operator="greaterThan">
      <formula>1</formula>
    </cfRule>
    <cfRule type="containsText" dxfId="4150" priority="1097" operator="containsText" text=" ">
      <formula>NOT(ISERROR(SEARCH(" ",LO88)))</formula>
    </cfRule>
    <cfRule type="containsText" dxfId="4149" priority="1098" operator="containsText" text=" ">
      <formula>NOT(ISERROR(SEARCH(" ",LO88)))</formula>
    </cfRule>
  </conditionalFormatting>
  <conditionalFormatting sqref="MS88:MT88">
    <cfRule type="containsText" dxfId="4148" priority="1093" operator="containsText" text=" ">
      <formula>NOT(ISERROR(SEARCH(" ",MS88)))</formula>
    </cfRule>
    <cfRule type="containsText" dxfId="4147" priority="1094" operator="containsText" text=" ">
      <formula>NOT(ISERROR(SEARCH(" ",MS88)))</formula>
    </cfRule>
  </conditionalFormatting>
  <conditionalFormatting sqref="MV88:MW88">
    <cfRule type="containsText" dxfId="4146" priority="1101" operator="containsText" text=" ">
      <formula>NOT(ISERROR(SEARCH(" ",MV88)))</formula>
    </cfRule>
    <cfRule type="containsText" dxfId="4145" priority="1102" operator="containsText" text=" ">
      <formula>NOT(ISERROR(SEARCH(" ",MV88)))</formula>
    </cfRule>
  </conditionalFormatting>
  <conditionalFormatting sqref="MX88:XFD88">
    <cfRule type="containsText" dxfId="4144" priority="1164" operator="containsText" text=" ">
      <formula>NOT(ISERROR(SEARCH(" ",MX88)))</formula>
    </cfRule>
    <cfRule type="containsText" dxfId="4143" priority="1165" operator="containsText" text=" ">
      <formula>NOT(ISERROR(SEARCH(" ",MX88)))</formula>
    </cfRule>
  </conditionalFormatting>
  <conditionalFormatting sqref="B89">
    <cfRule type="cellIs" dxfId="4142" priority="755" operator="equal">
      <formula>" "</formula>
    </cfRule>
    <cfRule type="containsText" dxfId="4141" priority="756" operator="containsText" text=" ">
      <formula>NOT(ISERROR(SEARCH(" ",B89)))</formula>
    </cfRule>
    <cfRule type="containsText" dxfId="4140" priority="757" operator="containsText" text=" ">
      <formula>NOT(ISERROR(SEARCH(" ",B89)))</formula>
    </cfRule>
  </conditionalFormatting>
  <conditionalFormatting sqref="C89">
    <cfRule type="colorScale" priority="7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89:D89">
    <cfRule type="containsText" dxfId="4139" priority="716" operator="containsText" text=" ">
      <formula>NOT(ISERROR(SEARCH(" ",C89)))</formula>
    </cfRule>
    <cfRule type="containsText" dxfId="4138" priority="717" operator="containsText" text=" ">
      <formula>NOT(ISERROR(SEARCH(" ",C89)))</formula>
    </cfRule>
  </conditionalFormatting>
  <conditionalFormatting sqref="F89">
    <cfRule type="containsText" dxfId="4137" priority="753" operator="containsText" text=" ">
      <formula>NOT(ISERROR(SEARCH(" ",F89)))</formula>
    </cfRule>
    <cfRule type="containsText" dxfId="4136" priority="754" operator="containsText" text=" ">
      <formula>NOT(ISERROR(SEARCH(" ",F89)))</formula>
    </cfRule>
  </conditionalFormatting>
  <conditionalFormatting sqref="G89">
    <cfRule type="containsText" dxfId="4135" priority="735" operator="containsText" text=" ">
      <formula>NOT(ISERROR(SEARCH(" ",G89)))</formula>
    </cfRule>
    <cfRule type="containsText" dxfId="4134" priority="736" operator="containsText" text=" ">
      <formula>NOT(ISERROR(SEARCH(" ",G89)))</formula>
    </cfRule>
  </conditionalFormatting>
  <conditionalFormatting sqref="H89">
    <cfRule type="containsText" dxfId="4133" priority="767" operator="containsText" text=" ">
      <formula>NOT(ISERROR(SEARCH(" ",H89)))</formula>
    </cfRule>
    <cfRule type="containsText" dxfId="4132" priority="768" operator="containsText" text=" ">
      <formula>NOT(ISERROR(SEARCH(" ",H89)))</formula>
    </cfRule>
  </conditionalFormatting>
  <conditionalFormatting sqref="P89">
    <cfRule type="containsText" dxfId="4131" priority="708" operator="containsText" text=" ">
      <formula>NOT(ISERROR(SEARCH(" ",P89)))</formula>
    </cfRule>
    <cfRule type="containsText" dxfId="4130" priority="709" operator="containsText" text=" ">
      <formula>NOT(ISERROR(SEARCH(" ",P89)))</formula>
    </cfRule>
  </conditionalFormatting>
  <conditionalFormatting sqref="V89">
    <cfRule type="colorScale" priority="797">
      <colorScale>
        <cfvo type="min"/>
        <cfvo type="max"/>
        <color rgb="FFFCFCFF"/>
        <color rgb="FF63BE7B"/>
      </colorScale>
    </cfRule>
    <cfRule type="colorScale" priority="7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B89">
    <cfRule type="containsText" dxfId="4129" priority="795" operator="containsText" text=" ">
      <formula>NOT(ISERROR(SEARCH(" ",AB89)))</formula>
    </cfRule>
    <cfRule type="containsText" dxfId="4128" priority="796" operator="containsText" text=" ">
      <formula>NOT(ISERROR(SEARCH(" ",AB89)))</formula>
    </cfRule>
  </conditionalFormatting>
  <conditionalFormatting sqref="AH89">
    <cfRule type="cellIs" dxfId="4127" priority="730" operator="equal">
      <formula>0</formula>
    </cfRule>
    <cfRule type="cellIs" dxfId="4126" priority="731" operator="equal">
      <formula>0</formula>
    </cfRule>
    <cfRule type="cellIs" dxfId="4125" priority="732" operator="greaterThan">
      <formula>1</formula>
    </cfRule>
    <cfRule type="containsText" dxfId="4124" priority="733" operator="containsText" text=" ">
      <formula>NOT(ISERROR(SEARCH(" ",AH89)))</formula>
    </cfRule>
    <cfRule type="containsText" dxfId="4123" priority="734" operator="containsText" text=" ">
      <formula>NOT(ISERROR(SEARCH(" ",AH89)))</formula>
    </cfRule>
  </conditionalFormatting>
  <conditionalFormatting sqref="AI89">
    <cfRule type="cellIs" dxfId="4122" priority="725" operator="equal">
      <formula>0</formula>
    </cfRule>
    <cfRule type="cellIs" dxfId="4121" priority="726" operator="equal">
      <formula>0</formula>
    </cfRule>
    <cfRule type="cellIs" dxfId="4120" priority="727" operator="greaterThan">
      <formula>1</formula>
    </cfRule>
    <cfRule type="containsText" dxfId="4119" priority="728" operator="containsText" text=" ">
      <formula>NOT(ISERROR(SEARCH(" ",AI89)))</formula>
    </cfRule>
    <cfRule type="containsText" dxfId="4118" priority="729" operator="containsText" text=" ">
      <formula>NOT(ISERROR(SEARCH(" ",AI89)))</formula>
    </cfRule>
  </conditionalFormatting>
  <conditionalFormatting sqref="AJ89">
    <cfRule type="cellIs" dxfId="4117" priority="720" operator="equal">
      <formula>0</formula>
    </cfRule>
    <cfRule type="cellIs" dxfId="4116" priority="721" operator="equal">
      <formula>0</formula>
    </cfRule>
    <cfRule type="cellIs" dxfId="4115" priority="722" operator="greaterThan">
      <formula>1</formula>
    </cfRule>
    <cfRule type="containsText" dxfId="4114" priority="723" operator="containsText" text=" ">
      <formula>NOT(ISERROR(SEARCH(" ",AJ89)))</formula>
    </cfRule>
    <cfRule type="containsText" dxfId="4113" priority="724" operator="containsText" text=" ">
      <formula>NOT(ISERROR(SEARCH(" ",AJ89)))</formula>
    </cfRule>
  </conditionalFormatting>
  <conditionalFormatting sqref="AS89">
    <cfRule type="cellIs" dxfId="4112" priority="318" operator="equal">
      <formula>0</formula>
    </cfRule>
    <cfRule type="containsText" dxfId="4111" priority="319" operator="containsText" text=" ">
      <formula>NOT(ISERROR(SEARCH(" ",AS89)))</formula>
    </cfRule>
    <cfRule type="containsText" dxfId="4110" priority="320" operator="containsText" text=" ">
      <formula>NOT(ISERROR(SEARCH(" ",AS89)))</formula>
    </cfRule>
  </conditionalFormatting>
  <conditionalFormatting sqref="AU89">
    <cfRule type="cellIs" dxfId="4109" priority="776" operator="greaterThan">
      <formula>1</formula>
    </cfRule>
    <cfRule type="containsText" dxfId="4108" priority="777" operator="containsText" text=" ">
      <formula>NOT(ISERROR(SEARCH(" ",AU89)))</formula>
    </cfRule>
    <cfRule type="containsText" dxfId="4107" priority="778" operator="containsText" text=" ">
      <formula>NOT(ISERROR(SEARCH(" ",AU89)))</formula>
    </cfRule>
  </conditionalFormatting>
  <conditionalFormatting sqref="AV89">
    <cfRule type="containsText" dxfId="4106" priority="714" operator="containsText" text=" ">
      <formula>NOT(ISERROR(SEARCH(" ",AV89)))</formula>
    </cfRule>
    <cfRule type="containsText" dxfId="4105" priority="715" operator="containsText" text=" ">
      <formula>NOT(ISERROR(SEARCH(" ",AV89)))</formula>
    </cfRule>
  </conditionalFormatting>
  <conditionalFormatting sqref="AZ89">
    <cfRule type="containsText" dxfId="4104" priority="759" operator="containsText" text=" ">
      <formula>NOT(ISERROR(SEARCH(" ",AZ89)))</formula>
    </cfRule>
    <cfRule type="containsText" dxfId="4103" priority="760" operator="containsText" text=" ">
      <formula>NOT(ISERROR(SEARCH(" ",AZ89)))</formula>
    </cfRule>
  </conditionalFormatting>
  <conditionalFormatting sqref="BC89:BD89">
    <cfRule type="containsText" dxfId="4102" priority="765" operator="containsText" text=" ">
      <formula>NOT(ISERROR(SEARCH(" ",BC89)))</formula>
    </cfRule>
    <cfRule type="containsText" dxfId="4101" priority="766" operator="containsText" text=" ">
      <formula>NOT(ISERROR(SEARCH(" ",BC89)))</formula>
    </cfRule>
  </conditionalFormatting>
  <conditionalFormatting sqref="BF89:BG89">
    <cfRule type="containsText" dxfId="4100" priority="771" operator="containsText" text=" ">
      <formula>NOT(ISERROR(SEARCH(" ",BF89)))</formula>
    </cfRule>
    <cfRule type="containsText" dxfId="4099" priority="772" operator="containsText" text=" ">
      <formula>NOT(ISERROR(SEARCH(" ",BF89)))</formula>
    </cfRule>
  </conditionalFormatting>
  <conditionalFormatting sqref="BH89">
    <cfRule type="containsText" dxfId="4098" priority="789" operator="containsText" text=" ">
      <formula>NOT(ISERROR(SEARCH(" ",BH89)))</formula>
    </cfRule>
    <cfRule type="containsText" dxfId="4097" priority="790" operator="containsText" text=" ">
      <formula>NOT(ISERROR(SEARCH(" ",BH89)))</formula>
    </cfRule>
  </conditionalFormatting>
  <conditionalFormatting sqref="BJ89">
    <cfRule type="containsText" dxfId="4096" priority="712" operator="containsText" text=" ">
      <formula>NOT(ISERROR(SEARCH(" ",BJ89)))</formula>
    </cfRule>
    <cfRule type="containsText" dxfId="4095" priority="713" operator="containsText" text=" ">
      <formula>NOT(ISERROR(SEARCH(" ",BJ89)))</formula>
    </cfRule>
  </conditionalFormatting>
  <conditionalFormatting sqref="BK89">
    <cfRule type="containsText" dxfId="4094" priority="783" operator="containsText" text=" ">
      <formula>NOT(ISERROR(SEARCH(" ",BK89)))</formula>
    </cfRule>
    <cfRule type="containsText" dxfId="4093" priority="784" operator="containsText" text=" ">
      <formula>NOT(ISERROR(SEARCH(" ",BK89)))</formula>
    </cfRule>
  </conditionalFormatting>
  <conditionalFormatting sqref="BO89">
    <cfRule type="containsText" dxfId="4092" priority="749" operator="containsText" text=" ">
      <formula>NOT(ISERROR(SEARCH(" ",BO89)))</formula>
    </cfRule>
    <cfRule type="containsText" dxfId="4091" priority="750" operator="containsText" text=" ">
      <formula>NOT(ISERROR(SEARCH(" ",BO89)))</formula>
    </cfRule>
  </conditionalFormatting>
  <conditionalFormatting sqref="BQ89">
    <cfRule type="duplicateValues" dxfId="4090" priority="707"/>
  </conditionalFormatting>
  <conditionalFormatting sqref="BU89">
    <cfRule type="containsText" dxfId="4089" priority="669" operator="containsText" text=" ">
      <formula>NOT(ISERROR(SEARCH(" ",BU89)))</formula>
    </cfRule>
    <cfRule type="containsText" dxfId="4088" priority="670" operator="containsText" text=" ">
      <formula>NOT(ISERROR(SEARCH(" ",BU89)))</formula>
    </cfRule>
  </conditionalFormatting>
  <conditionalFormatting sqref="BV89">
    <cfRule type="containsText" dxfId="4087" priority="683" operator="containsText" text=" ">
      <formula>NOT(ISERROR(SEARCH(" ",BV89)))</formula>
    </cfRule>
    <cfRule type="containsText" dxfId="4086" priority="684" operator="containsText" text=" ">
      <formula>NOT(ISERROR(SEARCH(" ",BV89)))</formula>
    </cfRule>
  </conditionalFormatting>
  <conditionalFormatting sqref="BW89">
    <cfRule type="containsText" dxfId="4085" priority="785" operator="containsText" text=" ">
      <formula>NOT(ISERROR(SEARCH(" ",BW89)))</formula>
    </cfRule>
    <cfRule type="containsText" dxfId="4084" priority="786" operator="containsText" text=" ">
      <formula>NOT(ISERROR(SEARCH(" ",BW89)))</formula>
    </cfRule>
  </conditionalFormatting>
  <conditionalFormatting sqref="CO89">
    <cfRule type="containsText" dxfId="4083" priority="157" operator="containsText" text=" ">
      <formula>NOT(ISERROR(SEARCH(" ",CO89)))</formula>
    </cfRule>
  </conditionalFormatting>
  <conditionalFormatting sqref="CQ89">
    <cfRule type="cellIs" dxfId="4082" priority="710" operator="equal">
      <formula>1</formula>
    </cfRule>
  </conditionalFormatting>
  <conditionalFormatting sqref="CU89:CX89">
    <cfRule type="cellIs" dxfId="4081" priority="480" operator="equal">
      <formula>1</formula>
    </cfRule>
  </conditionalFormatting>
  <conditionalFormatting sqref="CZ89:DC89">
    <cfRule type="cellIs" dxfId="4080" priority="485" operator="equal">
      <formula>1</formula>
    </cfRule>
  </conditionalFormatting>
  <conditionalFormatting sqref="DT89">
    <cfRule type="containsText" dxfId="4079" priority="679" operator="containsText" text=" ">
      <formula>NOT(ISERROR(SEARCH(" ",DT89)))</formula>
    </cfRule>
    <cfRule type="containsText" dxfId="4078" priority="680" operator="containsText" text=" ">
      <formula>NOT(ISERROR(SEARCH(" ",DT89)))</formula>
    </cfRule>
    <cfRule type="containsText" dxfId="4077" priority="681" operator="containsText" text=" ">
      <formula>NOT(ISERROR(SEARCH(" ",DT89)))</formula>
    </cfRule>
    <cfRule type="containsText" dxfId="4076" priority="682" operator="containsText" text=" ">
      <formula>NOT(ISERROR(SEARCH(" ",DT89)))</formula>
    </cfRule>
  </conditionalFormatting>
  <conditionalFormatting sqref="DU89">
    <cfRule type="containsText" dxfId="4075" priority="675" operator="containsText" text=" ">
      <formula>NOT(ISERROR(SEARCH(" ",DU89)))</formula>
    </cfRule>
    <cfRule type="containsText" dxfId="4074" priority="676" operator="containsText" text=" ">
      <formula>NOT(ISERROR(SEARCH(" ",DU89)))</formula>
    </cfRule>
    <cfRule type="containsText" dxfId="4073" priority="677" operator="containsText" text=" ">
      <formula>NOT(ISERROR(SEARCH(" ",DU89)))</formula>
    </cfRule>
    <cfRule type="containsText" dxfId="4072" priority="678" operator="containsText" text=" ">
      <formula>NOT(ISERROR(SEARCH(" ",DU89)))</formula>
    </cfRule>
  </conditionalFormatting>
  <conditionalFormatting sqref="DV89">
    <cfRule type="containsText" dxfId="4071" priority="671" operator="containsText" text=" ">
      <formula>NOT(ISERROR(SEARCH(" ",DV89)))</formula>
    </cfRule>
    <cfRule type="containsText" dxfId="4070" priority="672" operator="containsText" text=" ">
      <formula>NOT(ISERROR(SEARCH(" ",DV89)))</formula>
    </cfRule>
    <cfRule type="containsText" dxfId="4069" priority="673" operator="containsText" text=" ">
      <formula>NOT(ISERROR(SEARCH(" ",DV89)))</formula>
    </cfRule>
    <cfRule type="containsText" dxfId="4068" priority="674" operator="containsText" text=" ">
      <formula>NOT(ISERROR(SEARCH(" ",DV89)))</formula>
    </cfRule>
  </conditionalFormatting>
  <conditionalFormatting sqref="DY89:EH89">
    <cfRule type="containsText" dxfId="4067" priority="761" operator="containsText" text=" ">
      <formula>NOT(ISERROR(SEARCH(" ",DY89)))</formula>
    </cfRule>
    <cfRule type="containsText" dxfId="4066" priority="762" operator="containsText" text=" ">
      <formula>NOT(ISERROR(SEARCH(" ",DY89)))</formula>
    </cfRule>
  </conditionalFormatting>
  <conditionalFormatting sqref="EJ89">
    <cfRule type="cellIs" dxfId="4065" priority="738" operator="equal">
      <formula>0</formula>
    </cfRule>
  </conditionalFormatting>
  <conditionalFormatting sqref="FE89">
    <cfRule type="cellIs" dxfId="4064" priority="799" operator="greaterThan">
      <formula>1</formula>
    </cfRule>
    <cfRule type="colorScale" priority="800">
      <colorScale>
        <cfvo type="min"/>
        <cfvo type="max"/>
        <color rgb="FFFCFCFF"/>
        <color rgb="FF63BE7B"/>
      </colorScale>
    </cfRule>
    <cfRule type="colorScale" priority="8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89">
    <cfRule type="colorScale" priority="751">
      <colorScale>
        <cfvo type="min"/>
        <cfvo type="max"/>
        <color rgb="FFFCFCFF"/>
        <color rgb="FF63BE7B"/>
      </colorScale>
    </cfRule>
    <cfRule type="colorScale" priority="7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89:FH89">
    <cfRule type="colorScale" priority="802">
      <colorScale>
        <cfvo type="min"/>
        <cfvo type="max"/>
        <color rgb="FFFCFCFF"/>
        <color rgb="FF63BE7B"/>
      </colorScale>
    </cfRule>
    <cfRule type="colorScale" priority="8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89">
    <cfRule type="colorScale" priority="804">
      <colorScale>
        <cfvo type="min"/>
        <cfvo type="max"/>
        <color rgb="FFFCFCFF"/>
        <color rgb="FF63BE7B"/>
      </colorScale>
    </cfRule>
    <cfRule type="colorScale" priority="8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89">
    <cfRule type="colorScale" priority="1071">
      <colorScale>
        <cfvo type="min"/>
        <cfvo type="max"/>
        <color rgb="FFFCFCFF"/>
        <color rgb="FF63BE7B"/>
      </colorScale>
    </cfRule>
    <cfRule type="colorScale" priority="10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89">
    <cfRule type="cellIs" dxfId="4063" priority="806" operator="greaterThan">
      <formula>1</formula>
    </cfRule>
    <cfRule type="colorScale" priority="807">
      <colorScale>
        <cfvo type="min"/>
        <cfvo type="max"/>
        <color rgb="FFFCFCFF"/>
        <color rgb="FF63BE7B"/>
      </colorScale>
    </cfRule>
    <cfRule type="colorScale" priority="8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89">
    <cfRule type="colorScale" priority="809">
      <colorScale>
        <cfvo type="min"/>
        <cfvo type="max"/>
        <color rgb="FFFCFCFF"/>
        <color rgb="FF63BE7B"/>
      </colorScale>
    </cfRule>
    <cfRule type="colorScale" priority="8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89">
    <cfRule type="colorScale" priority="1067">
      <colorScale>
        <cfvo type="min"/>
        <cfvo type="max"/>
        <color rgb="FFFCFCFF"/>
        <color rgb="FF63BE7B"/>
      </colorScale>
    </cfRule>
    <cfRule type="colorScale" priority="10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89">
    <cfRule type="cellIs" dxfId="4062" priority="811" operator="greaterThan">
      <formula>1</formula>
    </cfRule>
    <cfRule type="colorScale" priority="812">
      <colorScale>
        <cfvo type="min"/>
        <cfvo type="max"/>
        <color rgb="FFFCFCFF"/>
        <color rgb="FF63BE7B"/>
      </colorScale>
    </cfRule>
    <cfRule type="colorScale" priority="8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89">
    <cfRule type="colorScale" priority="814">
      <colorScale>
        <cfvo type="min"/>
        <cfvo type="max"/>
        <color rgb="FFFCFCFF"/>
        <color rgb="FF63BE7B"/>
      </colorScale>
    </cfRule>
    <cfRule type="colorScale" priority="8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89">
    <cfRule type="colorScale" priority="816">
      <colorScale>
        <cfvo type="min"/>
        <cfvo type="max"/>
        <color rgb="FFFCFCFF"/>
        <color rgb="FF63BE7B"/>
      </colorScale>
    </cfRule>
    <cfRule type="colorScale" priority="8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89">
    <cfRule type="cellIs" dxfId="4061" priority="818" operator="greaterThan">
      <formula>1</formula>
    </cfRule>
    <cfRule type="colorScale" priority="819">
      <colorScale>
        <cfvo type="min"/>
        <cfvo type="max"/>
        <color rgb="FFFCFCFF"/>
        <color rgb="FF63BE7B"/>
      </colorScale>
    </cfRule>
    <cfRule type="colorScale" priority="8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89">
    <cfRule type="colorScale" priority="821">
      <colorScale>
        <cfvo type="min"/>
        <cfvo type="max"/>
        <color rgb="FFFCFCFF"/>
        <color rgb="FF63BE7B"/>
      </colorScale>
    </cfRule>
    <cfRule type="colorScale" priority="8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89">
    <cfRule type="colorScale" priority="823">
      <colorScale>
        <cfvo type="min"/>
        <cfvo type="max"/>
        <color rgb="FFFCFCFF"/>
        <color rgb="FF63BE7B"/>
      </colorScale>
    </cfRule>
    <cfRule type="colorScale" priority="8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89">
    <cfRule type="cellIs" dxfId="4060" priority="825" operator="greaterThan">
      <formula>1</formula>
    </cfRule>
    <cfRule type="colorScale" priority="826">
      <colorScale>
        <cfvo type="min"/>
        <cfvo type="max"/>
        <color rgb="FFFCFCFF"/>
        <color rgb="FF63BE7B"/>
      </colorScale>
    </cfRule>
    <cfRule type="colorScale" priority="8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89">
    <cfRule type="colorScale" priority="828">
      <colorScale>
        <cfvo type="min"/>
        <cfvo type="max"/>
        <color rgb="FFFCFCFF"/>
        <color rgb="FF63BE7B"/>
      </colorScale>
    </cfRule>
    <cfRule type="colorScale" priority="8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89">
    <cfRule type="colorScale" priority="830">
      <colorScale>
        <cfvo type="min"/>
        <cfvo type="max"/>
        <color rgb="FFFCFCFF"/>
        <color rgb="FF63BE7B"/>
      </colorScale>
    </cfRule>
    <cfRule type="colorScale" priority="8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89">
    <cfRule type="cellIs" dxfId="4059" priority="832" operator="greaterThan">
      <formula>1</formula>
    </cfRule>
    <cfRule type="colorScale" priority="833">
      <colorScale>
        <cfvo type="min"/>
        <cfvo type="max"/>
        <color rgb="FFFCFCFF"/>
        <color rgb="FF63BE7B"/>
      </colorScale>
    </cfRule>
    <cfRule type="colorScale" priority="8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89">
    <cfRule type="colorScale" priority="835">
      <colorScale>
        <cfvo type="min"/>
        <cfvo type="max"/>
        <color rgb="FFFCFCFF"/>
        <color rgb="FF63BE7B"/>
      </colorScale>
    </cfRule>
    <cfRule type="colorScale" priority="8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89">
    <cfRule type="colorScale" priority="837">
      <colorScale>
        <cfvo type="min"/>
        <cfvo type="max"/>
        <color rgb="FFFCFCFF"/>
        <color rgb="FF63BE7B"/>
      </colorScale>
    </cfRule>
    <cfRule type="colorScale" priority="8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89">
    <cfRule type="cellIs" dxfId="4058" priority="839" operator="greaterThan">
      <formula>1</formula>
    </cfRule>
    <cfRule type="colorScale" priority="840">
      <colorScale>
        <cfvo type="min"/>
        <cfvo type="max"/>
        <color rgb="FFFCFCFF"/>
        <color rgb="FF63BE7B"/>
      </colorScale>
    </cfRule>
    <cfRule type="colorScale" priority="8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89">
    <cfRule type="colorScale" priority="842">
      <colorScale>
        <cfvo type="min"/>
        <cfvo type="max"/>
        <color rgb="FFFCFCFF"/>
        <color rgb="FF63BE7B"/>
      </colorScale>
    </cfRule>
    <cfRule type="colorScale" priority="8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89">
    <cfRule type="colorScale" priority="844">
      <colorScale>
        <cfvo type="min"/>
        <cfvo type="max"/>
        <color rgb="FFFCFCFF"/>
        <color rgb="FF63BE7B"/>
      </colorScale>
    </cfRule>
    <cfRule type="colorScale" priority="8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89">
    <cfRule type="cellIs" dxfId="4057" priority="846" operator="greaterThan">
      <formula>1</formula>
    </cfRule>
    <cfRule type="colorScale" priority="847">
      <colorScale>
        <cfvo type="min"/>
        <cfvo type="max"/>
        <color rgb="FFFCFCFF"/>
        <color rgb="FF63BE7B"/>
      </colorScale>
    </cfRule>
    <cfRule type="colorScale" priority="8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89">
    <cfRule type="colorScale" priority="849">
      <colorScale>
        <cfvo type="min"/>
        <cfvo type="max"/>
        <color rgb="FFFCFCFF"/>
        <color rgb="FF63BE7B"/>
      </colorScale>
    </cfRule>
    <cfRule type="colorScale" priority="8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89">
    <cfRule type="colorScale" priority="851">
      <colorScale>
        <cfvo type="min"/>
        <cfvo type="max"/>
        <color rgb="FFFCFCFF"/>
        <color rgb="FF63BE7B"/>
      </colorScale>
    </cfRule>
    <cfRule type="colorScale" priority="8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89">
    <cfRule type="cellIs" dxfId="4056" priority="853" operator="greaterThan">
      <formula>1</formula>
    </cfRule>
    <cfRule type="colorScale" priority="854">
      <colorScale>
        <cfvo type="min"/>
        <cfvo type="max"/>
        <color rgb="FFFCFCFF"/>
        <color rgb="FF63BE7B"/>
      </colorScale>
    </cfRule>
    <cfRule type="colorScale" priority="8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89">
    <cfRule type="colorScale" priority="856">
      <colorScale>
        <cfvo type="min"/>
        <cfvo type="max"/>
        <color rgb="FFFCFCFF"/>
        <color rgb="FF63BE7B"/>
      </colorScale>
    </cfRule>
    <cfRule type="colorScale" priority="8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89">
    <cfRule type="colorScale" priority="858">
      <colorScale>
        <cfvo type="min"/>
        <cfvo type="max"/>
        <color rgb="FFFCFCFF"/>
        <color rgb="FF63BE7B"/>
      </colorScale>
    </cfRule>
    <cfRule type="colorScale" priority="8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89">
    <cfRule type="cellIs" dxfId="4055" priority="860" operator="greaterThan">
      <formula>1</formula>
    </cfRule>
    <cfRule type="colorScale" priority="861">
      <colorScale>
        <cfvo type="min"/>
        <cfvo type="max"/>
        <color rgb="FFFCFCFF"/>
        <color rgb="FF63BE7B"/>
      </colorScale>
    </cfRule>
    <cfRule type="colorScale" priority="8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89">
    <cfRule type="colorScale" priority="863">
      <colorScale>
        <cfvo type="min"/>
        <cfvo type="max"/>
        <color rgb="FFFCFCFF"/>
        <color rgb="FF63BE7B"/>
      </colorScale>
    </cfRule>
    <cfRule type="colorScale" priority="8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89">
    <cfRule type="colorScale" priority="865">
      <colorScale>
        <cfvo type="min"/>
        <cfvo type="max"/>
        <color rgb="FFFCFCFF"/>
        <color rgb="FF63BE7B"/>
      </colorScale>
    </cfRule>
    <cfRule type="colorScale" priority="8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89">
    <cfRule type="cellIs" dxfId="4054" priority="867" operator="greaterThan">
      <formula>1</formula>
    </cfRule>
    <cfRule type="colorScale" priority="868">
      <colorScale>
        <cfvo type="min"/>
        <cfvo type="max"/>
        <color rgb="FFFCFCFF"/>
        <color rgb="FF63BE7B"/>
      </colorScale>
    </cfRule>
    <cfRule type="colorScale" priority="8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89">
    <cfRule type="colorScale" priority="870">
      <colorScale>
        <cfvo type="min"/>
        <cfvo type="max"/>
        <color rgb="FFFCFCFF"/>
        <color rgb="FF63BE7B"/>
      </colorScale>
    </cfRule>
    <cfRule type="colorScale" priority="8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89">
    <cfRule type="colorScale" priority="872">
      <colorScale>
        <cfvo type="min"/>
        <cfvo type="max"/>
        <color rgb="FFFCFCFF"/>
        <color rgb="FF63BE7B"/>
      </colorScale>
    </cfRule>
    <cfRule type="colorScale" priority="8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89">
    <cfRule type="cellIs" dxfId="4053" priority="874" operator="greaterThan">
      <formula>1</formula>
    </cfRule>
    <cfRule type="colorScale" priority="875">
      <colorScale>
        <cfvo type="min"/>
        <cfvo type="max"/>
        <color rgb="FFFCFCFF"/>
        <color rgb="FF63BE7B"/>
      </colorScale>
    </cfRule>
    <cfRule type="colorScale" priority="8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89">
    <cfRule type="colorScale" priority="877">
      <colorScale>
        <cfvo type="min"/>
        <cfvo type="max"/>
        <color rgb="FFFCFCFF"/>
        <color rgb="FF63BE7B"/>
      </colorScale>
    </cfRule>
    <cfRule type="colorScale" priority="8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89">
    <cfRule type="colorScale" priority="879">
      <colorScale>
        <cfvo type="min"/>
        <cfvo type="max"/>
        <color rgb="FFFCFCFF"/>
        <color rgb="FF63BE7B"/>
      </colorScale>
    </cfRule>
    <cfRule type="colorScale" priority="8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89">
    <cfRule type="cellIs" dxfId="4052" priority="881" operator="greaterThan">
      <formula>1</formula>
    </cfRule>
    <cfRule type="colorScale" priority="882">
      <colorScale>
        <cfvo type="min"/>
        <cfvo type="max"/>
        <color rgb="FFFCFCFF"/>
        <color rgb="FF63BE7B"/>
      </colorScale>
    </cfRule>
    <cfRule type="colorScale" priority="8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89">
    <cfRule type="colorScale" priority="884">
      <colorScale>
        <cfvo type="min"/>
        <cfvo type="max"/>
        <color rgb="FFFCFCFF"/>
        <color rgb="FF63BE7B"/>
      </colorScale>
    </cfRule>
    <cfRule type="colorScale" priority="8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89">
    <cfRule type="colorScale" priority="886">
      <colorScale>
        <cfvo type="min"/>
        <cfvo type="max"/>
        <color rgb="FFFCFCFF"/>
        <color rgb="FF63BE7B"/>
      </colorScale>
    </cfRule>
    <cfRule type="colorScale" priority="8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89">
    <cfRule type="cellIs" dxfId="4051" priority="888" operator="greaterThan">
      <formula>1</formula>
    </cfRule>
    <cfRule type="colorScale" priority="889">
      <colorScale>
        <cfvo type="min"/>
        <cfvo type="max"/>
        <color rgb="FFFCFCFF"/>
        <color rgb="FF63BE7B"/>
      </colorScale>
    </cfRule>
    <cfRule type="colorScale" priority="8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89">
    <cfRule type="colorScale" priority="891">
      <colorScale>
        <cfvo type="min"/>
        <cfvo type="max"/>
        <color rgb="FFFCFCFF"/>
        <color rgb="FF63BE7B"/>
      </colorScale>
    </cfRule>
    <cfRule type="colorScale" priority="8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89">
    <cfRule type="colorScale" priority="893">
      <colorScale>
        <cfvo type="min"/>
        <cfvo type="max"/>
        <color rgb="FFFCFCFF"/>
        <color rgb="FF63BE7B"/>
      </colorScale>
    </cfRule>
    <cfRule type="colorScale" priority="8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89">
    <cfRule type="cellIs" dxfId="4050" priority="895" operator="greaterThan">
      <formula>1</formula>
    </cfRule>
    <cfRule type="colorScale" priority="896">
      <colorScale>
        <cfvo type="min"/>
        <cfvo type="max"/>
        <color rgb="FFFCFCFF"/>
        <color rgb="FF63BE7B"/>
      </colorScale>
    </cfRule>
    <cfRule type="colorScale" priority="8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89">
    <cfRule type="colorScale" priority="898">
      <colorScale>
        <cfvo type="min"/>
        <cfvo type="max"/>
        <color rgb="FFFCFCFF"/>
        <color rgb="FF63BE7B"/>
      </colorScale>
    </cfRule>
    <cfRule type="colorScale" priority="8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89">
    <cfRule type="colorScale" priority="900">
      <colorScale>
        <cfvo type="min"/>
        <cfvo type="max"/>
        <color rgb="FFFCFCFF"/>
        <color rgb="FF63BE7B"/>
      </colorScale>
    </cfRule>
    <cfRule type="colorScale" priority="9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89">
    <cfRule type="cellIs" dxfId="4049" priority="902" operator="greaterThan">
      <formula>1</formula>
    </cfRule>
    <cfRule type="colorScale" priority="903">
      <colorScale>
        <cfvo type="min"/>
        <cfvo type="max"/>
        <color rgb="FFFCFCFF"/>
        <color rgb="FF63BE7B"/>
      </colorScale>
    </cfRule>
    <cfRule type="colorScale" priority="9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89">
    <cfRule type="colorScale" priority="905">
      <colorScale>
        <cfvo type="min"/>
        <cfvo type="max"/>
        <color rgb="FFFCFCFF"/>
        <color rgb="FF63BE7B"/>
      </colorScale>
    </cfRule>
    <cfRule type="colorScale" priority="9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89">
    <cfRule type="colorScale" priority="907">
      <colorScale>
        <cfvo type="min"/>
        <cfvo type="max"/>
        <color rgb="FFFCFCFF"/>
        <color rgb="FF63BE7B"/>
      </colorScale>
    </cfRule>
    <cfRule type="colorScale" priority="9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89">
    <cfRule type="cellIs" dxfId="4048" priority="909" operator="greaterThan">
      <formula>1</formula>
    </cfRule>
    <cfRule type="colorScale" priority="910">
      <colorScale>
        <cfvo type="min"/>
        <cfvo type="max"/>
        <color rgb="FFFCFCFF"/>
        <color rgb="FF63BE7B"/>
      </colorScale>
    </cfRule>
    <cfRule type="colorScale" priority="9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89">
    <cfRule type="colorScale" priority="912">
      <colorScale>
        <cfvo type="min"/>
        <cfvo type="max"/>
        <color rgb="FFFCFCFF"/>
        <color rgb="FF63BE7B"/>
      </colorScale>
    </cfRule>
    <cfRule type="colorScale" priority="9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89">
    <cfRule type="colorScale" priority="914">
      <colorScale>
        <cfvo type="min"/>
        <cfvo type="max"/>
        <color rgb="FFFCFCFF"/>
        <color rgb="FF63BE7B"/>
      </colorScale>
    </cfRule>
    <cfRule type="colorScale" priority="9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89">
    <cfRule type="cellIs" dxfId="4047" priority="916" operator="greaterThan">
      <formula>1</formula>
    </cfRule>
    <cfRule type="colorScale" priority="917">
      <colorScale>
        <cfvo type="min"/>
        <cfvo type="max"/>
        <color rgb="FFFCFCFF"/>
        <color rgb="FF63BE7B"/>
      </colorScale>
    </cfRule>
    <cfRule type="colorScale" priority="9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89">
    <cfRule type="colorScale" priority="919">
      <colorScale>
        <cfvo type="min"/>
        <cfvo type="max"/>
        <color rgb="FFFCFCFF"/>
        <color rgb="FF63BE7B"/>
      </colorScale>
    </cfRule>
    <cfRule type="colorScale" priority="9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89">
    <cfRule type="colorScale" priority="921">
      <colorScale>
        <cfvo type="min"/>
        <cfvo type="max"/>
        <color rgb="FFFCFCFF"/>
        <color rgb="FF63BE7B"/>
      </colorScale>
    </cfRule>
    <cfRule type="colorScale" priority="9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89">
    <cfRule type="cellIs" dxfId="4046" priority="923" operator="greaterThan">
      <formula>1</formula>
    </cfRule>
    <cfRule type="colorScale" priority="924">
      <colorScale>
        <cfvo type="min"/>
        <cfvo type="max"/>
        <color rgb="FFFCFCFF"/>
        <color rgb="FF63BE7B"/>
      </colorScale>
    </cfRule>
    <cfRule type="colorScale" priority="9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89">
    <cfRule type="colorScale" priority="926">
      <colorScale>
        <cfvo type="min"/>
        <cfvo type="max"/>
        <color rgb="FFFCFCFF"/>
        <color rgb="FF63BE7B"/>
      </colorScale>
    </cfRule>
    <cfRule type="colorScale" priority="9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89">
    <cfRule type="colorScale" priority="928">
      <colorScale>
        <cfvo type="min"/>
        <cfvo type="max"/>
        <color rgb="FFFCFCFF"/>
        <color rgb="FF63BE7B"/>
      </colorScale>
    </cfRule>
    <cfRule type="colorScale" priority="9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89">
    <cfRule type="cellIs" dxfId="4045" priority="930" operator="greaterThan">
      <formula>1</formula>
    </cfRule>
    <cfRule type="colorScale" priority="931">
      <colorScale>
        <cfvo type="min"/>
        <cfvo type="max"/>
        <color rgb="FFFCFCFF"/>
        <color rgb="FF63BE7B"/>
      </colorScale>
    </cfRule>
    <cfRule type="colorScale" priority="9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89">
    <cfRule type="cellIs" dxfId="4044" priority="933" operator="greaterThan">
      <formula>1</formula>
    </cfRule>
    <cfRule type="colorScale" priority="934">
      <colorScale>
        <cfvo type="min"/>
        <cfvo type="max"/>
        <color rgb="FFFCFCFF"/>
        <color rgb="FF63BE7B"/>
      </colorScale>
    </cfRule>
    <cfRule type="colorScale" priority="9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89">
    <cfRule type="colorScale" priority="739">
      <colorScale>
        <cfvo type="min"/>
        <cfvo type="max"/>
        <color rgb="FFFCFCFF"/>
        <color rgb="FF63BE7B"/>
      </colorScale>
    </cfRule>
    <cfRule type="colorScale" priority="7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V89:HW89">
    <cfRule type="colorScale" priority="936">
      <colorScale>
        <cfvo type="min"/>
        <cfvo type="max"/>
        <color rgb="FFFCFCFF"/>
        <color rgb="FF63BE7B"/>
      </colorScale>
    </cfRule>
    <cfRule type="colorScale" priority="9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89">
    <cfRule type="colorScale" priority="938">
      <colorScale>
        <cfvo type="min"/>
        <cfvo type="max"/>
        <color rgb="FFFCFCFF"/>
        <color rgb="FF63BE7B"/>
      </colorScale>
    </cfRule>
    <cfRule type="colorScale" priority="9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89">
    <cfRule type="colorScale" priority="1073">
      <colorScale>
        <cfvo type="min"/>
        <cfvo type="max"/>
        <color rgb="FFFCFCFF"/>
        <color rgb="FF63BE7B"/>
      </colorScale>
    </cfRule>
    <cfRule type="colorScale" priority="10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89">
    <cfRule type="cellIs" dxfId="4043" priority="940" operator="greaterThan">
      <formula>1</formula>
    </cfRule>
    <cfRule type="colorScale" priority="941">
      <colorScale>
        <cfvo type="min"/>
        <cfvo type="max"/>
        <color rgb="FFFCFCFF"/>
        <color rgb="FF63BE7B"/>
      </colorScale>
    </cfRule>
    <cfRule type="colorScale" priority="9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89">
    <cfRule type="colorScale" priority="943">
      <colorScale>
        <cfvo type="min"/>
        <cfvo type="max"/>
        <color rgb="FFFCFCFF"/>
        <color rgb="FF63BE7B"/>
      </colorScale>
    </cfRule>
    <cfRule type="colorScale" priority="9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89">
    <cfRule type="colorScale" priority="1069">
      <colorScale>
        <cfvo type="min"/>
        <cfvo type="max"/>
        <color rgb="FFFCFCFF"/>
        <color rgb="FF63BE7B"/>
      </colorScale>
    </cfRule>
    <cfRule type="colorScale" priority="10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89">
    <cfRule type="cellIs" dxfId="4042" priority="945" operator="greaterThan">
      <formula>1</formula>
    </cfRule>
    <cfRule type="colorScale" priority="946">
      <colorScale>
        <cfvo type="min"/>
        <cfvo type="max"/>
        <color rgb="FFFCFCFF"/>
        <color rgb="FF63BE7B"/>
      </colorScale>
    </cfRule>
    <cfRule type="colorScale" priority="9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89">
    <cfRule type="colorScale" priority="948">
      <colorScale>
        <cfvo type="min"/>
        <cfvo type="max"/>
        <color rgb="FFFCFCFF"/>
        <color rgb="FF63BE7B"/>
      </colorScale>
    </cfRule>
    <cfRule type="colorScale" priority="9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89">
    <cfRule type="colorScale" priority="950">
      <colorScale>
        <cfvo type="min"/>
        <cfvo type="max"/>
        <color rgb="FFFCFCFF"/>
        <color rgb="FF63BE7B"/>
      </colorScale>
    </cfRule>
    <cfRule type="colorScale" priority="9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89">
    <cfRule type="cellIs" dxfId="4041" priority="952" operator="greaterThan">
      <formula>1</formula>
    </cfRule>
    <cfRule type="colorScale" priority="953">
      <colorScale>
        <cfvo type="min"/>
        <cfvo type="max"/>
        <color rgb="FFFCFCFF"/>
        <color rgb="FF63BE7B"/>
      </colorScale>
    </cfRule>
    <cfRule type="colorScale" priority="9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89">
    <cfRule type="colorScale" priority="955">
      <colorScale>
        <cfvo type="min"/>
        <cfvo type="max"/>
        <color rgb="FFFCFCFF"/>
        <color rgb="FF63BE7B"/>
      </colorScale>
    </cfRule>
    <cfRule type="colorScale" priority="9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89">
    <cfRule type="colorScale" priority="957">
      <colorScale>
        <cfvo type="min"/>
        <cfvo type="max"/>
        <color rgb="FFFCFCFF"/>
        <color rgb="FF63BE7B"/>
      </colorScale>
    </cfRule>
    <cfRule type="colorScale" priority="9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89">
    <cfRule type="cellIs" dxfId="4040" priority="959" operator="greaterThan">
      <formula>1</formula>
    </cfRule>
    <cfRule type="colorScale" priority="960">
      <colorScale>
        <cfvo type="min"/>
        <cfvo type="max"/>
        <color rgb="FFFCFCFF"/>
        <color rgb="FF63BE7B"/>
      </colorScale>
    </cfRule>
    <cfRule type="colorScale" priority="9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89">
    <cfRule type="colorScale" priority="962">
      <colorScale>
        <cfvo type="min"/>
        <cfvo type="max"/>
        <color rgb="FFFCFCFF"/>
        <color rgb="FF63BE7B"/>
      </colorScale>
    </cfRule>
    <cfRule type="colorScale" priority="9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89">
    <cfRule type="colorScale" priority="964">
      <colorScale>
        <cfvo type="min"/>
        <cfvo type="max"/>
        <color rgb="FFFCFCFF"/>
        <color rgb="FF63BE7B"/>
      </colorScale>
    </cfRule>
    <cfRule type="colorScale" priority="9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89">
    <cfRule type="cellIs" dxfId="4039" priority="966" operator="greaterThan">
      <formula>1</formula>
    </cfRule>
    <cfRule type="colorScale" priority="967">
      <colorScale>
        <cfvo type="min"/>
        <cfvo type="max"/>
        <color rgb="FFFCFCFF"/>
        <color rgb="FF63BE7B"/>
      </colorScale>
    </cfRule>
    <cfRule type="colorScale" priority="9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89">
    <cfRule type="colorScale" priority="969">
      <colorScale>
        <cfvo type="min"/>
        <cfvo type="max"/>
        <color rgb="FFFCFCFF"/>
        <color rgb="FF63BE7B"/>
      </colorScale>
    </cfRule>
    <cfRule type="colorScale" priority="9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89">
    <cfRule type="colorScale" priority="971">
      <colorScale>
        <cfvo type="min"/>
        <cfvo type="max"/>
        <color rgb="FFFCFCFF"/>
        <color rgb="FF63BE7B"/>
      </colorScale>
    </cfRule>
    <cfRule type="colorScale" priority="9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89">
    <cfRule type="cellIs" dxfId="4038" priority="973" operator="greaterThan">
      <formula>1</formula>
    </cfRule>
    <cfRule type="colorScale" priority="974">
      <colorScale>
        <cfvo type="min"/>
        <cfvo type="max"/>
        <color rgb="FFFCFCFF"/>
        <color rgb="FF63BE7B"/>
      </colorScale>
    </cfRule>
    <cfRule type="colorScale" priority="9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89">
    <cfRule type="colorScale" priority="976">
      <colorScale>
        <cfvo type="min"/>
        <cfvo type="max"/>
        <color rgb="FFFCFCFF"/>
        <color rgb="FF63BE7B"/>
      </colorScale>
    </cfRule>
    <cfRule type="colorScale" priority="9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89">
    <cfRule type="colorScale" priority="978">
      <colorScale>
        <cfvo type="min"/>
        <cfvo type="max"/>
        <color rgb="FFFCFCFF"/>
        <color rgb="FF63BE7B"/>
      </colorScale>
    </cfRule>
    <cfRule type="colorScale" priority="9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89">
    <cfRule type="cellIs" dxfId="4037" priority="980" operator="greaterThan">
      <formula>1</formula>
    </cfRule>
    <cfRule type="colorScale" priority="981">
      <colorScale>
        <cfvo type="min"/>
        <cfvo type="max"/>
        <color rgb="FFFCFCFF"/>
        <color rgb="FF63BE7B"/>
      </colorScale>
    </cfRule>
    <cfRule type="colorScale" priority="9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89">
    <cfRule type="colorScale" priority="983">
      <colorScale>
        <cfvo type="min"/>
        <cfvo type="max"/>
        <color rgb="FFFCFCFF"/>
        <color rgb="FF63BE7B"/>
      </colorScale>
    </cfRule>
    <cfRule type="colorScale" priority="9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89">
    <cfRule type="colorScale" priority="985">
      <colorScale>
        <cfvo type="min"/>
        <cfvo type="max"/>
        <color rgb="FFFCFCFF"/>
        <color rgb="FF63BE7B"/>
      </colorScale>
    </cfRule>
    <cfRule type="colorScale" priority="9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89">
    <cfRule type="cellIs" dxfId="4036" priority="987" operator="greaterThan">
      <formula>1</formula>
    </cfRule>
    <cfRule type="colorScale" priority="988">
      <colorScale>
        <cfvo type="min"/>
        <cfvo type="max"/>
        <color rgb="FFFCFCFF"/>
        <color rgb="FF63BE7B"/>
      </colorScale>
    </cfRule>
    <cfRule type="colorScale" priority="9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89">
    <cfRule type="colorScale" priority="990">
      <colorScale>
        <cfvo type="min"/>
        <cfvo type="max"/>
        <color rgb="FFFCFCFF"/>
        <color rgb="FF63BE7B"/>
      </colorScale>
    </cfRule>
    <cfRule type="colorScale" priority="9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89">
    <cfRule type="colorScale" priority="992">
      <colorScale>
        <cfvo type="min"/>
        <cfvo type="max"/>
        <color rgb="FFFCFCFF"/>
        <color rgb="FF63BE7B"/>
      </colorScale>
    </cfRule>
    <cfRule type="colorScale" priority="9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89">
    <cfRule type="cellIs" dxfId="4035" priority="994" operator="greaterThan">
      <formula>1</formula>
    </cfRule>
    <cfRule type="colorScale" priority="995">
      <colorScale>
        <cfvo type="min"/>
        <cfvo type="max"/>
        <color rgb="FFFCFCFF"/>
        <color rgb="FF63BE7B"/>
      </colorScale>
    </cfRule>
    <cfRule type="colorScale" priority="9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89">
    <cfRule type="colorScale" priority="997">
      <colorScale>
        <cfvo type="min"/>
        <cfvo type="max"/>
        <color rgb="FFFCFCFF"/>
        <color rgb="FF63BE7B"/>
      </colorScale>
    </cfRule>
    <cfRule type="colorScale" priority="9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89">
    <cfRule type="colorScale" priority="999">
      <colorScale>
        <cfvo type="min"/>
        <cfvo type="max"/>
        <color rgb="FFFCFCFF"/>
        <color rgb="FF63BE7B"/>
      </colorScale>
    </cfRule>
    <cfRule type="colorScale" priority="10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89">
    <cfRule type="cellIs" dxfId="4034" priority="1001" operator="greaterThan">
      <formula>1</formula>
    </cfRule>
    <cfRule type="colorScale" priority="1002">
      <colorScale>
        <cfvo type="min"/>
        <cfvo type="max"/>
        <color rgb="FFFCFCFF"/>
        <color rgb="FF63BE7B"/>
      </colorScale>
    </cfRule>
    <cfRule type="colorScale" priority="10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89">
    <cfRule type="colorScale" priority="1004">
      <colorScale>
        <cfvo type="min"/>
        <cfvo type="max"/>
        <color rgb="FFFCFCFF"/>
        <color rgb="FF63BE7B"/>
      </colorScale>
    </cfRule>
    <cfRule type="colorScale" priority="10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89">
    <cfRule type="colorScale" priority="1006">
      <colorScale>
        <cfvo type="min"/>
        <cfvo type="max"/>
        <color rgb="FFFCFCFF"/>
        <color rgb="FF63BE7B"/>
      </colorScale>
    </cfRule>
    <cfRule type="colorScale" priority="10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89">
    <cfRule type="cellIs" dxfId="4033" priority="1008" operator="greaterThan">
      <formula>1</formula>
    </cfRule>
    <cfRule type="colorScale" priority="1009">
      <colorScale>
        <cfvo type="min"/>
        <cfvo type="max"/>
        <color rgb="FFFCFCFF"/>
        <color rgb="FF63BE7B"/>
      </colorScale>
    </cfRule>
    <cfRule type="colorScale" priority="10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89">
    <cfRule type="colorScale" priority="1011">
      <colorScale>
        <cfvo type="min"/>
        <cfvo type="max"/>
        <color rgb="FFFCFCFF"/>
        <color rgb="FF63BE7B"/>
      </colorScale>
    </cfRule>
    <cfRule type="colorScale" priority="10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89">
    <cfRule type="colorScale" priority="1013">
      <colorScale>
        <cfvo type="min"/>
        <cfvo type="max"/>
        <color rgb="FFFCFCFF"/>
        <color rgb="FF63BE7B"/>
      </colorScale>
    </cfRule>
    <cfRule type="colorScale" priority="10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89">
    <cfRule type="cellIs" dxfId="4032" priority="1015" operator="greaterThan">
      <formula>1</formula>
    </cfRule>
    <cfRule type="colorScale" priority="1016">
      <colorScale>
        <cfvo type="min"/>
        <cfvo type="max"/>
        <color rgb="FFFCFCFF"/>
        <color rgb="FF63BE7B"/>
      </colorScale>
    </cfRule>
    <cfRule type="colorScale" priority="10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89">
    <cfRule type="colorScale" priority="1018">
      <colorScale>
        <cfvo type="min"/>
        <cfvo type="max"/>
        <color rgb="FFFCFCFF"/>
        <color rgb="FF63BE7B"/>
      </colorScale>
    </cfRule>
    <cfRule type="colorScale" priority="10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89">
    <cfRule type="colorScale" priority="1020">
      <colorScale>
        <cfvo type="min"/>
        <cfvo type="max"/>
        <color rgb="FFFCFCFF"/>
        <color rgb="FF63BE7B"/>
      </colorScale>
    </cfRule>
    <cfRule type="colorScale" priority="10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89">
    <cfRule type="cellIs" dxfId="4031" priority="1022" operator="greaterThan">
      <formula>1</formula>
    </cfRule>
    <cfRule type="colorScale" priority="1023">
      <colorScale>
        <cfvo type="min"/>
        <cfvo type="max"/>
        <color rgb="FFFCFCFF"/>
        <color rgb="FF63BE7B"/>
      </colorScale>
    </cfRule>
    <cfRule type="colorScale" priority="10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89">
    <cfRule type="colorScale" priority="1025">
      <colorScale>
        <cfvo type="min"/>
        <cfvo type="max"/>
        <color rgb="FFFCFCFF"/>
        <color rgb="FF63BE7B"/>
      </colorScale>
    </cfRule>
    <cfRule type="colorScale" priority="10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89">
    <cfRule type="colorScale" priority="1027">
      <colorScale>
        <cfvo type="min"/>
        <cfvo type="max"/>
        <color rgb="FFFCFCFF"/>
        <color rgb="FF63BE7B"/>
      </colorScale>
    </cfRule>
    <cfRule type="colorScale" priority="10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89">
    <cfRule type="cellIs" dxfId="4030" priority="1029" operator="greaterThan">
      <formula>1</formula>
    </cfRule>
    <cfRule type="colorScale" priority="1030">
      <colorScale>
        <cfvo type="min"/>
        <cfvo type="max"/>
        <color rgb="FFFCFCFF"/>
        <color rgb="FF63BE7B"/>
      </colorScale>
    </cfRule>
    <cfRule type="colorScale" priority="10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89">
    <cfRule type="colorScale" priority="1032">
      <colorScale>
        <cfvo type="min"/>
        <cfvo type="max"/>
        <color rgb="FFFCFCFF"/>
        <color rgb="FF63BE7B"/>
      </colorScale>
    </cfRule>
    <cfRule type="colorScale" priority="10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89">
    <cfRule type="colorScale" priority="1034">
      <colorScale>
        <cfvo type="min"/>
        <cfvo type="max"/>
        <color rgb="FFFCFCFF"/>
        <color rgb="FF63BE7B"/>
      </colorScale>
    </cfRule>
    <cfRule type="colorScale" priority="10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89">
    <cfRule type="cellIs" dxfId="4029" priority="1036" operator="greaterThan">
      <formula>1</formula>
    </cfRule>
    <cfRule type="colorScale" priority="1037">
      <colorScale>
        <cfvo type="min"/>
        <cfvo type="max"/>
        <color rgb="FFFCFCFF"/>
        <color rgb="FF63BE7B"/>
      </colorScale>
    </cfRule>
    <cfRule type="colorScale" priority="10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89">
    <cfRule type="colorScale" priority="1039">
      <colorScale>
        <cfvo type="min"/>
        <cfvo type="max"/>
        <color rgb="FFFCFCFF"/>
        <color rgb="FF63BE7B"/>
      </colorScale>
    </cfRule>
    <cfRule type="colorScale" priority="10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89">
    <cfRule type="colorScale" priority="1041">
      <colorScale>
        <cfvo type="min"/>
        <cfvo type="max"/>
        <color rgb="FFFCFCFF"/>
        <color rgb="FF63BE7B"/>
      </colorScale>
    </cfRule>
    <cfRule type="colorScale" priority="10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89">
    <cfRule type="cellIs" dxfId="4028" priority="1043" operator="greaterThan">
      <formula>1</formula>
    </cfRule>
    <cfRule type="colorScale" priority="1044">
      <colorScale>
        <cfvo type="min"/>
        <cfvo type="max"/>
        <color rgb="FFFCFCFF"/>
        <color rgb="FF63BE7B"/>
      </colorScale>
    </cfRule>
    <cfRule type="colorScale" priority="10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89">
    <cfRule type="colorScale" priority="1046">
      <colorScale>
        <cfvo type="min"/>
        <cfvo type="max"/>
        <color rgb="FFFCFCFF"/>
        <color rgb="FF63BE7B"/>
      </colorScale>
    </cfRule>
    <cfRule type="colorScale" priority="10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89">
    <cfRule type="colorScale" priority="1048">
      <colorScale>
        <cfvo type="min"/>
        <cfvo type="max"/>
        <color rgb="FFFCFCFF"/>
        <color rgb="FF63BE7B"/>
      </colorScale>
    </cfRule>
    <cfRule type="colorScale" priority="10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89">
    <cfRule type="cellIs" dxfId="4027" priority="1050" operator="greaterThan">
      <formula>1</formula>
    </cfRule>
    <cfRule type="colorScale" priority="1051">
      <colorScale>
        <cfvo type="min"/>
        <cfvo type="max"/>
        <color rgb="FFFCFCFF"/>
        <color rgb="FF63BE7B"/>
      </colorScale>
    </cfRule>
    <cfRule type="colorScale" priority="10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89">
    <cfRule type="colorScale" priority="1053">
      <colorScale>
        <cfvo type="min"/>
        <cfvo type="max"/>
        <color rgb="FFFCFCFF"/>
        <color rgb="FF63BE7B"/>
      </colorScale>
    </cfRule>
    <cfRule type="colorScale" priority="10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89">
    <cfRule type="colorScale" priority="1055">
      <colorScale>
        <cfvo type="min"/>
        <cfvo type="max"/>
        <color rgb="FFFCFCFF"/>
        <color rgb="FF63BE7B"/>
      </colorScale>
    </cfRule>
    <cfRule type="colorScale" priority="10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89">
    <cfRule type="cellIs" dxfId="4026" priority="1057" operator="greaterThan">
      <formula>1</formula>
    </cfRule>
    <cfRule type="colorScale" priority="1058">
      <colorScale>
        <cfvo type="min"/>
        <cfvo type="max"/>
        <color rgb="FFFCFCFF"/>
        <color rgb="FF63BE7B"/>
      </colorScale>
    </cfRule>
    <cfRule type="colorScale" priority="10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89">
    <cfRule type="colorScale" priority="1060">
      <colorScale>
        <cfvo type="min"/>
        <cfvo type="max"/>
        <color rgb="FFFCFCFF"/>
        <color rgb="FF63BE7B"/>
      </colorScale>
    </cfRule>
    <cfRule type="colorScale" priority="10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89">
    <cfRule type="colorScale" priority="1062">
      <colorScale>
        <cfvo type="min"/>
        <cfvo type="max"/>
        <color rgb="FFFCFCFF"/>
        <color rgb="FF63BE7B"/>
      </colorScale>
    </cfRule>
    <cfRule type="colorScale" priority="10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89">
    <cfRule type="cellIs" dxfId="4025" priority="1064" operator="greaterThan">
      <formula>1</formula>
    </cfRule>
    <cfRule type="colorScale" priority="1065">
      <colorScale>
        <cfvo type="min"/>
        <cfvo type="max"/>
        <color rgb="FFFCFCFF"/>
        <color rgb="FF63BE7B"/>
      </colorScale>
    </cfRule>
    <cfRule type="colorScale" priority="10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D89:LD89">
    <cfRule type="containsText" dxfId="4024" priority="791" operator="containsText" text=" ">
      <formula>NOT(ISERROR(SEARCH(" ",KD89)))</formula>
    </cfRule>
    <cfRule type="containsText" dxfId="4023" priority="792" operator="containsText" text=" ">
      <formula>NOT(ISERROR(SEARCH(" ",KD89)))</formula>
    </cfRule>
  </conditionalFormatting>
  <conditionalFormatting sqref="KG89:KZ89">
    <cfRule type="cellIs" dxfId="4022" priority="741" operator="greaterThan">
      <formula>0.31</formula>
    </cfRule>
    <cfRule type="cellIs" dxfId="4021" priority="742" operator="greaterThan">
      <formula>0.31</formula>
    </cfRule>
    <cfRule type="cellIs" dxfId="4020" priority="743" operator="greaterThan">
      <formula>0.31</formula>
    </cfRule>
    <cfRule type="cellIs" dxfId="4019" priority="744" operator="greaterThan">
      <formula>0.3</formula>
    </cfRule>
    <cfRule type="cellIs" dxfId="4018" priority="745" operator="greaterThan">
      <formula>1</formula>
    </cfRule>
    <cfRule type="cellIs" dxfId="4017" priority="746" operator="equal">
      <formula>0</formula>
    </cfRule>
  </conditionalFormatting>
  <conditionalFormatting sqref="LG89">
    <cfRule type="containsText" dxfId="4016" priority="695" operator="containsText" text=" ">
      <formula>NOT(ISERROR(SEARCH(" ",LG89)))</formula>
    </cfRule>
    <cfRule type="containsText" dxfId="4015" priority="696" operator="containsText" text=" ">
      <formula>NOT(ISERROR(SEARCH(" ",LG89)))</formula>
    </cfRule>
  </conditionalFormatting>
  <conditionalFormatting sqref="LH89">
    <cfRule type="containsText" dxfId="4014" priority="691" operator="containsText" text=" ">
      <formula>NOT(ISERROR(SEARCH(" ",LH89)))</formula>
    </cfRule>
    <cfRule type="containsText" dxfId="4013" priority="692" operator="containsText" text=" ">
      <formula>NOT(ISERROR(SEARCH(" ",LH89)))</formula>
    </cfRule>
  </conditionalFormatting>
  <conditionalFormatting sqref="LI89">
    <cfRule type="containsText" dxfId="4012" priority="693" operator="containsText" text=" ">
      <formula>NOT(ISERROR(SEARCH(" ",LI89)))</formula>
    </cfRule>
    <cfRule type="containsText" dxfId="4011" priority="694" operator="containsText" text=" ">
      <formula>NOT(ISERROR(SEARCH(" ",LI89)))</formula>
    </cfRule>
  </conditionalFormatting>
  <conditionalFormatting sqref="LJ89">
    <cfRule type="containsText" dxfId="4010" priority="689" operator="containsText" text=" ">
      <formula>NOT(ISERROR(SEARCH(" ",LJ89)))</formula>
    </cfRule>
    <cfRule type="containsText" dxfId="4009" priority="690" operator="containsText" text=" ">
      <formula>NOT(ISERROR(SEARCH(" ",LJ89)))</formula>
    </cfRule>
  </conditionalFormatting>
  <conditionalFormatting sqref="LL89">
    <cfRule type="containsText" dxfId="4008" priority="687" operator="containsText" text=" ">
      <formula>NOT(ISERROR(SEARCH(" ",LL89)))</formula>
    </cfRule>
    <cfRule type="containsText" dxfId="4007" priority="688" operator="containsText" text=" ">
      <formula>NOT(ISERROR(SEARCH(" ",LL89)))</formula>
    </cfRule>
  </conditionalFormatting>
  <conditionalFormatting sqref="LN89">
    <cfRule type="containsText" dxfId="4006" priority="685" operator="containsText" text=" ">
      <formula>NOT(ISERROR(SEARCH(" ",LN89)))</formula>
    </cfRule>
    <cfRule type="containsText" dxfId="4005" priority="686" operator="containsText" text=" ">
      <formula>NOT(ISERROR(SEARCH(" ",LN89)))</formula>
    </cfRule>
  </conditionalFormatting>
  <conditionalFormatting sqref="LO89:MQ89">
    <cfRule type="cellIs" dxfId="4004" priority="699" operator="greaterThan">
      <formula>1</formula>
    </cfRule>
    <cfRule type="cellIs" dxfId="4003" priority="700" operator="greaterThan">
      <formula>1</formula>
    </cfRule>
    <cfRule type="containsText" dxfId="4002" priority="701" operator="containsText" text=" ">
      <formula>NOT(ISERROR(SEARCH(" ",LO89)))</formula>
    </cfRule>
    <cfRule type="containsText" dxfId="4001" priority="702" operator="containsText" text=" ">
      <formula>NOT(ISERROR(SEARCH(" ",LO89)))</formula>
    </cfRule>
  </conditionalFormatting>
  <conditionalFormatting sqref="MS89:MT89">
    <cfRule type="containsText" dxfId="4000" priority="697" operator="containsText" text=" ">
      <formula>NOT(ISERROR(SEARCH(" ",MS89)))</formula>
    </cfRule>
    <cfRule type="containsText" dxfId="3999" priority="698" operator="containsText" text=" ">
      <formula>NOT(ISERROR(SEARCH(" ",MS89)))</formula>
    </cfRule>
  </conditionalFormatting>
  <conditionalFormatting sqref="MV89:MW89">
    <cfRule type="containsText" dxfId="3998" priority="705" operator="containsText" text=" ">
      <formula>NOT(ISERROR(SEARCH(" ",MV89)))</formula>
    </cfRule>
    <cfRule type="containsText" dxfId="3997" priority="706" operator="containsText" text=" ">
      <formula>NOT(ISERROR(SEARCH(" ",MV89)))</formula>
    </cfRule>
  </conditionalFormatting>
  <conditionalFormatting sqref="MX89:XFD89">
    <cfRule type="containsText" dxfId="3996" priority="781" operator="containsText" text=" ">
      <formula>NOT(ISERROR(SEARCH(" ",MX89)))</formula>
    </cfRule>
    <cfRule type="containsText" dxfId="3995" priority="782" operator="containsText" text=" ">
      <formula>NOT(ISERROR(SEARCH(" ",MX89)))</formula>
    </cfRule>
  </conditionalFormatting>
  <conditionalFormatting sqref="CO90">
    <cfRule type="containsText" dxfId="3994" priority="191" operator="containsText" text=" ">
      <formula>NOT(ISERROR(SEARCH(" ",CO90)))</formula>
    </cfRule>
    <cfRule type="containsText" dxfId="3993" priority="192" operator="containsText" text=" ">
      <formula>NOT(ISERROR(SEARCH(" ",CO90)))</formula>
    </cfRule>
  </conditionalFormatting>
  <conditionalFormatting sqref="B36:B40">
    <cfRule type="cellIs" dxfId="3992" priority="14822" operator="equal">
      <formula>" "</formula>
    </cfRule>
    <cfRule type="containsText" dxfId="3991" priority="14823" operator="containsText" text=" ">
      <formula>NOT(ISERROR(SEARCH(" ",B36)))</formula>
    </cfRule>
    <cfRule type="containsText" dxfId="3990" priority="14824" operator="containsText" text=" ">
      <formula>NOT(ISERROR(SEARCH(" ",B36)))</formula>
    </cfRule>
  </conditionalFormatting>
  <conditionalFormatting sqref="B59:B66">
    <cfRule type="cellIs" dxfId="3989" priority="11211" operator="equal">
      <formula>" "</formula>
    </cfRule>
  </conditionalFormatting>
  <conditionalFormatting sqref="B60:B61">
    <cfRule type="containsText" dxfId="3988" priority="11212" operator="containsText" text=" ">
      <formula>NOT(ISERROR(SEARCH(" ",B60)))</formula>
    </cfRule>
    <cfRule type="containsText" dxfId="3987" priority="11213" operator="containsText" text=" ">
      <formula>NOT(ISERROR(SEARCH(" ",B60)))</formula>
    </cfRule>
  </conditionalFormatting>
  <conditionalFormatting sqref="B69:B76">
    <cfRule type="cellIs" dxfId="3986" priority="8568" operator="equal">
      <formula>" "</formula>
    </cfRule>
  </conditionalFormatting>
  <conditionalFormatting sqref="B78:B79">
    <cfRule type="cellIs" dxfId="3985" priority="5580" operator="equal">
      <formula>" "</formula>
    </cfRule>
  </conditionalFormatting>
  <conditionalFormatting sqref="C5:C76">
    <cfRule type="colorScale" priority="615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32:C40">
    <cfRule type="containsText" dxfId="3984" priority="15020" operator="containsText" text=" ">
      <formula>NOT(ISERROR(SEARCH(" ",C32)))</formula>
    </cfRule>
    <cfRule type="containsText" dxfId="3983" priority="15021" operator="containsText" text=" ">
      <formula>NOT(ISERROR(SEARCH(" ",C32)))</formula>
    </cfRule>
  </conditionalFormatting>
  <conditionalFormatting sqref="C78:C79">
    <cfRule type="colorScale" priority="487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P5:P76">
    <cfRule type="containsText" dxfId="3982" priority="6045" operator="containsText" text=" ">
      <formula>NOT(ISERROR(SEARCH(" ",P5)))</formula>
    </cfRule>
    <cfRule type="containsText" dxfId="3981" priority="6046" operator="containsText" text=" ">
      <formula>NOT(ISERROR(SEARCH(" ",P5)))</formula>
    </cfRule>
  </conditionalFormatting>
  <conditionalFormatting sqref="P78:P79">
    <cfRule type="containsText" dxfId="3980" priority="4868" operator="containsText" text=" ">
      <formula>NOT(ISERROR(SEARCH(" ",P78)))</formula>
    </cfRule>
    <cfRule type="containsText" dxfId="3979" priority="4869" operator="containsText" text=" ">
      <formula>NOT(ISERROR(SEARCH(" ",P78)))</formula>
    </cfRule>
  </conditionalFormatting>
  <conditionalFormatting sqref="S1:S4">
    <cfRule type="containsText" dxfId="3978" priority="254" operator="containsText" text=" ">
      <formula>NOT(ISERROR(SEARCH(" ",S1)))</formula>
    </cfRule>
    <cfRule type="containsText" dxfId="3977" priority="255" operator="containsText" text=" ">
      <formula>NOT(ISERROR(SEARCH(" ",S1)))</formula>
    </cfRule>
  </conditionalFormatting>
  <conditionalFormatting sqref="X1:X2">
    <cfRule type="containsText" dxfId="3976" priority="14669" operator="containsText" text=" ">
      <formula>NOT(ISERROR(SEARCH(" ",X1)))</formula>
    </cfRule>
    <cfRule type="containsText" dxfId="3975" priority="14670" operator="containsText" text=" ">
      <formula>NOT(ISERROR(SEARCH(" ",X1)))</formula>
    </cfRule>
  </conditionalFormatting>
  <conditionalFormatting sqref="AA1:AA2">
    <cfRule type="containsText" dxfId="3974" priority="14427" operator="containsText" text=" ">
      <formula>NOT(ISERROR(SEARCH(" ",AA1)))</formula>
    </cfRule>
    <cfRule type="containsText" dxfId="3973" priority="14428" operator="containsText" text=" ">
      <formula>NOT(ISERROR(SEARCH(" ",AA1)))</formula>
    </cfRule>
  </conditionalFormatting>
  <conditionalFormatting sqref="AC62:AC66">
    <cfRule type="cellIs" dxfId="3972" priority="9027" operator="greaterThan">
      <formula>1</formula>
    </cfRule>
    <cfRule type="containsText" dxfId="3971" priority="9028" operator="containsText" text=" ">
      <formula>NOT(ISERROR(SEARCH(" ",AC62)))</formula>
    </cfRule>
    <cfRule type="containsText" dxfId="3970" priority="9029" operator="containsText" text=" ">
      <formula>NOT(ISERROR(SEARCH(" ",AC62)))</formula>
    </cfRule>
  </conditionalFormatting>
  <conditionalFormatting sqref="AC87:AC89">
    <cfRule type="cellIs" dxfId="3969" priority="773" operator="greaterThan">
      <formula>1</formula>
    </cfRule>
    <cfRule type="containsText" dxfId="3968" priority="774" operator="containsText" text=" ">
      <formula>NOT(ISERROR(SEARCH(" ",AC87)))</formula>
    </cfRule>
    <cfRule type="containsText" dxfId="3967" priority="775" operator="containsText" text=" ">
      <formula>NOT(ISERROR(SEARCH(" ",AC87)))</formula>
    </cfRule>
  </conditionalFormatting>
  <conditionalFormatting sqref="AD26:AD28">
    <cfRule type="cellIs" dxfId="3966" priority="303" operator="equal">
      <formula>0</formula>
    </cfRule>
    <cfRule type="cellIs" dxfId="3965" priority="309" operator="greaterThan">
      <formula>1</formula>
    </cfRule>
    <cfRule type="containsText" dxfId="3964" priority="310" operator="containsText" text=" ">
      <formula>NOT(ISERROR(SEARCH(" ",AD26)))</formula>
    </cfRule>
    <cfRule type="containsText" dxfId="3963" priority="311" operator="containsText" text=" ">
      <formula>NOT(ISERROR(SEARCH(" ",AD26)))</formula>
    </cfRule>
    <cfRule type="cellIs" dxfId="3962" priority="315" operator="equal">
      <formula>0</formula>
    </cfRule>
  </conditionalFormatting>
  <conditionalFormatting sqref="AD74:AD75">
    <cfRule type="cellIs" dxfId="3961" priority="282" operator="equal">
      <formula>0</formula>
    </cfRule>
    <cfRule type="cellIs" dxfId="3960" priority="283" operator="greaterThan">
      <formula>1</formula>
    </cfRule>
    <cfRule type="containsText" dxfId="3959" priority="284" operator="containsText" text=" ">
      <formula>NOT(ISERROR(SEARCH(" ",AD74)))</formula>
    </cfRule>
    <cfRule type="containsText" dxfId="3958" priority="285" operator="containsText" text=" ">
      <formula>NOT(ISERROR(SEARCH(" ",AD74)))</formula>
    </cfRule>
    <cfRule type="cellIs" dxfId="3957" priority="286" operator="equal">
      <formula>0</formula>
    </cfRule>
  </conditionalFormatting>
  <conditionalFormatting sqref="AD78:AD79">
    <cfRule type="cellIs" dxfId="3956" priority="267" operator="equal">
      <formula>0</formula>
    </cfRule>
    <cfRule type="cellIs" dxfId="3955" priority="268" operator="greaterThan">
      <formula>1</formula>
    </cfRule>
    <cfRule type="containsText" dxfId="3954" priority="269" operator="containsText" text=" ">
      <formula>NOT(ISERROR(SEARCH(" ",AD78)))</formula>
    </cfRule>
    <cfRule type="containsText" dxfId="3953" priority="270" operator="containsText" text=" ">
      <formula>NOT(ISERROR(SEARCH(" ",AD78)))</formula>
    </cfRule>
    <cfRule type="cellIs" dxfId="3952" priority="271" operator="equal">
      <formula>0</formula>
    </cfRule>
  </conditionalFormatting>
  <conditionalFormatting sqref="AF78:AF79">
    <cfRule type="cellIs" dxfId="3951" priority="5583" operator="equal">
      <formula>0</formula>
    </cfRule>
    <cfRule type="cellIs" dxfId="3950" priority="5584" operator="greaterThan">
      <formula>1</formula>
    </cfRule>
    <cfRule type="containsText" dxfId="3949" priority="5585" operator="containsText" text=" ">
      <formula>NOT(ISERROR(SEARCH(" ",AF78)))</formula>
    </cfRule>
    <cfRule type="containsText" dxfId="3948" priority="5586" operator="containsText" text=" ">
      <formula>NOT(ISERROR(SEARCH(" ",AF78)))</formula>
    </cfRule>
  </conditionalFormatting>
  <conditionalFormatting sqref="AI5:AI12">
    <cfRule type="cellIs" dxfId="3947" priority="13684" operator="equal">
      <formula>0</formula>
    </cfRule>
    <cfRule type="cellIs" dxfId="3946" priority="13685" operator="equal">
      <formula>0</formula>
    </cfRule>
    <cfRule type="cellIs" dxfId="3945" priority="13686" operator="greaterThan">
      <formula>1</formula>
    </cfRule>
    <cfRule type="containsText" dxfId="3944" priority="13687" operator="containsText" text=" ">
      <formula>NOT(ISERROR(SEARCH(" ",AI5)))</formula>
    </cfRule>
    <cfRule type="containsText" dxfId="3943" priority="13688" operator="containsText" text=" ">
      <formula>NOT(ISERROR(SEARCH(" ",AI5)))</formula>
    </cfRule>
  </conditionalFormatting>
  <conditionalFormatting sqref="AJ5:AJ12">
    <cfRule type="cellIs" dxfId="3942" priority="13679" operator="equal">
      <formula>0</formula>
    </cfRule>
    <cfRule type="cellIs" dxfId="3941" priority="13680" operator="equal">
      <formula>0</formula>
    </cfRule>
    <cfRule type="cellIs" dxfId="3940" priority="13681" operator="greaterThan">
      <formula>1</formula>
    </cfRule>
    <cfRule type="containsText" dxfId="3939" priority="13682" operator="containsText" text=" ">
      <formula>NOT(ISERROR(SEARCH(" ",AJ5)))</formula>
    </cfRule>
    <cfRule type="containsText" dxfId="3938" priority="13683" operator="containsText" text=" ">
      <formula>NOT(ISERROR(SEARCH(" ",AJ5)))</formula>
    </cfRule>
  </conditionalFormatting>
  <conditionalFormatting sqref="AK5:AK89">
    <cfRule type="containsText" dxfId="3937" priority="4773" operator="containsText" text=" ">
      <formula>NOT(ISERROR(SEARCH(" ",AK5)))</formula>
    </cfRule>
    <cfRule type="containsText" dxfId="3936" priority="4774" operator="containsText" text=" ">
      <formula>NOT(ISERROR(SEARCH(" ",AK5)))</formula>
    </cfRule>
  </conditionalFormatting>
  <conditionalFormatting sqref="AK90:AK1048576">
    <cfRule type="containsText" dxfId="3935" priority="4775" operator="containsText" text=" ">
      <formula>NOT(ISERROR(SEARCH(" ",AK90)))</formula>
    </cfRule>
    <cfRule type="containsText" dxfId="3934" priority="4776" operator="containsText" text=" ">
      <formula>NOT(ISERROR(SEARCH(" ",AK90)))</formula>
    </cfRule>
  </conditionalFormatting>
  <conditionalFormatting sqref="AL1:AL2">
    <cfRule type="containsText" dxfId="3933" priority="14853" operator="containsText" text=" ">
      <formula>NOT(ISERROR(SEARCH(" ",AL1)))</formula>
    </cfRule>
    <cfRule type="containsText" dxfId="3932" priority="14854" operator="containsText" text=" ">
      <formula>NOT(ISERROR(SEARCH(" ",AL1)))</formula>
    </cfRule>
  </conditionalFormatting>
  <conditionalFormatting sqref="AO60:AO66">
    <cfRule type="cellIs" dxfId="3931" priority="6027" operator="equal">
      <formula>0</formula>
    </cfRule>
    <cfRule type="containsText" dxfId="3930" priority="6028" operator="containsText" text=" ">
      <formula>NOT(ISERROR(SEARCH(" ",AO60)))</formula>
    </cfRule>
    <cfRule type="containsText" dxfId="3929" priority="6029" operator="containsText" text=" ">
      <formula>NOT(ISERROR(SEARCH(" ",AO60)))</formula>
    </cfRule>
  </conditionalFormatting>
  <conditionalFormatting sqref="AP1:AP2">
    <cfRule type="containsText" dxfId="3928" priority="13748" operator="containsText" text=" ">
      <formula>NOT(ISERROR(SEARCH(" ",AP1)))</formula>
    </cfRule>
    <cfRule type="containsText" dxfId="3927" priority="13749" operator="containsText" text=" ">
      <formula>NOT(ISERROR(SEARCH(" ",AP1)))</formula>
    </cfRule>
  </conditionalFormatting>
  <conditionalFormatting sqref="AQ1:AQ2">
    <cfRule type="containsText" dxfId="3926" priority="13744" operator="containsText" text=" ">
      <formula>NOT(ISERROR(SEARCH(" ",AQ1)))</formula>
    </cfRule>
    <cfRule type="containsText" dxfId="3925" priority="13745" operator="containsText" text=" ">
      <formula>NOT(ISERROR(SEARCH(" ",AQ1)))</formula>
    </cfRule>
  </conditionalFormatting>
  <conditionalFormatting sqref="AR1:AR2">
    <cfRule type="containsText" dxfId="3924" priority="13613" operator="containsText" text=" ">
      <formula>NOT(ISERROR(SEARCH(" ",AR1)))</formula>
    </cfRule>
    <cfRule type="containsText" dxfId="3923" priority="13614" operator="containsText" text=" ">
      <formula>NOT(ISERROR(SEARCH(" ",AR1)))</formula>
    </cfRule>
  </conditionalFormatting>
  <conditionalFormatting sqref="AR78:AR79">
    <cfRule type="containsText" dxfId="3922" priority="5589" operator="containsText" text=" ">
      <formula>NOT(ISERROR(SEARCH(" ",AR78)))</formula>
    </cfRule>
    <cfRule type="containsText" dxfId="3921" priority="5590" operator="containsText" text=" ">
      <formula>NOT(ISERROR(SEARCH(" ",AR78)))</formula>
    </cfRule>
  </conditionalFormatting>
  <conditionalFormatting sqref="AT59:AT66">
    <cfRule type="cellIs" dxfId="3920" priority="8930" operator="equal">
      <formula>0</formula>
    </cfRule>
    <cfRule type="containsText" dxfId="3919" priority="8931" operator="containsText" text=" ">
      <formula>NOT(ISERROR(SEARCH(" ",AT59)))</formula>
    </cfRule>
    <cfRule type="containsText" dxfId="3918" priority="8932" operator="containsText" text=" ">
      <formula>NOT(ISERROR(SEARCH(" ",AT59)))</formula>
    </cfRule>
  </conditionalFormatting>
  <conditionalFormatting sqref="AU1:AU4">
    <cfRule type="containsText" dxfId="3917" priority="14945" operator="containsText" text=" ">
      <formula>NOT(ISERROR(SEARCH(" ",AU1)))</formula>
    </cfRule>
    <cfRule type="containsText" dxfId="3916" priority="14946" operator="containsText" text=" ">
      <formula>NOT(ISERROR(SEARCH(" ",AU1)))</formula>
    </cfRule>
  </conditionalFormatting>
  <conditionalFormatting sqref="AY4:AY5">
    <cfRule type="containsText" dxfId="3915" priority="14998" operator="containsText" text=" ">
      <formula>NOT(ISERROR(SEARCH(" ",AY4)))</formula>
    </cfRule>
    <cfRule type="containsText" dxfId="3914" priority="14999" operator="containsText" text=" ">
      <formula>NOT(ISERROR(SEARCH(" ",AY4)))</formula>
    </cfRule>
  </conditionalFormatting>
  <conditionalFormatting sqref="AZ78:AZ79">
    <cfRule type="containsText" dxfId="3913" priority="5587" operator="containsText" text=" ">
      <formula>NOT(ISERROR(SEARCH(" ",AZ78)))</formula>
    </cfRule>
    <cfRule type="containsText" dxfId="3912" priority="5588" operator="containsText" text=" ">
      <formula>NOT(ISERROR(SEARCH(" ",AZ78)))</formula>
    </cfRule>
  </conditionalFormatting>
  <conditionalFormatting sqref="BC63:BC66">
    <cfRule type="containsText" dxfId="3911" priority="10471" operator="containsText" text=" ">
      <formula>NOT(ISERROR(SEARCH(" ",BC63)))</formula>
    </cfRule>
    <cfRule type="containsText" dxfId="3910" priority="10472" operator="containsText" text=" ">
      <formula>NOT(ISERROR(SEARCH(" ",BC63)))</formula>
    </cfRule>
  </conditionalFormatting>
  <conditionalFormatting sqref="BH62:BH66">
    <cfRule type="containsText" dxfId="3909" priority="9009" operator="containsText" text=" ">
      <formula>NOT(ISERROR(SEARCH(" ",BH62)))</formula>
    </cfRule>
    <cfRule type="containsText" dxfId="3908" priority="9010" operator="containsText" text=" ">
      <formula>NOT(ISERROR(SEARCH(" ",BH62)))</formula>
    </cfRule>
  </conditionalFormatting>
  <conditionalFormatting sqref="BJ45:BJ49">
    <cfRule type="containsText" dxfId="3907" priority="9141" operator="containsText" text=" ">
      <formula>NOT(ISERROR(SEARCH(" ",BJ45)))</formula>
    </cfRule>
    <cfRule type="containsText" dxfId="3906" priority="9142" operator="containsText" text=" ">
      <formula>NOT(ISERROR(SEARCH(" ",BJ45)))</formula>
    </cfRule>
  </conditionalFormatting>
  <conditionalFormatting sqref="BJ52:BJ57">
    <cfRule type="containsText" dxfId="3905" priority="9137" operator="containsText" text=" ">
      <formula>NOT(ISERROR(SEARCH(" ",BJ52)))</formula>
    </cfRule>
    <cfRule type="containsText" dxfId="3904" priority="9138" operator="containsText" text=" ">
      <formula>NOT(ISERROR(SEARCH(" ",BJ52)))</formula>
    </cfRule>
  </conditionalFormatting>
  <conditionalFormatting sqref="BJ62:BJ68">
    <cfRule type="containsText" dxfId="3903" priority="9131" operator="containsText" text=" ">
      <formula>NOT(ISERROR(SEARCH(" ",BJ62)))</formula>
    </cfRule>
    <cfRule type="containsText" dxfId="3902" priority="9132" operator="containsText" text=" ">
      <formula>NOT(ISERROR(SEARCH(" ",BJ62)))</formula>
    </cfRule>
  </conditionalFormatting>
  <conditionalFormatting sqref="BK78:BK79">
    <cfRule type="containsText" dxfId="3901" priority="5591" operator="containsText" text=" ">
      <formula>NOT(ISERROR(SEARCH(" ",BK78)))</formula>
    </cfRule>
    <cfRule type="containsText" dxfId="3900" priority="5592" operator="containsText" text=" ">
      <formula>NOT(ISERROR(SEARCH(" ",BK78)))</formula>
    </cfRule>
  </conditionalFormatting>
  <conditionalFormatting sqref="BM14:BM26">
    <cfRule type="containsText" dxfId="3899" priority="13589" operator="containsText" text=" ">
      <formula>NOT(ISERROR(SEARCH(" ",BM14)))</formula>
    </cfRule>
    <cfRule type="containsText" dxfId="3898" priority="13590" operator="containsText" text=" ">
      <formula>NOT(ISERROR(SEARCH(" ",BM14)))</formula>
    </cfRule>
  </conditionalFormatting>
  <conditionalFormatting sqref="BM38:BM41">
    <cfRule type="containsText" dxfId="3897" priority="13585" operator="containsText" text=" ">
      <formula>NOT(ISERROR(SEARCH(" ",BM38)))</formula>
    </cfRule>
    <cfRule type="containsText" dxfId="3896" priority="13586" operator="containsText" text=" ">
      <formula>NOT(ISERROR(SEARCH(" ",BM38)))</formula>
    </cfRule>
  </conditionalFormatting>
  <conditionalFormatting sqref="BM62:BM65">
    <cfRule type="containsText" dxfId="3895" priority="11528" operator="containsText" text=" ">
      <formula>NOT(ISERROR(SEARCH(" ",BM62)))</formula>
    </cfRule>
    <cfRule type="containsText" dxfId="3894" priority="11529" operator="containsText" text=" ">
      <formula>NOT(ISERROR(SEARCH(" ",BM62)))</formula>
    </cfRule>
  </conditionalFormatting>
  <conditionalFormatting sqref="BP16:BP17">
    <cfRule type="containsText" dxfId="3893" priority="13603" operator="containsText" text=" ">
      <formula>NOT(ISERROR(SEARCH(" ",BP16)))</formula>
    </cfRule>
    <cfRule type="containsText" dxfId="3892" priority="13604" operator="containsText" text=" ">
      <formula>NOT(ISERROR(SEARCH(" ",BP16)))</formula>
    </cfRule>
  </conditionalFormatting>
  <conditionalFormatting sqref="BQ5:BQ26">
    <cfRule type="containsText" dxfId="3891" priority="13732" operator="containsText" text=" ">
      <formula>NOT(ISERROR(SEARCH(" ",BQ5)))</formula>
    </cfRule>
    <cfRule type="containsText" dxfId="3890" priority="13733" operator="containsText" text=" ">
      <formula>NOT(ISERROR(SEARCH(" ",BQ5)))</formula>
    </cfRule>
  </conditionalFormatting>
  <conditionalFormatting sqref="BQ41:BQ76">
    <cfRule type="duplicateValues" dxfId="3889" priority="6033"/>
  </conditionalFormatting>
  <conditionalFormatting sqref="BQ55:BQ57">
    <cfRule type="containsText" dxfId="3888" priority="6038" operator="containsText" text=" ">
      <formula>NOT(ISERROR(SEARCH(" ",BQ55)))</formula>
    </cfRule>
    <cfRule type="containsText" dxfId="3887" priority="6039" operator="containsText" text=" ">
      <formula>NOT(ISERROR(SEARCH(" ",BQ55)))</formula>
    </cfRule>
  </conditionalFormatting>
  <conditionalFormatting sqref="BQ59:BQ66">
    <cfRule type="containsText" dxfId="3886" priority="6036" operator="containsText" text=" ">
      <formula>NOT(ISERROR(SEARCH(" ",BQ59)))</formula>
    </cfRule>
    <cfRule type="containsText" dxfId="3885" priority="6037" operator="containsText" text=" ">
      <formula>NOT(ISERROR(SEARCH(" ",BQ59)))</formula>
    </cfRule>
  </conditionalFormatting>
  <conditionalFormatting sqref="BQ68:BQ76">
    <cfRule type="containsText" dxfId="3884" priority="6034" operator="containsText" text=" ">
      <formula>NOT(ISERROR(SEARCH(" ",BQ68)))</formula>
    </cfRule>
    <cfRule type="containsText" dxfId="3883" priority="6035" operator="containsText" text=" ">
      <formula>NOT(ISERROR(SEARCH(" ",BQ68)))</formula>
    </cfRule>
  </conditionalFormatting>
  <conditionalFormatting sqref="BQ78:BQ79">
    <cfRule type="duplicateValues" dxfId="3882" priority="4865"/>
    <cfRule type="containsText" dxfId="3881" priority="4866" operator="containsText" text=" ">
      <formula>NOT(ISERROR(SEARCH(" ",BQ78)))</formula>
    </cfRule>
    <cfRule type="containsText" dxfId="3880" priority="4867" operator="containsText" text=" ">
      <formula>NOT(ISERROR(SEARCH(" ",BQ78)))</formula>
    </cfRule>
  </conditionalFormatting>
  <conditionalFormatting sqref="BU78:BU79">
    <cfRule type="containsText" dxfId="3879" priority="3835" operator="containsText" text=" ">
      <formula>NOT(ISERROR(SEARCH(" ",BU78)))</formula>
    </cfRule>
    <cfRule type="containsText" dxfId="3878" priority="3836" operator="containsText" text=" ">
      <formula>NOT(ISERROR(SEARCH(" ",BU78)))</formula>
    </cfRule>
  </conditionalFormatting>
  <conditionalFormatting sqref="BU82:BU88">
    <cfRule type="containsText" dxfId="3877" priority="2237" operator="containsText" text=" ">
      <formula>NOT(ISERROR(SEARCH(" ",BU82)))</formula>
    </cfRule>
    <cfRule type="containsText" dxfId="3876" priority="2238" operator="containsText" text=" ">
      <formula>NOT(ISERROR(SEARCH(" ",BU82)))</formula>
    </cfRule>
  </conditionalFormatting>
  <conditionalFormatting sqref="BV5:BV76">
    <cfRule type="containsText" dxfId="3875" priority="3909" operator="containsText" text=" ">
      <formula>NOT(ISERROR(SEARCH(" ",BV5)))</formula>
    </cfRule>
    <cfRule type="containsText" dxfId="3874" priority="3910" operator="containsText" text=" ">
      <formula>NOT(ISERROR(SEARCH(" ",BV5)))</formula>
    </cfRule>
  </conditionalFormatting>
  <conditionalFormatting sqref="BV78:BV79">
    <cfRule type="containsText" dxfId="3873" priority="3905" operator="containsText" text=" ">
      <formula>NOT(ISERROR(SEARCH(" ",BV78)))</formula>
    </cfRule>
    <cfRule type="containsText" dxfId="3872" priority="3906" operator="containsText" text=" ">
      <formula>NOT(ISERROR(SEARCH(" ",BV78)))</formula>
    </cfRule>
  </conditionalFormatting>
  <conditionalFormatting sqref="CG5:CG40">
    <cfRule type="cellIs" dxfId="3871" priority="6090" operator="equal">
      <formula>1</formula>
    </cfRule>
  </conditionalFormatting>
  <conditionalFormatting sqref="CG41:CG89">
    <cfRule type="containsText" dxfId="3870" priority="6091" operator="containsText" text=" ">
      <formula>NOT(ISERROR(SEARCH(" ",CG41)))</formula>
    </cfRule>
  </conditionalFormatting>
  <conditionalFormatting sqref="CM45:CM47">
    <cfRule type="containsText" dxfId="3869" priority="235" operator="containsText" text=" ">
      <formula>NOT(ISERROR(SEARCH(" ",CM45)))</formula>
    </cfRule>
  </conditionalFormatting>
  <conditionalFormatting sqref="CO45:CO48">
    <cfRule type="containsText" dxfId="3868" priority="188" operator="containsText" text=" ">
      <formula>NOT(ISERROR(SEARCH(" ",CO45)))</formula>
    </cfRule>
  </conditionalFormatting>
  <conditionalFormatting sqref="CQ7:CQ40">
    <cfRule type="cellIs" dxfId="3867" priority="6087" operator="equal">
      <formula>1</formula>
    </cfRule>
  </conditionalFormatting>
  <conditionalFormatting sqref="CQ60:CQ67">
    <cfRule type="cellIs" dxfId="3866" priority="6069" operator="equal">
      <formula>1</formula>
    </cfRule>
  </conditionalFormatting>
  <conditionalFormatting sqref="CR5:CR31">
    <cfRule type="cellIs" dxfId="3865" priority="256" operator="equal">
      <formula>1</formula>
    </cfRule>
  </conditionalFormatting>
  <conditionalFormatting sqref="CR32:CR89">
    <cfRule type="cellIs" dxfId="3864" priority="664" operator="equal">
      <formula>1</formula>
    </cfRule>
  </conditionalFormatting>
  <conditionalFormatting sqref="CR90:CR1048576">
    <cfRule type="containsText" dxfId="3863" priority="665" operator="containsText" text=" ">
      <formula>NOT(ISERROR(SEARCH(" ",CR90)))</formula>
    </cfRule>
    <cfRule type="containsText" dxfId="3862" priority="666" operator="containsText" text=" ">
      <formula>NOT(ISERROR(SEARCH(" ",CR90)))</formula>
    </cfRule>
  </conditionalFormatting>
  <conditionalFormatting sqref="CS1:CS3">
    <cfRule type="containsText" dxfId="3861" priority="10866" operator="containsText" text=" ">
      <formula>NOT(ISERROR(SEARCH(" ",CS1)))</formula>
    </cfRule>
    <cfRule type="containsText" dxfId="3860" priority="10867" operator="containsText" text=" ">
      <formula>NOT(ISERROR(SEARCH(" ",CS1)))</formula>
    </cfRule>
  </conditionalFormatting>
  <conditionalFormatting sqref="DC78:DC79">
    <cfRule type="cellIs" dxfId="3859" priority="525" operator="equal">
      <formula>1</formula>
    </cfRule>
  </conditionalFormatting>
  <conditionalFormatting sqref="DC80:DC81">
    <cfRule type="cellIs" dxfId="3858" priority="510" operator="equal">
      <formula>1</formula>
    </cfRule>
  </conditionalFormatting>
  <conditionalFormatting sqref="DN5:DN89">
    <cfRule type="cellIs" dxfId="3857" priority="479" operator="equal">
      <formula>1</formula>
    </cfRule>
  </conditionalFormatting>
  <conditionalFormatting sqref="DN90:DN1048576">
    <cfRule type="containsText" dxfId="3856" priority="477" operator="containsText" text=" ">
      <formula>NOT(ISERROR(SEARCH(" ",DN90)))</formula>
    </cfRule>
    <cfRule type="containsText" dxfId="3855" priority="478" operator="containsText" text=" ">
      <formula>NOT(ISERROR(SEARCH(" ",DN90)))</formula>
    </cfRule>
  </conditionalFormatting>
  <conditionalFormatting sqref="DR47:DR51">
    <cfRule type="cellIs" dxfId="3854" priority="401" operator="equal">
      <formula>1</formula>
    </cfRule>
  </conditionalFormatting>
  <conditionalFormatting sqref="DR59:DR61">
    <cfRule type="cellIs" dxfId="3853" priority="405" operator="equal">
      <formula>1</formula>
    </cfRule>
  </conditionalFormatting>
  <conditionalFormatting sqref="DR65:DR66">
    <cfRule type="cellIs" dxfId="3852" priority="407" operator="equal">
      <formula>1</formula>
    </cfRule>
  </conditionalFormatting>
  <conditionalFormatting sqref="DR68:DR71">
    <cfRule type="cellIs" dxfId="3851" priority="408" operator="equal">
      <formula>1</formula>
    </cfRule>
  </conditionalFormatting>
  <conditionalFormatting sqref="DR73:DR76">
    <cfRule type="cellIs" dxfId="3850" priority="409" operator="equal">
      <formula>1</formula>
    </cfRule>
  </conditionalFormatting>
  <conditionalFormatting sqref="DS78:DS79">
    <cfRule type="cellIs" dxfId="3849" priority="5581" operator="equal">
      <formula>1</formula>
    </cfRule>
  </conditionalFormatting>
  <conditionalFormatting sqref="DT41:DT46">
    <cfRule type="containsText" dxfId="3848" priority="10842" operator="containsText" text=" ">
      <formula>NOT(ISERROR(SEARCH(" ",DT41)))</formula>
    </cfRule>
    <cfRule type="containsText" dxfId="3847" priority="10843" operator="containsText" text=" ">
      <formula>NOT(ISERROR(SEARCH(" ",DT41)))</formula>
    </cfRule>
    <cfRule type="containsText" dxfId="3846" priority="10844" operator="containsText" text=" ">
      <formula>NOT(ISERROR(SEARCH(" ",DT41)))</formula>
    </cfRule>
    <cfRule type="containsText" dxfId="3845" priority="10845" operator="containsText" text=" ">
      <formula>NOT(ISERROR(SEARCH(" ",DT41)))</formula>
    </cfRule>
  </conditionalFormatting>
  <conditionalFormatting sqref="DT47:DT53">
    <cfRule type="containsText" dxfId="3844" priority="3885" operator="containsText" text=" ">
      <formula>NOT(ISERROR(SEARCH(" ",DT47)))</formula>
    </cfRule>
    <cfRule type="containsText" dxfId="3843" priority="3886" operator="containsText" text=" ">
      <formula>NOT(ISERROR(SEARCH(" ",DT47)))</formula>
    </cfRule>
    <cfRule type="containsText" dxfId="3842" priority="3887" operator="containsText" text=" ">
      <formula>NOT(ISERROR(SEARCH(" ",DT47)))</formula>
    </cfRule>
    <cfRule type="containsText" dxfId="3841" priority="3888" operator="containsText" text=" ">
      <formula>NOT(ISERROR(SEARCH(" ",DT47)))</formula>
    </cfRule>
  </conditionalFormatting>
  <conditionalFormatting sqref="DT55:DT57">
    <cfRule type="containsText" dxfId="3840" priority="3877" operator="containsText" text=" ">
      <formula>NOT(ISERROR(SEARCH(" ",DT55)))</formula>
    </cfRule>
    <cfRule type="containsText" dxfId="3839" priority="3878" operator="containsText" text=" ">
      <formula>NOT(ISERROR(SEARCH(" ",DT55)))</formula>
    </cfRule>
    <cfRule type="containsText" dxfId="3838" priority="3879" operator="containsText" text=" ">
      <formula>NOT(ISERROR(SEARCH(" ",DT55)))</formula>
    </cfRule>
    <cfRule type="containsText" dxfId="3837" priority="3880" operator="containsText" text=" ">
      <formula>NOT(ISERROR(SEARCH(" ",DT55)))</formula>
    </cfRule>
  </conditionalFormatting>
  <conditionalFormatting sqref="DT59:DT61">
    <cfRule type="containsText" dxfId="3836" priority="3869" operator="containsText" text=" ">
      <formula>NOT(ISERROR(SEARCH(" ",DT59)))</formula>
    </cfRule>
    <cfRule type="containsText" dxfId="3835" priority="3870" operator="containsText" text=" ">
      <formula>NOT(ISERROR(SEARCH(" ",DT59)))</formula>
    </cfRule>
    <cfRule type="containsText" dxfId="3834" priority="3871" operator="containsText" text=" ">
      <formula>NOT(ISERROR(SEARCH(" ",DT59)))</formula>
    </cfRule>
    <cfRule type="containsText" dxfId="3833" priority="3872" operator="containsText" text=" ">
      <formula>NOT(ISERROR(SEARCH(" ",DT59)))</formula>
    </cfRule>
  </conditionalFormatting>
  <conditionalFormatting sqref="DT67:DT81">
    <cfRule type="containsText" dxfId="3832" priority="3861" operator="containsText" text=" ">
      <formula>NOT(ISERROR(SEARCH(" ",DT67)))</formula>
    </cfRule>
    <cfRule type="containsText" dxfId="3831" priority="3862" operator="containsText" text=" ">
      <formula>NOT(ISERROR(SEARCH(" ",DT67)))</formula>
    </cfRule>
    <cfRule type="containsText" dxfId="3830" priority="3863" operator="containsText" text=" ">
      <formula>NOT(ISERROR(SEARCH(" ",DT67)))</formula>
    </cfRule>
    <cfRule type="containsText" dxfId="3829" priority="3864" operator="containsText" text=" ">
      <formula>NOT(ISERROR(SEARCH(" ",DT67)))</formula>
    </cfRule>
  </conditionalFormatting>
  <conditionalFormatting sqref="DU41:DU45">
    <cfRule type="containsText" dxfId="3828" priority="3889" operator="containsText" text=" ">
      <formula>NOT(ISERROR(SEARCH(" ",DU41)))</formula>
    </cfRule>
    <cfRule type="containsText" dxfId="3827" priority="3890" operator="containsText" text=" ">
      <formula>NOT(ISERROR(SEARCH(" ",DU41)))</formula>
    </cfRule>
    <cfRule type="containsText" dxfId="3826" priority="3891" operator="containsText" text=" ">
      <formula>NOT(ISERROR(SEARCH(" ",DU41)))</formula>
    </cfRule>
    <cfRule type="containsText" dxfId="3825" priority="3892" operator="containsText" text=" ">
      <formula>NOT(ISERROR(SEARCH(" ",DU41)))</formula>
    </cfRule>
  </conditionalFormatting>
  <conditionalFormatting sqref="DU47:DU53">
    <cfRule type="containsText" dxfId="3824" priority="3881" operator="containsText" text=" ">
      <formula>NOT(ISERROR(SEARCH(" ",DU47)))</formula>
    </cfRule>
    <cfRule type="containsText" dxfId="3823" priority="3882" operator="containsText" text=" ">
      <formula>NOT(ISERROR(SEARCH(" ",DU47)))</formula>
    </cfRule>
    <cfRule type="containsText" dxfId="3822" priority="3883" operator="containsText" text=" ">
      <formula>NOT(ISERROR(SEARCH(" ",DU47)))</formula>
    </cfRule>
    <cfRule type="containsText" dxfId="3821" priority="3884" operator="containsText" text=" ">
      <formula>NOT(ISERROR(SEARCH(" ",DU47)))</formula>
    </cfRule>
  </conditionalFormatting>
  <conditionalFormatting sqref="DU55:DU57">
    <cfRule type="containsText" dxfId="3820" priority="3873" operator="containsText" text=" ">
      <formula>NOT(ISERROR(SEARCH(" ",DU55)))</formula>
    </cfRule>
    <cfRule type="containsText" dxfId="3819" priority="3874" operator="containsText" text=" ">
      <formula>NOT(ISERROR(SEARCH(" ",DU55)))</formula>
    </cfRule>
    <cfRule type="containsText" dxfId="3818" priority="3875" operator="containsText" text=" ">
      <formula>NOT(ISERROR(SEARCH(" ",DU55)))</formula>
    </cfRule>
    <cfRule type="containsText" dxfId="3817" priority="3876" operator="containsText" text=" ">
      <formula>NOT(ISERROR(SEARCH(" ",DU55)))</formula>
    </cfRule>
  </conditionalFormatting>
  <conditionalFormatting sqref="DU59:DU61">
    <cfRule type="containsText" dxfId="3816" priority="3865" operator="containsText" text=" ">
      <formula>NOT(ISERROR(SEARCH(" ",DU59)))</formula>
    </cfRule>
    <cfRule type="containsText" dxfId="3815" priority="3866" operator="containsText" text=" ">
      <formula>NOT(ISERROR(SEARCH(" ",DU59)))</formula>
    </cfRule>
    <cfRule type="containsText" dxfId="3814" priority="3867" operator="containsText" text=" ">
      <formula>NOT(ISERROR(SEARCH(" ",DU59)))</formula>
    </cfRule>
    <cfRule type="containsText" dxfId="3813" priority="3868" operator="containsText" text=" ">
      <formula>NOT(ISERROR(SEARCH(" ",DU59)))</formula>
    </cfRule>
  </conditionalFormatting>
  <conditionalFormatting sqref="DU67:DU81">
    <cfRule type="containsText" dxfId="3812" priority="3857" operator="containsText" text=" ">
      <formula>NOT(ISERROR(SEARCH(" ",DU67)))</formula>
    </cfRule>
    <cfRule type="containsText" dxfId="3811" priority="3858" operator="containsText" text=" ">
      <formula>NOT(ISERROR(SEARCH(" ",DU67)))</formula>
    </cfRule>
    <cfRule type="containsText" dxfId="3810" priority="3859" operator="containsText" text=" ">
      <formula>NOT(ISERROR(SEARCH(" ",DU67)))</formula>
    </cfRule>
    <cfRule type="containsText" dxfId="3809" priority="3860" operator="containsText" text=" ">
      <formula>NOT(ISERROR(SEARCH(" ",DU67)))</formula>
    </cfRule>
  </conditionalFormatting>
  <conditionalFormatting sqref="DW5:DW89">
    <cfRule type="containsText" dxfId="3808" priority="316" operator="containsText" text=" ">
      <formula>NOT(ISERROR(SEARCH(" ",DW5)))</formula>
    </cfRule>
    <cfRule type="containsText" dxfId="3807" priority="317" operator="containsText" text=" ">
      <formula>NOT(ISERROR(SEARCH(" ",DW5)))</formula>
    </cfRule>
  </conditionalFormatting>
  <conditionalFormatting sqref="DY32:DY40">
    <cfRule type="cellIs" dxfId="3806" priority="14795" operator="greaterThan">
      <formula>1</formula>
    </cfRule>
    <cfRule type="containsText" dxfId="3805" priority="14796" operator="containsText" text=" ">
      <formula>NOT(ISERROR(SEARCH(" ",DY32)))</formula>
    </cfRule>
    <cfRule type="containsText" dxfId="3804" priority="14797" operator="containsText" text=" ">
      <formula>NOT(ISERROR(SEARCH(" ",DY32)))</formula>
    </cfRule>
  </conditionalFormatting>
  <conditionalFormatting sqref="EC32:EC40">
    <cfRule type="containsText" dxfId="3803" priority="13738" operator="containsText" text=" ">
      <formula>NOT(ISERROR(SEARCH(" ",EC32)))</formula>
    </cfRule>
    <cfRule type="containsText" dxfId="3802" priority="13739" operator="containsText" text=" ">
      <formula>NOT(ISERROR(SEARCH(" ",EC32)))</formula>
    </cfRule>
  </conditionalFormatting>
  <conditionalFormatting sqref="EE32:EE40">
    <cfRule type="containsText" dxfId="3801" priority="13736" operator="containsText" text=" ">
      <formula>NOT(ISERROR(SEARCH(" ",EE32)))</formula>
    </cfRule>
    <cfRule type="containsText" dxfId="3800" priority="13737" operator="containsText" text=" ">
      <formula>NOT(ISERROR(SEARCH(" ",EE32)))</formula>
    </cfRule>
  </conditionalFormatting>
  <conditionalFormatting sqref="EG32:EG40">
    <cfRule type="containsText" dxfId="3799" priority="14798" operator="containsText" text=" ">
      <formula>NOT(ISERROR(SEARCH(" ",EG32)))</formula>
    </cfRule>
    <cfRule type="containsText" dxfId="3798" priority="14799" operator="containsText" text=" ">
      <formula>NOT(ISERROR(SEARCH(" ",EG32)))</formula>
    </cfRule>
  </conditionalFormatting>
  <conditionalFormatting sqref="EJ28:EJ43">
    <cfRule type="cellIs" dxfId="3797" priority="9148" operator="equal">
      <formula>0</formula>
    </cfRule>
  </conditionalFormatting>
  <conditionalFormatting sqref="EU1:EU12">
    <cfRule type="containsText" dxfId="3796" priority="14859" operator="containsText" text=" ">
      <formula>NOT(ISERROR(SEARCH(" ",EU1)))</formula>
    </cfRule>
    <cfRule type="containsText" dxfId="3795" priority="14860" operator="containsText" text=" ">
      <formula>NOT(ISERROR(SEARCH(" ",EU1)))</formula>
    </cfRule>
  </conditionalFormatting>
  <conditionalFormatting sqref="EW5:EW12">
    <cfRule type="containsText" dxfId="3794" priority="14855" operator="containsText" text=" ">
      <formula>NOT(ISERROR(SEARCH(" ",EW5)))</formula>
    </cfRule>
    <cfRule type="containsText" dxfId="3793" priority="14856" operator="containsText" text=" ">
      <formula>NOT(ISERROR(SEARCH(" ",EW5)))</formula>
    </cfRule>
  </conditionalFormatting>
  <conditionalFormatting sqref="FF62:FF65">
    <cfRule type="colorScale" priority="12242">
      <colorScale>
        <cfvo type="min"/>
        <cfvo type="max"/>
        <color rgb="FFFCFCFF"/>
        <color rgb="FF63BE7B"/>
      </colorScale>
    </cfRule>
    <cfRule type="colorScale" priority="122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2:FJ3">
    <cfRule type="containsText" dxfId="3792" priority="14770" operator="containsText" text=" ">
      <formula>NOT(ISERROR(SEARCH(" ",FJ2)))</formula>
    </cfRule>
    <cfRule type="containsText" dxfId="3791" priority="14771" operator="containsText" text=" ">
      <formula>NOT(ISERROR(SEARCH(" ",FJ2)))</formula>
    </cfRule>
  </conditionalFormatting>
  <conditionalFormatting sqref="FJ90:FJ1048576">
    <cfRule type="containsText" dxfId="3790" priority="14768" operator="containsText" text=" ">
      <formula>NOT(ISERROR(SEARCH(" ",FJ90)))</formula>
    </cfRule>
    <cfRule type="containsText" dxfId="3789" priority="14769" operator="containsText" text=" ">
      <formula>NOT(ISERROR(SEARCH(" ",FJ90)))</formula>
    </cfRule>
  </conditionalFormatting>
  <conditionalFormatting sqref="FM2:FM3">
    <cfRule type="containsText" dxfId="3788" priority="14765" operator="containsText" text=" ">
      <formula>NOT(ISERROR(SEARCH(" ",FM2)))</formula>
    </cfRule>
    <cfRule type="containsText" dxfId="3787" priority="14766" operator="containsText" text=" ">
      <formula>NOT(ISERROR(SEARCH(" ",FM2)))</formula>
    </cfRule>
  </conditionalFormatting>
  <conditionalFormatting sqref="FM90:FM1048576">
    <cfRule type="containsText" dxfId="3786" priority="14763" operator="containsText" text=" ">
      <formula>NOT(ISERROR(SEARCH(" ",FM90)))</formula>
    </cfRule>
    <cfRule type="containsText" dxfId="3785" priority="14764" operator="containsText" text=" ">
      <formula>NOT(ISERROR(SEARCH(" ",FM90)))</formula>
    </cfRule>
  </conditionalFormatting>
  <conditionalFormatting sqref="FP2:FP3">
    <cfRule type="containsText" dxfId="3784" priority="14760" operator="containsText" text=" ">
      <formula>NOT(ISERROR(SEARCH(" ",FP2)))</formula>
    </cfRule>
    <cfRule type="containsText" dxfId="3783" priority="14761" operator="containsText" text=" ">
      <formula>NOT(ISERROR(SEARCH(" ",FP2)))</formula>
    </cfRule>
  </conditionalFormatting>
  <conditionalFormatting sqref="FP90:FP1048576">
    <cfRule type="containsText" dxfId="3782" priority="14758" operator="containsText" text=" ">
      <formula>NOT(ISERROR(SEARCH(" ",FP90)))</formula>
    </cfRule>
    <cfRule type="containsText" dxfId="3781" priority="14759" operator="containsText" text=" ">
      <formula>NOT(ISERROR(SEARCH(" ",FP90)))</formula>
    </cfRule>
  </conditionalFormatting>
  <conditionalFormatting sqref="FS2:FS3">
    <cfRule type="containsText" dxfId="3780" priority="14755" operator="containsText" text=" ">
      <formula>NOT(ISERROR(SEARCH(" ",FS2)))</formula>
    </cfRule>
    <cfRule type="containsText" dxfId="3779" priority="14756" operator="containsText" text=" ">
      <formula>NOT(ISERROR(SEARCH(" ",FS2)))</formula>
    </cfRule>
  </conditionalFormatting>
  <conditionalFormatting sqref="FS90:FS1048576">
    <cfRule type="containsText" dxfId="3778" priority="14753" operator="containsText" text=" ">
      <formula>NOT(ISERROR(SEARCH(" ",FS90)))</formula>
    </cfRule>
    <cfRule type="containsText" dxfId="3777" priority="14754" operator="containsText" text=" ">
      <formula>NOT(ISERROR(SEARCH(" ",FS90)))</formula>
    </cfRule>
  </conditionalFormatting>
  <conditionalFormatting sqref="FV2:FV3">
    <cfRule type="containsText" dxfId="3776" priority="14750" operator="containsText" text=" ">
      <formula>NOT(ISERROR(SEARCH(" ",FV2)))</formula>
    </cfRule>
    <cfRule type="containsText" dxfId="3775" priority="14751" operator="containsText" text=" ">
      <formula>NOT(ISERROR(SEARCH(" ",FV2)))</formula>
    </cfRule>
  </conditionalFormatting>
  <conditionalFormatting sqref="FV90:FV1048576">
    <cfRule type="containsText" dxfId="3774" priority="14748" operator="containsText" text=" ">
      <formula>NOT(ISERROR(SEARCH(" ",FV90)))</formula>
    </cfRule>
    <cfRule type="containsText" dxfId="3773" priority="14749" operator="containsText" text=" ">
      <formula>NOT(ISERROR(SEARCH(" ",FV90)))</formula>
    </cfRule>
  </conditionalFormatting>
  <conditionalFormatting sqref="FY2:FY3">
    <cfRule type="containsText" dxfId="3772" priority="14745" operator="containsText" text=" ">
      <formula>NOT(ISERROR(SEARCH(" ",FY2)))</formula>
    </cfRule>
    <cfRule type="containsText" dxfId="3771" priority="14746" operator="containsText" text=" ">
      <formula>NOT(ISERROR(SEARCH(" ",FY2)))</formula>
    </cfRule>
  </conditionalFormatting>
  <conditionalFormatting sqref="FY90:FY1048576">
    <cfRule type="containsText" dxfId="3770" priority="14743" operator="containsText" text=" ">
      <formula>NOT(ISERROR(SEARCH(" ",FY90)))</formula>
    </cfRule>
    <cfRule type="containsText" dxfId="3769" priority="14744" operator="containsText" text=" ">
      <formula>NOT(ISERROR(SEARCH(" ",FY90)))</formula>
    </cfRule>
  </conditionalFormatting>
  <conditionalFormatting sqref="GB2:GB3">
    <cfRule type="containsText" dxfId="3768" priority="14740" operator="containsText" text=" ">
      <formula>NOT(ISERROR(SEARCH(" ",GB2)))</formula>
    </cfRule>
    <cfRule type="containsText" dxfId="3767" priority="14741" operator="containsText" text=" ">
      <formula>NOT(ISERROR(SEARCH(" ",GB2)))</formula>
    </cfRule>
  </conditionalFormatting>
  <conditionalFormatting sqref="GB90:GB1048576">
    <cfRule type="containsText" dxfId="3766" priority="14738" operator="containsText" text=" ">
      <formula>NOT(ISERROR(SEARCH(" ",GB90)))</formula>
    </cfRule>
    <cfRule type="containsText" dxfId="3765" priority="14739" operator="containsText" text=" ">
      <formula>NOT(ISERROR(SEARCH(" ",GB90)))</formula>
    </cfRule>
  </conditionalFormatting>
  <conditionalFormatting sqref="GE2:GE3">
    <cfRule type="containsText" dxfId="3764" priority="14735" operator="containsText" text=" ">
      <formula>NOT(ISERROR(SEARCH(" ",GE2)))</formula>
    </cfRule>
    <cfRule type="containsText" dxfId="3763" priority="14736" operator="containsText" text=" ">
      <formula>NOT(ISERROR(SEARCH(" ",GE2)))</formula>
    </cfRule>
  </conditionalFormatting>
  <conditionalFormatting sqref="GE90:GE1048576">
    <cfRule type="containsText" dxfId="3762" priority="14733" operator="containsText" text=" ">
      <formula>NOT(ISERROR(SEARCH(" ",GE90)))</formula>
    </cfRule>
    <cfRule type="containsText" dxfId="3761" priority="14734" operator="containsText" text=" ">
      <formula>NOT(ISERROR(SEARCH(" ",GE90)))</formula>
    </cfRule>
  </conditionalFormatting>
  <conditionalFormatting sqref="GH2:GH3">
    <cfRule type="containsText" dxfId="3760" priority="14730" operator="containsText" text=" ">
      <formula>NOT(ISERROR(SEARCH(" ",GH2)))</formula>
    </cfRule>
    <cfRule type="containsText" dxfId="3759" priority="14731" operator="containsText" text=" ">
      <formula>NOT(ISERROR(SEARCH(" ",GH2)))</formula>
    </cfRule>
  </conditionalFormatting>
  <conditionalFormatting sqref="GH90:GH1048576">
    <cfRule type="containsText" dxfId="3758" priority="14728" operator="containsText" text=" ">
      <formula>NOT(ISERROR(SEARCH(" ",GH90)))</formula>
    </cfRule>
    <cfRule type="containsText" dxfId="3757" priority="14729" operator="containsText" text=" ">
      <formula>NOT(ISERROR(SEARCH(" ",GH90)))</formula>
    </cfRule>
  </conditionalFormatting>
  <conditionalFormatting sqref="GK2:GK3">
    <cfRule type="containsText" dxfId="3756" priority="14725" operator="containsText" text=" ">
      <formula>NOT(ISERROR(SEARCH(" ",GK2)))</formula>
    </cfRule>
    <cfRule type="containsText" dxfId="3755" priority="14726" operator="containsText" text=" ">
      <formula>NOT(ISERROR(SEARCH(" ",GK2)))</formula>
    </cfRule>
  </conditionalFormatting>
  <conditionalFormatting sqref="GK90:GK1048576">
    <cfRule type="containsText" dxfId="3754" priority="14723" operator="containsText" text=" ">
      <formula>NOT(ISERROR(SEARCH(" ",GK90)))</formula>
    </cfRule>
    <cfRule type="containsText" dxfId="3753" priority="14724" operator="containsText" text=" ">
      <formula>NOT(ISERROR(SEARCH(" ",GK90)))</formula>
    </cfRule>
  </conditionalFormatting>
  <conditionalFormatting sqref="GN2:GN3">
    <cfRule type="containsText" dxfId="3752" priority="14720" operator="containsText" text=" ">
      <formula>NOT(ISERROR(SEARCH(" ",GN2)))</formula>
    </cfRule>
    <cfRule type="containsText" dxfId="3751" priority="14721" operator="containsText" text=" ">
      <formula>NOT(ISERROR(SEARCH(" ",GN2)))</formula>
    </cfRule>
  </conditionalFormatting>
  <conditionalFormatting sqref="GN90:GN1048576">
    <cfRule type="containsText" dxfId="3750" priority="14718" operator="containsText" text=" ">
      <formula>NOT(ISERROR(SEARCH(" ",GN90)))</formula>
    </cfRule>
    <cfRule type="containsText" dxfId="3749" priority="14719" operator="containsText" text=" ">
      <formula>NOT(ISERROR(SEARCH(" ",GN90)))</formula>
    </cfRule>
  </conditionalFormatting>
  <conditionalFormatting sqref="GQ2:GQ3">
    <cfRule type="containsText" dxfId="3748" priority="14715" operator="containsText" text=" ">
      <formula>NOT(ISERROR(SEARCH(" ",GQ2)))</formula>
    </cfRule>
    <cfRule type="containsText" dxfId="3747" priority="14716" operator="containsText" text=" ">
      <formula>NOT(ISERROR(SEARCH(" ",GQ2)))</formula>
    </cfRule>
  </conditionalFormatting>
  <conditionalFormatting sqref="GQ90:GQ1048576">
    <cfRule type="containsText" dxfId="3746" priority="14713" operator="containsText" text=" ">
      <formula>NOT(ISERROR(SEARCH(" ",GQ90)))</formula>
    </cfRule>
    <cfRule type="containsText" dxfId="3745" priority="14714" operator="containsText" text=" ">
      <formula>NOT(ISERROR(SEARCH(" ",GQ90)))</formula>
    </cfRule>
  </conditionalFormatting>
  <conditionalFormatting sqref="GT2:GT3">
    <cfRule type="containsText" dxfId="3744" priority="14710" operator="containsText" text=" ">
      <formula>NOT(ISERROR(SEARCH(" ",GT2)))</formula>
    </cfRule>
    <cfRule type="containsText" dxfId="3743" priority="14711" operator="containsText" text=" ">
      <formula>NOT(ISERROR(SEARCH(" ",GT2)))</formula>
    </cfRule>
  </conditionalFormatting>
  <conditionalFormatting sqref="GT90:GT1048576">
    <cfRule type="containsText" dxfId="3742" priority="14708" operator="containsText" text=" ">
      <formula>NOT(ISERROR(SEARCH(" ",GT90)))</formula>
    </cfRule>
    <cfRule type="containsText" dxfId="3741" priority="14709" operator="containsText" text=" ">
      <formula>NOT(ISERROR(SEARCH(" ",GT90)))</formula>
    </cfRule>
  </conditionalFormatting>
  <conditionalFormatting sqref="GW2:GW3">
    <cfRule type="containsText" dxfId="3740" priority="14705" operator="containsText" text=" ">
      <formula>NOT(ISERROR(SEARCH(" ",GW2)))</formula>
    </cfRule>
    <cfRule type="containsText" dxfId="3739" priority="14706" operator="containsText" text=" ">
      <formula>NOT(ISERROR(SEARCH(" ",GW2)))</formula>
    </cfRule>
  </conditionalFormatting>
  <conditionalFormatting sqref="GW90:GW1048576">
    <cfRule type="containsText" dxfId="3738" priority="14703" operator="containsText" text=" ">
      <formula>NOT(ISERROR(SEARCH(" ",GW90)))</formula>
    </cfRule>
    <cfRule type="containsText" dxfId="3737" priority="14704" operator="containsText" text=" ">
      <formula>NOT(ISERROR(SEARCH(" ",GW90)))</formula>
    </cfRule>
  </conditionalFormatting>
  <conditionalFormatting sqref="GZ2:GZ3">
    <cfRule type="containsText" dxfId="3736" priority="14700" operator="containsText" text=" ">
      <formula>NOT(ISERROR(SEARCH(" ",GZ2)))</formula>
    </cfRule>
    <cfRule type="containsText" dxfId="3735" priority="14701" operator="containsText" text=" ">
      <formula>NOT(ISERROR(SEARCH(" ",GZ2)))</formula>
    </cfRule>
  </conditionalFormatting>
  <conditionalFormatting sqref="GZ90:GZ1048576">
    <cfRule type="containsText" dxfId="3734" priority="14698" operator="containsText" text=" ">
      <formula>NOT(ISERROR(SEARCH(" ",GZ90)))</formula>
    </cfRule>
    <cfRule type="containsText" dxfId="3733" priority="14699" operator="containsText" text=" ">
      <formula>NOT(ISERROR(SEARCH(" ",GZ90)))</formula>
    </cfRule>
  </conditionalFormatting>
  <conditionalFormatting sqref="HC2:HC3">
    <cfRule type="containsText" dxfId="3732" priority="14695" operator="containsText" text=" ">
      <formula>NOT(ISERROR(SEARCH(" ",HC2)))</formula>
    </cfRule>
    <cfRule type="containsText" dxfId="3731" priority="14696" operator="containsText" text=" ">
      <formula>NOT(ISERROR(SEARCH(" ",HC2)))</formula>
    </cfRule>
  </conditionalFormatting>
  <conditionalFormatting sqref="HC90:HC1048576">
    <cfRule type="containsText" dxfId="3730" priority="14693" operator="containsText" text=" ">
      <formula>NOT(ISERROR(SEARCH(" ",HC90)))</formula>
    </cfRule>
    <cfRule type="containsText" dxfId="3729" priority="14694" operator="containsText" text=" ">
      <formula>NOT(ISERROR(SEARCH(" ",HC90)))</formula>
    </cfRule>
  </conditionalFormatting>
  <conditionalFormatting sqref="HF2:HF3">
    <cfRule type="containsText" dxfId="3728" priority="14690" operator="containsText" text=" ">
      <formula>NOT(ISERROR(SEARCH(" ",HF2)))</formula>
    </cfRule>
    <cfRule type="containsText" dxfId="3727" priority="14691" operator="containsText" text=" ">
      <formula>NOT(ISERROR(SEARCH(" ",HF2)))</formula>
    </cfRule>
  </conditionalFormatting>
  <conditionalFormatting sqref="HF90:HF1048576">
    <cfRule type="containsText" dxfId="3726" priority="14688" operator="containsText" text=" ">
      <formula>NOT(ISERROR(SEARCH(" ",HF90)))</formula>
    </cfRule>
    <cfRule type="containsText" dxfId="3725" priority="14689" operator="containsText" text=" ">
      <formula>NOT(ISERROR(SEARCH(" ",HF90)))</formula>
    </cfRule>
  </conditionalFormatting>
  <conditionalFormatting sqref="HI2:HI3">
    <cfRule type="containsText" dxfId="3724" priority="14685" operator="containsText" text=" ">
      <formula>NOT(ISERROR(SEARCH(" ",HI2)))</formula>
    </cfRule>
    <cfRule type="containsText" dxfId="3723" priority="14686" operator="containsText" text=" ">
      <formula>NOT(ISERROR(SEARCH(" ",HI2)))</formula>
    </cfRule>
  </conditionalFormatting>
  <conditionalFormatting sqref="HI90:HI1048576">
    <cfRule type="containsText" dxfId="3722" priority="14683" operator="containsText" text=" ">
      <formula>NOT(ISERROR(SEARCH(" ",HI90)))</formula>
    </cfRule>
    <cfRule type="containsText" dxfId="3721" priority="14684" operator="containsText" text=" ">
      <formula>NOT(ISERROR(SEARCH(" ",HI90)))</formula>
    </cfRule>
  </conditionalFormatting>
  <conditionalFormatting sqref="HL2:HL3">
    <cfRule type="containsText" dxfId="3720" priority="14680" operator="containsText" text=" ">
      <formula>NOT(ISERROR(SEARCH(" ",HL2)))</formula>
    </cfRule>
    <cfRule type="containsText" dxfId="3719" priority="14681" operator="containsText" text=" ">
      <formula>NOT(ISERROR(SEARCH(" ",HL2)))</formula>
    </cfRule>
  </conditionalFormatting>
  <conditionalFormatting sqref="HL90:HL1048576">
    <cfRule type="containsText" dxfId="3718" priority="14678" operator="containsText" text=" ">
      <formula>NOT(ISERROR(SEARCH(" ",HL90)))</formula>
    </cfRule>
    <cfRule type="containsText" dxfId="3717" priority="14679" operator="containsText" text=" ">
      <formula>NOT(ISERROR(SEARCH(" ",HL90)))</formula>
    </cfRule>
  </conditionalFormatting>
  <conditionalFormatting sqref="HY2:HY3">
    <cfRule type="containsText" dxfId="3716" priority="14530" operator="containsText" text=" ">
      <formula>NOT(ISERROR(SEARCH(" ",HY2)))</formula>
    </cfRule>
    <cfRule type="containsText" dxfId="3715" priority="14531" operator="containsText" text=" ">
      <formula>NOT(ISERROR(SEARCH(" ",HY2)))</formula>
    </cfRule>
  </conditionalFormatting>
  <conditionalFormatting sqref="HY90:HY1048576">
    <cfRule type="containsText" dxfId="3714" priority="14528" operator="containsText" text=" ">
      <formula>NOT(ISERROR(SEARCH(" ",HY90)))</formula>
    </cfRule>
    <cfRule type="containsText" dxfId="3713" priority="14529" operator="containsText" text=" ">
      <formula>NOT(ISERROR(SEARCH(" ",HY90)))</formula>
    </cfRule>
  </conditionalFormatting>
  <conditionalFormatting sqref="IB2:IB3">
    <cfRule type="containsText" dxfId="3712" priority="14525" operator="containsText" text=" ">
      <formula>NOT(ISERROR(SEARCH(" ",IB2)))</formula>
    </cfRule>
    <cfRule type="containsText" dxfId="3711" priority="14526" operator="containsText" text=" ">
      <formula>NOT(ISERROR(SEARCH(" ",IB2)))</formula>
    </cfRule>
  </conditionalFormatting>
  <conditionalFormatting sqref="IB90:IB1048576">
    <cfRule type="containsText" dxfId="3710" priority="14523" operator="containsText" text=" ">
      <formula>NOT(ISERROR(SEARCH(" ",IB90)))</formula>
    </cfRule>
    <cfRule type="containsText" dxfId="3709" priority="14524" operator="containsText" text=" ">
      <formula>NOT(ISERROR(SEARCH(" ",IB90)))</formula>
    </cfRule>
  </conditionalFormatting>
  <conditionalFormatting sqref="IE2:IE3">
    <cfRule type="containsText" dxfId="3708" priority="14520" operator="containsText" text=" ">
      <formula>NOT(ISERROR(SEARCH(" ",IE2)))</formula>
    </cfRule>
    <cfRule type="containsText" dxfId="3707" priority="14521" operator="containsText" text=" ">
      <formula>NOT(ISERROR(SEARCH(" ",IE2)))</formula>
    </cfRule>
  </conditionalFormatting>
  <conditionalFormatting sqref="IE90:IE1048576">
    <cfRule type="containsText" dxfId="3706" priority="14518" operator="containsText" text=" ">
      <formula>NOT(ISERROR(SEARCH(" ",IE90)))</formula>
    </cfRule>
    <cfRule type="containsText" dxfId="3705" priority="14519" operator="containsText" text=" ">
      <formula>NOT(ISERROR(SEARCH(" ",IE90)))</formula>
    </cfRule>
  </conditionalFormatting>
  <conditionalFormatting sqref="IH2:IH3">
    <cfRule type="containsText" dxfId="3704" priority="14515" operator="containsText" text=" ">
      <formula>NOT(ISERROR(SEARCH(" ",IH2)))</formula>
    </cfRule>
    <cfRule type="containsText" dxfId="3703" priority="14516" operator="containsText" text=" ">
      <formula>NOT(ISERROR(SEARCH(" ",IH2)))</formula>
    </cfRule>
  </conditionalFormatting>
  <conditionalFormatting sqref="IH90:IH1048576">
    <cfRule type="containsText" dxfId="3702" priority="14513" operator="containsText" text=" ">
      <formula>NOT(ISERROR(SEARCH(" ",IH90)))</formula>
    </cfRule>
    <cfRule type="containsText" dxfId="3701" priority="14514" operator="containsText" text=" ">
      <formula>NOT(ISERROR(SEARCH(" ",IH90)))</formula>
    </cfRule>
  </conditionalFormatting>
  <conditionalFormatting sqref="IK2:IK3">
    <cfRule type="containsText" dxfId="3700" priority="14510" operator="containsText" text=" ">
      <formula>NOT(ISERROR(SEARCH(" ",IK2)))</formula>
    </cfRule>
    <cfRule type="containsText" dxfId="3699" priority="14511" operator="containsText" text=" ">
      <formula>NOT(ISERROR(SEARCH(" ",IK2)))</formula>
    </cfRule>
  </conditionalFormatting>
  <conditionalFormatting sqref="IK90:IK1048576">
    <cfRule type="containsText" dxfId="3698" priority="14508" operator="containsText" text=" ">
      <formula>NOT(ISERROR(SEARCH(" ",IK90)))</formula>
    </cfRule>
    <cfRule type="containsText" dxfId="3697" priority="14509" operator="containsText" text=" ">
      <formula>NOT(ISERROR(SEARCH(" ",IK90)))</formula>
    </cfRule>
  </conditionalFormatting>
  <conditionalFormatting sqref="IN2:IN3">
    <cfRule type="containsText" dxfId="3696" priority="14505" operator="containsText" text=" ">
      <formula>NOT(ISERROR(SEARCH(" ",IN2)))</formula>
    </cfRule>
    <cfRule type="containsText" dxfId="3695" priority="14506" operator="containsText" text=" ">
      <formula>NOT(ISERROR(SEARCH(" ",IN2)))</formula>
    </cfRule>
  </conditionalFormatting>
  <conditionalFormatting sqref="IN90:IN1048576">
    <cfRule type="containsText" dxfId="3694" priority="14503" operator="containsText" text=" ">
      <formula>NOT(ISERROR(SEARCH(" ",IN90)))</formula>
    </cfRule>
    <cfRule type="containsText" dxfId="3693" priority="14504" operator="containsText" text=" ">
      <formula>NOT(ISERROR(SEARCH(" ",IN90)))</formula>
    </cfRule>
  </conditionalFormatting>
  <conditionalFormatting sqref="IQ2:IQ3">
    <cfRule type="containsText" dxfId="3692" priority="14500" operator="containsText" text=" ">
      <formula>NOT(ISERROR(SEARCH(" ",IQ2)))</formula>
    </cfRule>
    <cfRule type="containsText" dxfId="3691" priority="14501" operator="containsText" text=" ">
      <formula>NOT(ISERROR(SEARCH(" ",IQ2)))</formula>
    </cfRule>
  </conditionalFormatting>
  <conditionalFormatting sqref="IQ90:IQ1048576">
    <cfRule type="containsText" dxfId="3690" priority="14498" operator="containsText" text=" ">
      <formula>NOT(ISERROR(SEARCH(" ",IQ90)))</formula>
    </cfRule>
    <cfRule type="containsText" dxfId="3689" priority="14499" operator="containsText" text=" ">
      <formula>NOT(ISERROR(SEARCH(" ",IQ90)))</formula>
    </cfRule>
  </conditionalFormatting>
  <conditionalFormatting sqref="IT2:IT3">
    <cfRule type="containsText" dxfId="3688" priority="14495" operator="containsText" text=" ">
      <formula>NOT(ISERROR(SEARCH(" ",IT2)))</formula>
    </cfRule>
    <cfRule type="containsText" dxfId="3687" priority="14496" operator="containsText" text=" ">
      <formula>NOT(ISERROR(SEARCH(" ",IT2)))</formula>
    </cfRule>
  </conditionalFormatting>
  <conditionalFormatting sqref="IT90:IT1048576">
    <cfRule type="containsText" dxfId="3686" priority="14493" operator="containsText" text=" ">
      <formula>NOT(ISERROR(SEARCH(" ",IT90)))</formula>
    </cfRule>
    <cfRule type="containsText" dxfId="3685" priority="14494" operator="containsText" text=" ">
      <formula>NOT(ISERROR(SEARCH(" ",IT90)))</formula>
    </cfRule>
  </conditionalFormatting>
  <conditionalFormatting sqref="IW2:IW3">
    <cfRule type="containsText" dxfId="3684" priority="14490" operator="containsText" text=" ">
      <formula>NOT(ISERROR(SEARCH(" ",IW2)))</formula>
    </cfRule>
    <cfRule type="containsText" dxfId="3683" priority="14491" operator="containsText" text=" ">
      <formula>NOT(ISERROR(SEARCH(" ",IW2)))</formula>
    </cfRule>
  </conditionalFormatting>
  <conditionalFormatting sqref="IW90:IW1048576">
    <cfRule type="containsText" dxfId="3682" priority="14488" operator="containsText" text=" ">
      <formula>NOT(ISERROR(SEARCH(" ",IW90)))</formula>
    </cfRule>
    <cfRule type="containsText" dxfId="3681" priority="14489" operator="containsText" text=" ">
      <formula>NOT(ISERROR(SEARCH(" ",IW90)))</formula>
    </cfRule>
  </conditionalFormatting>
  <conditionalFormatting sqref="IZ2:IZ3">
    <cfRule type="containsText" dxfId="3680" priority="14485" operator="containsText" text=" ">
      <formula>NOT(ISERROR(SEARCH(" ",IZ2)))</formula>
    </cfRule>
    <cfRule type="containsText" dxfId="3679" priority="14486" operator="containsText" text=" ">
      <formula>NOT(ISERROR(SEARCH(" ",IZ2)))</formula>
    </cfRule>
  </conditionalFormatting>
  <conditionalFormatting sqref="IZ90:IZ1048576">
    <cfRule type="containsText" dxfId="3678" priority="14483" operator="containsText" text=" ">
      <formula>NOT(ISERROR(SEARCH(" ",IZ90)))</formula>
    </cfRule>
    <cfRule type="containsText" dxfId="3677" priority="14484" operator="containsText" text=" ">
      <formula>NOT(ISERROR(SEARCH(" ",IZ90)))</formula>
    </cfRule>
  </conditionalFormatting>
  <conditionalFormatting sqref="JC2:JC3">
    <cfRule type="containsText" dxfId="3676" priority="14480" operator="containsText" text=" ">
      <formula>NOT(ISERROR(SEARCH(" ",JC2)))</formula>
    </cfRule>
    <cfRule type="containsText" dxfId="3675" priority="14481" operator="containsText" text=" ">
      <formula>NOT(ISERROR(SEARCH(" ",JC2)))</formula>
    </cfRule>
  </conditionalFormatting>
  <conditionalFormatting sqref="JC90:JC1048576">
    <cfRule type="containsText" dxfId="3674" priority="14478" operator="containsText" text=" ">
      <formula>NOT(ISERROR(SEARCH(" ",JC90)))</formula>
    </cfRule>
    <cfRule type="containsText" dxfId="3673" priority="14479" operator="containsText" text=" ">
      <formula>NOT(ISERROR(SEARCH(" ",JC90)))</formula>
    </cfRule>
  </conditionalFormatting>
  <conditionalFormatting sqref="JF2:JF3">
    <cfRule type="containsText" dxfId="3672" priority="14475" operator="containsText" text=" ">
      <formula>NOT(ISERROR(SEARCH(" ",JF2)))</formula>
    </cfRule>
    <cfRule type="containsText" dxfId="3671" priority="14476" operator="containsText" text=" ">
      <formula>NOT(ISERROR(SEARCH(" ",JF2)))</formula>
    </cfRule>
  </conditionalFormatting>
  <conditionalFormatting sqref="JF90:JF1048576">
    <cfRule type="containsText" dxfId="3670" priority="14473" operator="containsText" text=" ">
      <formula>NOT(ISERROR(SEARCH(" ",JF90)))</formula>
    </cfRule>
    <cfRule type="containsText" dxfId="3669" priority="14474" operator="containsText" text=" ">
      <formula>NOT(ISERROR(SEARCH(" ",JF90)))</formula>
    </cfRule>
  </conditionalFormatting>
  <conditionalFormatting sqref="JI2:JI3">
    <cfRule type="containsText" dxfId="3668" priority="14470" operator="containsText" text=" ">
      <formula>NOT(ISERROR(SEARCH(" ",JI2)))</formula>
    </cfRule>
    <cfRule type="containsText" dxfId="3667" priority="14471" operator="containsText" text=" ">
      <formula>NOT(ISERROR(SEARCH(" ",JI2)))</formula>
    </cfRule>
  </conditionalFormatting>
  <conditionalFormatting sqref="JI90:JI1048576">
    <cfRule type="containsText" dxfId="3666" priority="14468" operator="containsText" text=" ">
      <formula>NOT(ISERROR(SEARCH(" ",JI90)))</formula>
    </cfRule>
    <cfRule type="containsText" dxfId="3665" priority="14469" operator="containsText" text=" ">
      <formula>NOT(ISERROR(SEARCH(" ",JI90)))</formula>
    </cfRule>
  </conditionalFormatting>
  <conditionalFormatting sqref="JL2:JL3">
    <cfRule type="containsText" dxfId="3664" priority="14465" operator="containsText" text=" ">
      <formula>NOT(ISERROR(SEARCH(" ",JL2)))</formula>
    </cfRule>
    <cfRule type="containsText" dxfId="3663" priority="14466" operator="containsText" text=" ">
      <formula>NOT(ISERROR(SEARCH(" ",JL2)))</formula>
    </cfRule>
  </conditionalFormatting>
  <conditionalFormatting sqref="JL90:JL1048576">
    <cfRule type="containsText" dxfId="3662" priority="14463" operator="containsText" text=" ">
      <formula>NOT(ISERROR(SEARCH(" ",JL90)))</formula>
    </cfRule>
    <cfRule type="containsText" dxfId="3661" priority="14464" operator="containsText" text=" ">
      <formula>NOT(ISERROR(SEARCH(" ",JL90)))</formula>
    </cfRule>
  </conditionalFormatting>
  <conditionalFormatting sqref="JO2:JO3">
    <cfRule type="containsText" dxfId="3660" priority="14460" operator="containsText" text=" ">
      <formula>NOT(ISERROR(SEARCH(" ",JO2)))</formula>
    </cfRule>
    <cfRule type="containsText" dxfId="3659" priority="14461" operator="containsText" text=" ">
      <formula>NOT(ISERROR(SEARCH(" ",JO2)))</formula>
    </cfRule>
  </conditionalFormatting>
  <conditionalFormatting sqref="JO90:JO1048576">
    <cfRule type="containsText" dxfId="3658" priority="14458" operator="containsText" text=" ">
      <formula>NOT(ISERROR(SEARCH(" ",JO90)))</formula>
    </cfRule>
    <cfRule type="containsText" dxfId="3657" priority="14459" operator="containsText" text=" ">
      <formula>NOT(ISERROR(SEARCH(" ",JO90)))</formula>
    </cfRule>
  </conditionalFormatting>
  <conditionalFormatting sqref="JR2:JR3">
    <cfRule type="containsText" dxfId="3656" priority="14455" operator="containsText" text=" ">
      <formula>NOT(ISERROR(SEARCH(" ",JR2)))</formula>
    </cfRule>
    <cfRule type="containsText" dxfId="3655" priority="14456" operator="containsText" text=" ">
      <formula>NOT(ISERROR(SEARCH(" ",JR2)))</formula>
    </cfRule>
  </conditionalFormatting>
  <conditionalFormatting sqref="JR90:JR1048576">
    <cfRule type="containsText" dxfId="3654" priority="14453" operator="containsText" text=" ">
      <formula>NOT(ISERROR(SEARCH(" ",JR90)))</formula>
    </cfRule>
    <cfRule type="containsText" dxfId="3653" priority="14454" operator="containsText" text=" ">
      <formula>NOT(ISERROR(SEARCH(" ",JR90)))</formula>
    </cfRule>
  </conditionalFormatting>
  <conditionalFormatting sqref="JU2:JU3">
    <cfRule type="containsText" dxfId="3652" priority="14450" operator="containsText" text=" ">
      <formula>NOT(ISERROR(SEARCH(" ",JU2)))</formula>
    </cfRule>
    <cfRule type="containsText" dxfId="3651" priority="14451" operator="containsText" text=" ">
      <formula>NOT(ISERROR(SEARCH(" ",JU2)))</formula>
    </cfRule>
  </conditionalFormatting>
  <conditionalFormatting sqref="JU90:JU1048576">
    <cfRule type="containsText" dxfId="3650" priority="14448" operator="containsText" text=" ">
      <formula>NOT(ISERROR(SEARCH(" ",JU90)))</formula>
    </cfRule>
    <cfRule type="containsText" dxfId="3649" priority="14449" operator="containsText" text=" ">
      <formula>NOT(ISERROR(SEARCH(" ",JU90)))</formula>
    </cfRule>
  </conditionalFormatting>
  <conditionalFormatting sqref="JX2:JX3">
    <cfRule type="containsText" dxfId="3648" priority="14445" operator="containsText" text=" ">
      <formula>NOT(ISERROR(SEARCH(" ",JX2)))</formula>
    </cfRule>
    <cfRule type="containsText" dxfId="3647" priority="14446" operator="containsText" text=" ">
      <formula>NOT(ISERROR(SEARCH(" ",JX2)))</formula>
    </cfRule>
  </conditionalFormatting>
  <conditionalFormatting sqref="JX90:JX1048576">
    <cfRule type="containsText" dxfId="3646" priority="14443" operator="containsText" text=" ">
      <formula>NOT(ISERROR(SEARCH(" ",JX90)))</formula>
    </cfRule>
    <cfRule type="containsText" dxfId="3645" priority="14444" operator="containsText" text=" ">
      <formula>NOT(ISERROR(SEARCH(" ",JX90)))</formula>
    </cfRule>
  </conditionalFormatting>
  <conditionalFormatting sqref="KA2:KA3">
    <cfRule type="containsText" dxfId="3644" priority="14440" operator="containsText" text=" ">
      <formula>NOT(ISERROR(SEARCH(" ",KA2)))</formula>
    </cfRule>
    <cfRule type="containsText" dxfId="3643" priority="14441" operator="containsText" text=" ">
      <formula>NOT(ISERROR(SEARCH(" ",KA2)))</formula>
    </cfRule>
  </conditionalFormatting>
  <conditionalFormatting sqref="KA90:KA1048576">
    <cfRule type="containsText" dxfId="3642" priority="14438" operator="containsText" text=" ">
      <formula>NOT(ISERROR(SEARCH(" ",KA90)))</formula>
    </cfRule>
    <cfRule type="containsText" dxfId="3641" priority="14439" operator="containsText" text=" ">
      <formula>NOT(ISERROR(SEARCH(" ",KA90)))</formula>
    </cfRule>
  </conditionalFormatting>
  <conditionalFormatting sqref="LB6:LB12">
    <cfRule type="containsText" dxfId="3640" priority="14614" operator="containsText" text=" ">
      <formula>NOT(ISERROR(SEARCH(" ",LB6)))</formula>
    </cfRule>
  </conditionalFormatting>
  <conditionalFormatting sqref="LC5:LC12">
    <cfRule type="containsText" dxfId="3639" priority="14612" operator="containsText" text=" ">
      <formula>NOT(ISERROR(SEARCH(" ",LC5)))</formula>
    </cfRule>
  </conditionalFormatting>
  <conditionalFormatting sqref="LE90:LE1048576">
    <cfRule type="containsText" dxfId="3638" priority="6047" operator="containsText" text=" ">
      <formula>NOT(ISERROR(SEARCH(" ",LE90)))</formula>
    </cfRule>
    <cfRule type="containsText" dxfId="3637" priority="6048" operator="containsText" text=" ">
      <formula>NOT(ISERROR(SEARCH(" ",LE90)))</formula>
    </cfRule>
  </conditionalFormatting>
  <conditionalFormatting sqref="LG5:LG79">
    <cfRule type="containsText" dxfId="3636" priority="4699" operator="containsText" text=" ">
      <formula>NOT(ISERROR(SEARCH(" ",LG5)))</formula>
    </cfRule>
    <cfRule type="containsText" dxfId="3635" priority="4700" operator="containsText" text=" ">
      <formula>NOT(ISERROR(SEARCH(" ",LG5)))</formula>
    </cfRule>
  </conditionalFormatting>
  <conditionalFormatting sqref="LH5:LH79">
    <cfRule type="containsText" dxfId="3634" priority="4691" operator="containsText" text=" ">
      <formula>NOT(ISERROR(SEARCH(" ",LH5)))</formula>
    </cfRule>
    <cfRule type="containsText" dxfId="3633" priority="4692" operator="containsText" text=" ">
      <formula>NOT(ISERROR(SEARCH(" ",LH5)))</formula>
    </cfRule>
  </conditionalFormatting>
  <conditionalFormatting sqref="LI5:LI79">
    <cfRule type="containsText" dxfId="3632" priority="4697" operator="containsText" text=" ">
      <formula>NOT(ISERROR(SEARCH(" ",LI5)))</formula>
    </cfRule>
    <cfRule type="containsText" dxfId="3631" priority="4698" operator="containsText" text=" ">
      <formula>NOT(ISERROR(SEARCH(" ",LI5)))</formula>
    </cfRule>
  </conditionalFormatting>
  <conditionalFormatting sqref="LJ5:LJ79">
    <cfRule type="containsText" dxfId="3630" priority="4689" operator="containsText" text=" ">
      <formula>NOT(ISERROR(SEARCH(" ",LJ5)))</formula>
    </cfRule>
    <cfRule type="containsText" dxfId="3629" priority="4690" operator="containsText" text=" ">
      <formula>NOT(ISERROR(SEARCH(" ",LJ5)))</formula>
    </cfRule>
  </conditionalFormatting>
  <conditionalFormatting sqref="LK5:LK89">
    <cfRule type="containsText" dxfId="3628" priority="4695" operator="containsText" text=" ">
      <formula>NOT(ISERROR(SEARCH(" ",LK5)))</formula>
    </cfRule>
    <cfRule type="containsText" dxfId="3627" priority="4696" operator="containsText" text=" ">
      <formula>NOT(ISERROR(SEARCH(" ",LK5)))</formula>
    </cfRule>
  </conditionalFormatting>
  <conditionalFormatting sqref="LL5:LL79">
    <cfRule type="containsText" dxfId="3626" priority="4687" operator="containsText" text=" ">
      <formula>NOT(ISERROR(SEARCH(" ",LL5)))</formula>
    </cfRule>
    <cfRule type="containsText" dxfId="3625" priority="4688" operator="containsText" text=" ">
      <formula>NOT(ISERROR(SEARCH(" ",LL5)))</formula>
    </cfRule>
  </conditionalFormatting>
  <conditionalFormatting sqref="LM5:LM89">
    <cfRule type="containsText" dxfId="3624" priority="4693" operator="containsText" text=" ">
      <formula>NOT(ISERROR(SEARCH(" ",LM5)))</formula>
    </cfRule>
    <cfRule type="containsText" dxfId="3623" priority="4694" operator="containsText" text=" ">
      <formula>NOT(ISERROR(SEARCH(" ",LM5)))</formula>
    </cfRule>
  </conditionalFormatting>
  <conditionalFormatting sqref="LN5:LN76">
    <cfRule type="containsText" dxfId="3622" priority="4685" operator="containsText" text=" ">
      <formula>NOT(ISERROR(SEARCH(" ",LN5)))</formula>
    </cfRule>
    <cfRule type="containsText" dxfId="3621" priority="4686" operator="containsText" text=" ">
      <formula>NOT(ISERROR(SEARCH(" ",LN5)))</formula>
    </cfRule>
  </conditionalFormatting>
  <conditionalFormatting sqref="LN78:LN79">
    <cfRule type="containsText" dxfId="3620" priority="4681" operator="containsText" text=" ">
      <formula>NOT(ISERROR(SEARCH(" ",LN78)))</formula>
    </cfRule>
    <cfRule type="containsText" dxfId="3619" priority="4682" operator="containsText" text=" ">
      <formula>NOT(ISERROR(SEARCH(" ",LN78)))</formula>
    </cfRule>
  </conditionalFormatting>
  <conditionalFormatting sqref="AL43:AQ43 A3:F3 C2:F2 A1:F1 A2 A4:H4 L1:N1 L4:N4 L2:M3 AL6:AQ12 AL4:AT4 AL3 AP57:AQ57 AO58:AQ58 A90:H93 AL53:AM53 AL54 AL55:AM56 AL90:AT1048576 L90:N1048576 AL58:AM58 AN53:AN58 AL60:AN60 AL45:AQ49 BF1:BG1 AL5:AR5 AT5:AT58 AO53:AQ56 AR6:AR76 A95:H1048576 A94:D94 F94:H94">
    <cfRule type="containsText" dxfId="3618" priority="14936" operator="containsText" text=" ">
      <formula>NOT(ISERROR(SEARCH(" ",A1)))</formula>
    </cfRule>
    <cfRule type="containsText" dxfId="3617" priority="14937" operator="containsText" text=" ">
      <formula>NOT(ISERROR(SEARCH(" ",A1)))</formula>
    </cfRule>
  </conditionalFormatting>
  <conditionalFormatting sqref="B17 AC27:AC28 C41 AO27 B20:B22 C43:E43 AL27:AM27 A5:B12 L27:O27 AB5:AB12 Q27 D45:E45 C45:C49 AB45:AB49 AB58 AB60 B57:B58 C57 W27:X27 C53:E53 AB53:AB56 AB43 BE27:BG27 AX28:AX30 BA27 AV27:AY27 AY1 AV5:AV12 AV1:AV3 AV45:AV48 AV90:AV1048576 EK6:EM12 DX6:DX12 EV6:EV12 ET6:ET12 EO6:ER12 DY7:EE9 DY16:EC16 DZ6:ED6 EA1:EE1 D47:E48 D46">
    <cfRule type="containsText" dxfId="3616" priority="15024" operator="containsText" text=" ">
      <formula>NOT(ISERROR(SEARCH(" ",A1)))</formula>
    </cfRule>
    <cfRule type="containsText" dxfId="3615" priority="15025" operator="containsText" text=" ">
      <formula>NOT(ISERROR(SEARCH(" ",A1)))</formula>
    </cfRule>
  </conditionalFormatting>
  <conditionalFormatting sqref="BN1 B82:B88 C54:D54 E46">
    <cfRule type="containsText" dxfId="3614" priority="13591" operator="containsText" text=" ">
      <formula>NOT(ISERROR(SEARCH(" ",B1)))</formula>
    </cfRule>
    <cfRule type="containsText" dxfId="3613" priority="13592" operator="containsText" text=" ">
      <formula>NOT(ISERROR(SEARCH(" ",B1)))</formula>
    </cfRule>
  </conditionalFormatting>
  <conditionalFormatting sqref="G1 G3">
    <cfRule type="containsText" dxfId="3612" priority="14804" operator="containsText" text=" ">
      <formula>NOT(ISERROR(SEARCH(" ",G1)))</formula>
    </cfRule>
    <cfRule type="containsText" dxfId="3611" priority="14805" operator="containsText" text=" ">
      <formula>NOT(ISERROR(SEARCH(" ",G1)))</formula>
    </cfRule>
  </conditionalFormatting>
  <conditionalFormatting sqref="H1 H3">
    <cfRule type="containsText" dxfId="3610" priority="14627" operator="containsText" text=" ">
      <formula>NOT(ISERROR(SEARCH(" ",H1)))</formula>
    </cfRule>
    <cfRule type="containsText" dxfId="3609" priority="14628" operator="containsText" text=" ">
      <formula>NOT(ISERROR(SEARCH(" ",H1)))</formula>
    </cfRule>
  </conditionalFormatting>
  <conditionalFormatting sqref="BK1 P90:R1048576 U90:AG1048576">
    <cfRule type="containsText" dxfId="3608" priority="6102" operator="containsText" text=" ">
      <formula>NOT(ISERROR(SEARCH(" ",P1)))</formula>
    </cfRule>
    <cfRule type="containsText" dxfId="3607" priority="6103" operator="containsText" text=" ">
      <formula>NOT(ISERROR(SEARCH(" ",P1)))</formula>
    </cfRule>
  </conditionalFormatting>
  <conditionalFormatting sqref="AB1:AB2 P1:R3 V2:W2 BE1 Q4:R4 EH32:EH40 DY45:EH49 DY17 EF1:EH2 EF4:EQ4 EF5:ER5 EF3:EJ3 DY41:EH43 DY53:EH58 EE16 DY10:EE12 DV90:DX1048576 GO90:GP1048576 GL90:GM1048576 EF6:EH12 GI90:GJ1048576 GF90:GG1048576 GC90:GD1048576 DY60:EH60 FZ90:GA1048576 HJ90:HK1048576 HG90:HH1048576 HD90:HE1048576 HA90:HB1048576 GX90:GY1048576 GU90:GV1048576 GR90:GS1048576 FK90:FL1048576 FN90:FO1048576 FQ90:FR1048576 FT90:FU1048576 FW90:FX1048576 U1:W1 U3:AB4">
    <cfRule type="containsText" dxfId="3606" priority="14894" operator="containsText" text=" ">
      <formula>NOT(ISERROR(SEARCH(" ",P1)))</formula>
    </cfRule>
    <cfRule type="containsText" dxfId="3605" priority="14895" operator="containsText" text=" ">
      <formula>NOT(ISERROR(SEARCH(" ",P1)))</formula>
    </cfRule>
  </conditionalFormatting>
  <conditionalFormatting sqref="T1 T3:T4">
    <cfRule type="containsText" dxfId="3604" priority="250" operator="containsText" text=" ">
      <formula>NOT(ISERROR(SEARCH(" ",T1)))</formula>
    </cfRule>
    <cfRule type="containsText" dxfId="3603" priority="251" operator="containsText" text=" ">
      <formula>NOT(ISERROR(SEARCH(" ",T1)))</formula>
    </cfRule>
  </conditionalFormatting>
  <conditionalFormatting sqref="Y1:Z2">
    <cfRule type="containsText" dxfId="3602" priority="14429" operator="containsText" text=" ">
      <formula>NOT(ISERROR(SEARCH(" ",Y1)))</formula>
    </cfRule>
    <cfRule type="containsText" dxfId="3601" priority="14430" operator="containsText" text=" ">
      <formula>NOT(ISERROR(SEARCH(" ",Y1)))</formula>
    </cfRule>
  </conditionalFormatting>
  <conditionalFormatting sqref="AM1:AO2">
    <cfRule type="containsText" dxfId="3600" priority="14849" operator="containsText" text=" ">
      <formula>NOT(ISERROR(SEARCH(" ",AM1)))</formula>
    </cfRule>
    <cfRule type="containsText" dxfId="3599" priority="14850" operator="containsText" text=" ">
      <formula>NOT(ISERROR(SEARCH(" ",AM1)))</formula>
    </cfRule>
  </conditionalFormatting>
  <conditionalFormatting sqref="AO30:AP30 BD1 BN6:BN27 BM29:BN37 BW29:BW37 DU29:DV37 DU5:DV27 BW5:BX5 BW6:BW27 BX6:BX89">
    <cfRule type="containsText" dxfId="3598" priority="10487" operator="containsText" text=" ">
      <formula>NOT(ISERROR(SEARCH(" ",AO1)))</formula>
    </cfRule>
    <cfRule type="containsText" dxfId="3597" priority="10488" operator="containsText" text=" ">
      <formula>NOT(ISERROR(SEARCH(" ",AO1)))</formula>
    </cfRule>
  </conditionalFormatting>
  <conditionalFormatting sqref="AS1:AT2">
    <cfRule type="containsText" dxfId="3596" priority="13609" operator="containsText" text=" ">
      <formula>NOT(ISERROR(SEARCH(" ",AS1)))</formula>
    </cfRule>
    <cfRule type="containsText" dxfId="3595" priority="13610" operator="containsText" text=" ">
      <formula>NOT(ISERROR(SEARCH(" ",AS1)))</formula>
    </cfRule>
  </conditionalFormatting>
  <conditionalFormatting sqref="BM1 AZ1:BA1 AZ3:AZ76 AW90:AZ1048576 BH90:BN1048576">
    <cfRule type="containsText" dxfId="3594" priority="14888" operator="containsText" text=" ">
      <formula>NOT(ISERROR(SEARCH(" ",AW1)))</formula>
    </cfRule>
    <cfRule type="containsText" dxfId="3593" priority="14889" operator="containsText" text=" ">
      <formula>NOT(ISERROR(SEARCH(" ",AW1)))</formula>
    </cfRule>
  </conditionalFormatting>
  <conditionalFormatting sqref="AY3 AX60:AX63 AX65 AY60 AY45:AY48 BN38:BN43 BL45:BN49 AW45:AW48 BL60 BL58:BM58 AW53:AY56 AW60 AW58:AY58 BN60 BL4:BN5 AY6:AY12 AW16:AX17 AW15 AW43 AW1:AW2 BL53:BM56 BL43:BM43 AW3:AX13 BL6:BM12 BN53:BN58">
    <cfRule type="containsText" dxfId="3592" priority="15022" operator="containsText" text=" ">
      <formula>NOT(ISERROR(SEARCH(" ",AW1)))</formula>
    </cfRule>
    <cfRule type="containsText" dxfId="3591" priority="15023" operator="containsText" text=" ">
      <formula>NOT(ISERROR(SEARCH(" ",AW1)))</formula>
    </cfRule>
  </conditionalFormatting>
  <conditionalFormatting sqref="AX1 KD90:LD1048576 MX5:XFD12 MX3:XFD3 LD5:LD12 KN1:KO1 HN5:HN12 LA47:LD47 KD47:KN47 KD5:LA12 KD17:LD17 KD48:LD49 KD53:LD58 KH1 KD3:LD3 HM3:HN3 HM90:HN1048576 KD60:LD60">
    <cfRule type="containsText" dxfId="3590" priority="14996" operator="containsText" text=" ">
      <formula>NOT(ISERROR(SEARCH(" ",AX1)))</formula>
    </cfRule>
    <cfRule type="containsText" dxfId="3589" priority="14997" operator="containsText" text=" ">
      <formula>NOT(ISERROR(SEARCH(" ",AX1)))</formula>
    </cfRule>
  </conditionalFormatting>
  <conditionalFormatting sqref="BB1 BW1:BW4 DX5 MX1:XFD2 NF4:XFD4 LD4 DV4:DX4 EI1:EJ1 KD4:KF4 KD1:KE2 ES3:ES12 ET5 ET1:ET3 EV1:EV3 EM2:EN2 EV5 EN6:EN12 EL3:ER3 EX1:EX12 EY8:FD12 EI6:EJ12 EY1:EY7 FD4:FE4 FD1:FE1 FH1:FI1 FK1:FL3 FN1:FO3 FQ1:FR3 FT1:FU3 FW1:FX3 FZ1:GA3 GC1:GD3 GF1:GG3 GI1:GJ3 GL1:GM3 GO1:GP3 GR1:GS3 GU1:GV3 GX1:GY3 HA1:HB3 HD1:HE3 HG1:HH3 HJ1:HK3 FD5:FD7 EL1:EO1 HN4 LA4 KM1 HM1:HN2 KP1:LD1 KG2:LD2 EV90:EV1048576 ES90:ET1048576">
    <cfRule type="containsText" dxfId="3588" priority="14928" operator="containsText" text=" ">
      <formula>NOT(ISERROR(SEARCH(" ",BB1)))</formula>
    </cfRule>
    <cfRule type="containsText" dxfId="3587" priority="14929" operator="containsText" text=" ">
      <formula>NOT(ISERROR(SEARCH(" ",BB1)))</formula>
    </cfRule>
  </conditionalFormatting>
  <conditionalFormatting sqref="BC1 BC3">
    <cfRule type="containsText" dxfId="3586" priority="10491" operator="containsText" text=" ">
      <formula>NOT(ISERROR(SEARCH(" ",BC1)))</formula>
    </cfRule>
    <cfRule type="containsText" dxfId="3585" priority="10492" operator="containsText" text=" ">
      <formula>NOT(ISERROR(SEARCH(" ",BC1)))</formula>
    </cfRule>
  </conditionalFormatting>
  <conditionalFormatting sqref="BH1 BH45:BH49 BJ27 BO27:BP27 BH43 BH4:BI5 BH6:BH31 BI6:BI89">
    <cfRule type="containsText" dxfId="3584" priority="14952" operator="containsText" text=" ">
      <formula>NOT(ISERROR(SEARCH(" ",BH1)))</formula>
    </cfRule>
    <cfRule type="containsText" dxfId="3583" priority="14953" operator="containsText" text=" ">
      <formula>NOT(ISERROR(SEARCH(" ",BH1)))</formula>
    </cfRule>
  </conditionalFormatting>
  <conditionalFormatting sqref="BI1 BX1 CF1:CF4 CF90:CF1048576">
    <cfRule type="containsText" dxfId="3582" priority="633" operator="containsText" text=" ">
      <formula>NOT(ISERROR(SEARCH(" ",BI1)))</formula>
    </cfRule>
    <cfRule type="containsText" dxfId="3581" priority="634" operator="containsText" text=" ">
      <formula>NOT(ISERROR(SEARCH(" ",BI1)))</formula>
    </cfRule>
  </conditionalFormatting>
  <conditionalFormatting sqref="BJ1 BW38:BW43 BW45:BW50 BW52:BW66 BW90:BX1048576 BR13:BT27">
    <cfRule type="containsText" dxfId="3580" priority="14970" operator="containsText" text=" ">
      <formula>NOT(ISERROR(SEARCH(" ",BJ1)))</formula>
    </cfRule>
    <cfRule type="containsText" dxfId="3579" priority="14971" operator="containsText" text=" ">
      <formula>NOT(ISERROR(SEARCH(" ",BJ1)))</formula>
    </cfRule>
  </conditionalFormatting>
  <conditionalFormatting sqref="BL1 BL13:BL26 BL31:BL41 BL27:BM27 BL28 BL42:BM42 BL65:BL66 BL68">
    <cfRule type="containsText" dxfId="3578" priority="14990" operator="containsText" text=" ">
      <formula>NOT(ISERROR(SEARCH(" ",BL1)))</formula>
    </cfRule>
    <cfRule type="containsText" dxfId="3577" priority="14991" operator="containsText" text=" ">
      <formula>NOT(ISERROR(SEARCH(" ",BL1)))</formula>
    </cfRule>
  </conditionalFormatting>
  <conditionalFormatting sqref="CG1:CG4 CG90:CG1048576">
    <cfRule type="containsText" dxfId="3576" priority="6088" operator="containsText" text=" ">
      <formula>NOT(ISERROR(SEARCH(" ",CG1)))</formula>
    </cfRule>
    <cfRule type="containsText" dxfId="3575" priority="6089" operator="containsText" text=" ">
      <formula>NOT(ISERROR(SEARCH(" ",CG1)))</formula>
    </cfRule>
  </conditionalFormatting>
  <conditionalFormatting sqref="CH3:CL3 CN3:CQ3 CH1:CL1 CN1:CQ1">
    <cfRule type="containsText" dxfId="3574" priority="10874" operator="containsText" text=" ">
      <formula>NOT(ISERROR(SEARCH(" ",CH1)))</formula>
    </cfRule>
    <cfRule type="containsText" dxfId="3573" priority="10875" operator="containsText" text=" ">
      <formula>NOT(ISERROR(SEARCH(" ",CH1)))</formula>
    </cfRule>
  </conditionalFormatting>
  <conditionalFormatting sqref="CM3 CM1">
    <cfRule type="containsText" dxfId="3572" priority="3851" operator="containsText" text=" ">
      <formula>NOT(ISERROR(SEARCH(" ",CM1)))</formula>
    </cfRule>
    <cfRule type="containsText" dxfId="3571" priority="3852" operator="containsText" text=" ">
      <formula>NOT(ISERROR(SEARCH(" ",CM1)))</formula>
    </cfRule>
  </conditionalFormatting>
  <conditionalFormatting sqref="CR3 CR1">
    <cfRule type="containsText" dxfId="3570" priority="660" operator="containsText" text=" ">
      <formula>NOT(ISERROR(SEARCH(" ",CR1)))</formula>
    </cfRule>
    <cfRule type="containsText" dxfId="3569" priority="661" operator="containsText" text=" ">
      <formula>NOT(ISERROR(SEARCH(" ",CR1)))</formula>
    </cfRule>
  </conditionalFormatting>
  <conditionalFormatting sqref="CT1:CY2 CT90:CY1048576 CU3:CX4">
    <cfRule type="containsText" dxfId="3568" priority="585" operator="containsText" text=" ">
      <formula>NOT(ISERROR(SEARCH(" ",CT1)))</formula>
    </cfRule>
    <cfRule type="containsText" dxfId="3567" priority="586" operator="containsText" text=" ">
      <formula>NOT(ISERROR(SEARCH(" ",CT1)))</formula>
    </cfRule>
  </conditionalFormatting>
  <conditionalFormatting sqref="CZ1:DC4 CZ90:DC1048576">
    <cfRule type="containsText" dxfId="3566" priority="578" operator="containsText" text=" ">
      <formula>NOT(ISERROR(SEARCH(" ",CZ1)))</formula>
    </cfRule>
    <cfRule type="containsText" dxfId="3565" priority="579" operator="containsText" text=" ">
      <formula>NOT(ISERROR(SEARCH(" ",CZ1)))</formula>
    </cfRule>
  </conditionalFormatting>
  <conditionalFormatting sqref="DD90:DD1048576 DD1:DD2 DI90:DI1048576">
    <cfRule type="containsText" dxfId="3564" priority="587" operator="containsText" text=" ">
      <formula>NOT(ISERROR(SEARCH(" ",DD1)))</formula>
    </cfRule>
    <cfRule type="containsText" dxfId="3563" priority="588" operator="containsText" text=" ">
      <formula>NOT(ISERROR(SEARCH(" ",DD1)))</formula>
    </cfRule>
  </conditionalFormatting>
  <conditionalFormatting sqref="DE1:DH4 DE90:DH1048576">
    <cfRule type="containsText" dxfId="3562" priority="575" operator="containsText" text=" ">
      <formula>NOT(ISERROR(SEARCH(" ",DE1)))</formula>
    </cfRule>
    <cfRule type="containsText" dxfId="3561" priority="576" operator="containsText" text=" ">
      <formula>NOT(ISERROR(SEARCH(" ",DE1)))</formula>
    </cfRule>
  </conditionalFormatting>
  <conditionalFormatting sqref="DJ1:DM4 DJ90:DM1048576">
    <cfRule type="containsText" dxfId="3560" priority="572" operator="containsText" text=" ">
      <formula>NOT(ISERROR(SEARCH(" ",DJ1)))</formula>
    </cfRule>
    <cfRule type="containsText" dxfId="3559" priority="573" operator="containsText" text=" ">
      <formula>NOT(ISERROR(SEARCH(" ",DJ1)))</formula>
    </cfRule>
  </conditionalFormatting>
  <conditionalFormatting sqref="DN1 DN3">
    <cfRule type="containsText" dxfId="3558" priority="473" operator="containsText" text=" ">
      <formula>NOT(ISERROR(SEARCH(" ",DN1)))</formula>
    </cfRule>
    <cfRule type="containsText" dxfId="3557" priority="474" operator="containsText" text=" ">
      <formula>NOT(ISERROR(SEARCH(" ",DN1)))</formula>
    </cfRule>
  </conditionalFormatting>
  <conditionalFormatting sqref="DO1:DR4 DO90:DR1048576">
    <cfRule type="containsText" dxfId="3556" priority="469" operator="containsText" text=" ">
      <formula>NOT(ISERROR(SEARCH(" ",DO1)))</formula>
    </cfRule>
    <cfRule type="containsText" dxfId="3555" priority="470" operator="containsText" text=" ">
      <formula>NOT(ISERROR(SEARCH(" ",DO1)))</formula>
    </cfRule>
  </conditionalFormatting>
  <conditionalFormatting sqref="DS1:DS2 DS3:DW3">
    <cfRule type="containsText" dxfId="3554" priority="10870" operator="containsText" text=" ">
      <formula>NOT(ISERROR(SEARCH(" ",DS1)))</formula>
    </cfRule>
    <cfRule type="containsText" dxfId="3553" priority="10871" operator="containsText" text=" ">
      <formula>NOT(ISERROR(SEARCH(" ",DS1)))</formula>
    </cfRule>
  </conditionalFormatting>
  <conditionalFormatting sqref="EC4:EE4 MX13:XFD27 MX65:XFD66 MX52:XFD61 MX45:XFD50 MX31:XFD43 DT1:DV2 DY20:EX23 DX24:EX25 DX18:DY19 DX26:DY27 DX14:DY14 DX13:EX13 DY90:ER1048576 DY1 DY2:EE3 DX63:DY63 DX65:DY66 EX90:FI1048576 DY5:EE5 DY4:EA4">
    <cfRule type="containsText" dxfId="3552" priority="14960" operator="containsText" text=" ">
      <formula>NOT(ISERROR(SEARCH(" ",DT1)))</formula>
    </cfRule>
    <cfRule type="containsText" dxfId="3551" priority="14961" operator="containsText" text=" ">
      <formula>NOT(ISERROR(SEARCH(" ",DT1)))</formula>
    </cfRule>
  </conditionalFormatting>
  <conditionalFormatting sqref="EJ1:EJ12 EJ90:EJ1048576">
    <cfRule type="cellIs" dxfId="3550" priority="14844" operator="equal">
      <formula>0</formula>
    </cfRule>
  </conditionalFormatting>
  <conditionalFormatting sqref="EW1:EW4 EW90:EW1048576">
    <cfRule type="containsText" dxfId="3549" priority="14857" operator="containsText" text=" ">
      <formula>NOT(ISERROR(SEARCH(" ",EW1)))</formula>
    </cfRule>
    <cfRule type="containsText" dxfId="3548" priority="14858" operator="containsText" text=" ">
      <formula>NOT(ISERROR(SEARCH(" ",EW1)))</formula>
    </cfRule>
  </conditionalFormatting>
  <conditionalFormatting sqref="HO8:HS10 HS4:HT4 HS1:HT1 HW1:HX1 HZ1:IA3 IC1:ID3 IF1:IG3 II1:IJ3 IL1:IM3 IO1:IP3 IR1:IS3 IU1:IV3 IX1:IY3 JA1:JB3 JD1:JE3 JG1:JH3 JJ1:JK3 JM1:JN3 JP1:JQ3 JS1:JT3 JV1:JW3 JY1:JZ3 HS5:HS7 KC4 KB1:KC2 HP11:HS12">
    <cfRule type="containsText" dxfId="3547" priority="14561" operator="containsText" text=" ">
      <formula>NOT(ISERROR(SEARCH(" ",HO1)))</formula>
    </cfRule>
    <cfRule type="containsText" dxfId="3546" priority="14562" operator="containsText" text=" ">
      <formula>NOT(ISERROR(SEARCH(" ",HO1)))</formula>
    </cfRule>
  </conditionalFormatting>
  <conditionalFormatting sqref="LE1:LE2 LE4">
    <cfRule type="containsText" dxfId="3545" priority="6049" operator="containsText" text=" ">
      <formula>NOT(ISERROR(SEARCH(" ",LE1)))</formula>
    </cfRule>
    <cfRule type="containsText" dxfId="3544" priority="6050" operator="containsText" text=" ">
      <formula>NOT(ISERROR(SEARCH(" ",LE1)))</formula>
    </cfRule>
  </conditionalFormatting>
  <conditionalFormatting sqref="LS4:MH4 LF4:LP4 LF1:MH2 MQ1:MQ2 MQ4">
    <cfRule type="containsText" dxfId="3543" priority="4721" operator="containsText" text=" ">
      <formula>NOT(ISERROR(SEARCH(" ",LF1)))</formula>
    </cfRule>
    <cfRule type="containsText" dxfId="3542" priority="4722" operator="containsText" text=" ">
      <formula>NOT(ISERROR(SEARCH(" ",LF1)))</formula>
    </cfRule>
  </conditionalFormatting>
  <conditionalFormatting sqref="MI1:MP2">
    <cfRule type="containsText" dxfId="3541" priority="242" operator="containsText" text=" ">
      <formula>NOT(ISERROR(SEARCH(" ",MI1)))</formula>
    </cfRule>
    <cfRule type="containsText" dxfId="3540" priority="243" operator="containsText" text=" ">
      <formula>NOT(ISERROR(SEARCH(" ",MI1)))</formula>
    </cfRule>
  </conditionalFormatting>
  <conditionalFormatting sqref="MR1:MR2 MU1">
    <cfRule type="containsText" dxfId="3539" priority="4763" operator="containsText" text=" ">
      <formula>NOT(ISERROR(SEARCH(" ",MR1)))</formula>
    </cfRule>
    <cfRule type="containsText" dxfId="3538" priority="4764" operator="containsText" text=" ">
      <formula>NOT(ISERROR(SEARCH(" ",MR1)))</formula>
    </cfRule>
  </conditionalFormatting>
  <conditionalFormatting sqref="MS1:MT1 MS90:MT1048576 MS7:MT79">
    <cfRule type="containsText" dxfId="3537" priority="4701" operator="containsText" text=" ">
      <formula>NOT(ISERROR(SEARCH(" ",MS1)))</formula>
    </cfRule>
    <cfRule type="containsText" dxfId="3536" priority="4702" operator="containsText" text=" ">
      <formula>NOT(ISERROR(SEARCH(" ",MS1)))</formula>
    </cfRule>
  </conditionalFormatting>
  <conditionalFormatting sqref="MV4:MW4 MV1:MW2">
    <cfRule type="containsText" dxfId="3535" priority="4821" operator="containsText" text=" ">
      <formula>NOT(ISERROR(SEARCH(" ",MV1)))</formula>
    </cfRule>
    <cfRule type="containsText" dxfId="3534" priority="4822" operator="containsText" text=" ">
      <formula>NOT(ISERROR(SEARCH(" ",MV1)))</formula>
    </cfRule>
  </conditionalFormatting>
  <conditionalFormatting sqref="A20:A23 A27 B31:B35 A24:B26 A53:A58 A18:B19 B15 A13:B14 A15:A17 AQ28:AQ31 AL31:AP31 R27:R30 AO29:AP29 H32:H41 D32:E41 A31:A43 AB31:AB41 AL32:AQ41 L31:N41 Q31:R41 A45:A49 AN27 AP27:AQ27 L13:N26 AB13:AB27 Q13:R26 AL13:AQ26 AV15:AV17 BO31:BQ31 BX2 BX4 BE41:BH41 AX42:AX52 AY33:AY40 AV33:AW40 AW31:AY31 AV41:AX41 BH32:BH40 BA13:BA26 BA31:BA41 AV18:AY24 AV32:AY32 AY25:AY26 BO18:BO19 AV13 BR31:BT40 CH90:CN90 CP90:CQ90 CH91:CQ1048576 BH3 BO24:BP26 AV25:AW26 BC27:BD27 AV14:AY14 AY15:AY17 AY13 BO14 EI53:FD58 MX90:XFD1048576 EI60:FD60 EJ18:EJ22 EK31:FD42 EI31:EI42 DZ17:EE19 DX31:DX43 HN31:HS43 EI43:FD43 DS90:DU1048576 DY31 DX20:DX23 HN53:HS58 EG31:EH31 EG26:EX27 KC18:LD27 DX15:DX17 HN13:HS27 EY13:FD27 KC31:LD43 KC53:KC58 DX53:DX58 DX45:DX49 EK18:EX19 EG18:EI19 KC15:KC17 EG14:EX14 KC14:LD14 DY15:EE15 LD15:LD16 EF15:EX17 LD13 KD15:LA16 KC13:LA13 DX60 HN60:HS60 KC60 DS4 EU90:EU1048576 KC45:KC49 EI45:FD49 HN45:HS49 KD45:LD46 CS90:CS1048576 BC13:BG26 BC31:BG40">
    <cfRule type="containsText" dxfId="3533" priority="14629" operator="containsText" text=" ">
      <formula>NOT(ISERROR(SEARCH(" ",A2)))</formula>
    </cfRule>
    <cfRule type="containsText" dxfId="3532" priority="14630" operator="containsText" text=" ">
      <formula>NOT(ISERROR(SEARCH(" ",A2)))</formula>
    </cfRule>
  </conditionalFormatting>
  <conditionalFormatting sqref="I2 K2">
    <cfRule type="containsText" dxfId="3531" priority="14808" operator="containsText" text=" ">
      <formula>NOT(ISERROR(SEARCH(" ",I2)))</formula>
    </cfRule>
    <cfRule type="containsText" dxfId="3530" priority="14809" operator="containsText" text=" ">
      <formula>NOT(ISERROR(SEARCH(" ",I2)))</formula>
    </cfRule>
  </conditionalFormatting>
  <conditionalFormatting sqref="BO16:BO17 BO36:BO40 BO90:BO1048576 BO20:BO22 BO2:BO11 BO33:BO34">
    <cfRule type="containsText" dxfId="3529" priority="14663" operator="containsText" text=" ">
      <formula>NOT(ISERROR(SEARCH(" ",BO2)))</formula>
    </cfRule>
    <cfRule type="containsText" dxfId="3528" priority="14664" operator="containsText" text=" ">
      <formula>NOT(ISERROR(SEARCH(" ",BO2)))</formula>
    </cfRule>
  </conditionalFormatting>
  <conditionalFormatting sqref="BS4:BT4 BP38:BP40 BP90:BT1048576 BP20 BP10:BP11 BP22 BS3 BP5:BP8 BP3:BR4 BP2 BP36 BP33:BP34 BR5:BT12 BV90:BV1048576 BV4">
    <cfRule type="containsText" dxfId="3527" priority="14924" operator="containsText" text=" ">
      <formula>NOT(ISERROR(SEARCH(" ",BP2)))</formula>
    </cfRule>
    <cfRule type="containsText" dxfId="3526" priority="14925" operator="containsText" text=" ">
      <formula>NOT(ISERROR(SEARCH(" ",BP2)))</formula>
    </cfRule>
  </conditionalFormatting>
  <conditionalFormatting sqref="CH2:CL2 CN2:CQ2">
    <cfRule type="containsText" dxfId="3525" priority="10872" operator="containsText" text=" ">
      <formula>NOT(ISERROR(SEARCH(" ",CH2)))</formula>
    </cfRule>
    <cfRule type="containsText" dxfId="3524" priority="10873" operator="containsText" text=" ">
      <formula>NOT(ISERROR(SEARCH(" ",CH2)))</formula>
    </cfRule>
  </conditionalFormatting>
  <conditionalFormatting sqref="FD2:FI3">
    <cfRule type="containsText" dxfId="3523" priority="14980" operator="containsText" text=" ">
      <formula>NOT(ISERROR(SEARCH(" ",FD2)))</formula>
    </cfRule>
    <cfRule type="containsText" dxfId="3522" priority="14981" operator="containsText" text=" ">
      <formula>NOT(ISERROR(SEARCH(" ",FD2)))</formula>
    </cfRule>
  </conditionalFormatting>
  <conditionalFormatting sqref="HS2:HX3 HO90:HX1048576">
    <cfRule type="containsText" dxfId="3521" priority="14563" operator="containsText" text=" ">
      <formula>NOT(ISERROR(SEARCH(" ",HO2)))</formula>
    </cfRule>
    <cfRule type="containsText" dxfId="3520" priority="14564" operator="containsText" text=" ">
      <formula>NOT(ISERROR(SEARCH(" ",HO2)))</formula>
    </cfRule>
  </conditionalFormatting>
  <conditionalFormatting sqref="MU2 MT2:MT3">
    <cfRule type="containsText" dxfId="3519" priority="4769" operator="containsText" text=" ">
      <formula>NOT(ISERROR(SEARCH(" ",MT2)))</formula>
    </cfRule>
    <cfRule type="containsText" dxfId="3518" priority="4770" operator="containsText" text=" ">
      <formula>NOT(ISERROR(SEARCH(" ",MT2)))</formula>
    </cfRule>
  </conditionalFormatting>
  <conditionalFormatting sqref="BE4:BE12 BA45:BA49 BE45:BE48 BA3:BA12 BA58 BA60 BE60 BE58 BA90:BA1048576 BE53:BE56 BE90:BE1048576 BE43 BA53:BA56 BA43">
    <cfRule type="containsText" dxfId="3517" priority="14956" operator="containsText" text=" ">
      <formula>NOT(ISERROR(SEARCH(" ",BA3)))</formula>
    </cfRule>
    <cfRule type="containsText" dxfId="3516" priority="14957" operator="containsText" text=" ">
      <formula>NOT(ISERROR(SEARCH(" ",BA3)))</formula>
    </cfRule>
  </conditionalFormatting>
  <conditionalFormatting sqref="BB4:BD4 BC45:BD49 BB3 BC60:BD60 BC53:BD58 BC43:BD43 BC5:BD12">
    <cfRule type="containsText" dxfId="3515" priority="14930" operator="containsText" text=" ">
      <formula>NOT(ISERROR(SEARCH(" ",BB3)))</formula>
    </cfRule>
    <cfRule type="containsText" dxfId="3514" priority="14931" operator="containsText" text=" ">
      <formula>NOT(ISERROR(SEARCH(" ",BB3)))</formula>
    </cfRule>
  </conditionalFormatting>
  <conditionalFormatting sqref="BF3:BG4">
    <cfRule type="containsText" dxfId="3513" priority="14940" operator="containsText" text=" ">
      <formula>NOT(ISERROR(SEARCH(" ",BF3)))</formula>
    </cfRule>
    <cfRule type="containsText" dxfId="3512" priority="14941" operator="containsText" text=" ">
      <formula>NOT(ISERROR(SEARCH(" ",BF3)))</formula>
    </cfRule>
  </conditionalFormatting>
  <conditionalFormatting sqref="BT3 BV3">
    <cfRule type="containsText" dxfId="3511" priority="13677" operator="containsText" text=" ">
      <formula>NOT(ISERROR(SEARCH(" ",BT3)))</formula>
    </cfRule>
    <cfRule type="containsText" dxfId="3510" priority="13678" operator="containsText" text=" ">
      <formula>NOT(ISERROR(SEARCH(" ",BT3)))</formula>
    </cfRule>
  </conditionalFormatting>
  <conditionalFormatting sqref="KB3:KC3 KC5:KC12 KB90:KC1048576">
    <cfRule type="containsText" dxfId="3509" priority="14565" operator="containsText" text=" ">
      <formula>NOT(ISERROR(SEARCH(" ",KB3)))</formula>
    </cfRule>
    <cfRule type="containsText" dxfId="3508" priority="14566" operator="containsText" text=" ">
      <formula>NOT(ISERROR(SEARCH(" ",KB3)))</formula>
    </cfRule>
  </conditionalFormatting>
  <conditionalFormatting sqref="LF3:MH3 MQ3">
    <cfRule type="containsText" dxfId="3507" priority="4723" operator="containsText" text=" ">
      <formula>NOT(ISERROR(SEARCH(" ",LF3)))</formula>
    </cfRule>
    <cfRule type="containsText" dxfId="3506" priority="4724" operator="containsText" text=" ">
      <formula>NOT(ISERROR(SEARCH(" ",LF3)))</formula>
    </cfRule>
  </conditionalFormatting>
  <conditionalFormatting sqref="MR5:MR11 MS5:MU6 MU7:MU12 MU3 MR3">
    <cfRule type="containsText" dxfId="3505" priority="4767" operator="containsText" text=" ">
      <formula>NOT(ISERROR(SEARCH(" ",MR3)))</formula>
    </cfRule>
    <cfRule type="containsText" dxfId="3504" priority="4768" operator="containsText" text=" ">
      <formula>NOT(ISERROR(SEARCH(" ",MR3)))</formula>
    </cfRule>
  </conditionalFormatting>
  <conditionalFormatting sqref="MV3:MW3 MV5:MW12">
    <cfRule type="containsText" dxfId="3503" priority="4825" operator="containsText" text=" ">
      <formula>NOT(ISERROR(SEARCH(" ",MV3)))</formula>
    </cfRule>
    <cfRule type="containsText" dxfId="3502" priority="4826" operator="containsText" text=" ">
      <formula>NOT(ISERROR(SEARCH(" ",MV3)))</formula>
    </cfRule>
  </conditionalFormatting>
  <conditionalFormatting sqref="BU90:BU1048576 BU4:BU76">
    <cfRule type="containsText" dxfId="3501" priority="3845" operator="containsText" text=" ">
      <formula>NOT(ISERROR(SEARCH(" ",BU4)))</formula>
    </cfRule>
    <cfRule type="containsText" dxfId="3500" priority="3846" operator="containsText" text=" ">
      <formula>NOT(ISERROR(SEARCH(" ",BU4)))</formula>
    </cfRule>
  </conditionalFormatting>
  <conditionalFormatting sqref="FK4 CF41:CF89">
    <cfRule type="containsText" dxfId="3499" priority="14792" operator="containsText" text=" ">
      <formula>NOT(ISERROR(SEARCH(" ",CF4)))</formula>
    </cfRule>
  </conditionalFormatting>
  <conditionalFormatting sqref="CH4:CL4 CN4 CP4:CQ4">
    <cfRule type="containsText" dxfId="3498" priority="10876" operator="containsText" text=" ">
      <formula>NOT(ISERROR(SEARCH(" ",CH4)))</formula>
    </cfRule>
    <cfRule type="containsText" dxfId="3497" priority="10877" operator="containsText" text=" ">
      <formula>NOT(ISERROR(SEARCH(" ",CH4)))</formula>
    </cfRule>
  </conditionalFormatting>
  <conditionalFormatting sqref="CH49:CL49 CN49 CP49 CH60:CL60 CN60 CP60 DT4 DU58 DU38:DU40">
    <cfRule type="containsText" dxfId="3496" priority="13671" operator="containsText" text=" ">
      <formula>NOT(ISERROR(SEARCH(" ",CH4)))</formula>
    </cfRule>
    <cfRule type="containsText" dxfId="3495" priority="13672" operator="containsText" text=" ">
      <formula>NOT(ISERROR(SEARCH(" ",CH4)))</formula>
    </cfRule>
  </conditionalFormatting>
  <conditionalFormatting sqref="DV90:DV1048576 DV4">
    <cfRule type="cellIs" dxfId="3494" priority="15010" operator="equal">
      <formula>"是"</formula>
    </cfRule>
    <cfRule type="cellIs" dxfId="3493" priority="15011" operator="equal">
      <formula>"否"</formula>
    </cfRule>
  </conditionalFormatting>
  <conditionalFormatting sqref="ER4 ET4 EV4">
    <cfRule type="containsText" dxfId="3492" priority="14861" operator="containsText" text=" ">
      <formula>NOT(ISERROR(SEARCH(" ",ER4)))</formula>
    </cfRule>
    <cfRule type="containsText" dxfId="3491" priority="14862" operator="containsText" text=" ">
      <formula>NOT(ISERROR(SEARCH(" ",ER4)))</formula>
    </cfRule>
  </conditionalFormatting>
  <conditionalFormatting sqref="FF4:FI4 FL4 FO4 FR4 FU4 FX4 GA4 GD4 GG4 GJ4 GM4 GP4 GS4 GV4 GY4 HB4 HE4 HH4 HK4">
    <cfRule type="containsText" dxfId="3490" priority="14794" operator="containsText" text=" ">
      <formula>NOT(ISERROR(SEARCH(" ",FF4)))</formula>
    </cfRule>
  </conditionalFormatting>
  <conditionalFormatting sqref="FH4:FH12 FH60">
    <cfRule type="cellIs" dxfId="3489" priority="14793" operator="greaterThan">
      <formula>1</formula>
    </cfRule>
  </conditionalFormatting>
  <conditionalFormatting sqref="FJ4 LB13:LC13 LC15:LC16 LB15">
    <cfRule type="containsText" dxfId="3488" priority="14767" operator="containsText" text=" ">
      <formula>NOT(ISERROR(SEARCH(" ",FJ4)))</formula>
    </cfRule>
  </conditionalFormatting>
  <conditionalFormatting sqref="FK4 FN4 FQ4 FT4 FW4 FZ4 GC4 GF4 GI4 GL4 GO4 GR4 GU4 GX4 HA4 HD4 HG4 HJ4">
    <cfRule type="cellIs" dxfId="3487" priority="14791" operator="greaterThan">
      <formula>1</formula>
    </cfRule>
  </conditionalFormatting>
  <conditionalFormatting sqref="HU4:HX4 IA4 ID4 IG4 IJ4 IM4 IP4 IS4 IV4 IY4 JB4 JE4 JH4 JK4 JN4 JQ4 JT4 JW4 JZ4">
    <cfRule type="containsText" dxfId="3486" priority="14558" operator="containsText" text=" ">
      <formula>NOT(ISERROR(SEARCH(" ",HU4)))</formula>
    </cfRule>
  </conditionalFormatting>
  <conditionalFormatting sqref="HW4:HW12 HW60">
    <cfRule type="cellIs" dxfId="3485" priority="14557" operator="greaterThan">
      <formula>1</formula>
    </cfRule>
  </conditionalFormatting>
  <conditionalFormatting sqref="HZ4 IC4 IF4 II4 IL4 IO4 IR4 IU4 IX4 JA4 JD4 JG4 JJ4 JM4 JP4 JS4 JV4 JY4">
    <cfRule type="cellIs" dxfId="3484" priority="14555" operator="greaterThan">
      <formula>1</formula>
    </cfRule>
  </conditionalFormatting>
  <conditionalFormatting sqref="LQ4:LR4 LT6:LX81 LO5:LX5 LO6:LS79 MQ5:MQ76 LY5:MP79">
    <cfRule type="containsText" dxfId="3483" priority="4717" operator="containsText" text=" ">
      <formula>NOT(ISERROR(SEARCH(" ",LO4)))</formula>
    </cfRule>
    <cfRule type="containsText" dxfId="3482" priority="4718" operator="containsText" text=" ">
      <formula>NOT(ISERROR(SEARCH(" ",LO4)))</formula>
    </cfRule>
  </conditionalFormatting>
  <conditionalFormatting sqref="MI4 MK4 MM4 MO4">
    <cfRule type="containsText" dxfId="3481" priority="238" operator="containsText" text=" ">
      <formula>NOT(ISERROR(SEARCH(" ",MI4)))</formula>
    </cfRule>
  </conditionalFormatting>
  <conditionalFormatting sqref="MJ4 ML4 MN4 MP4">
    <cfRule type="containsText" dxfId="3480" priority="239" operator="containsText" text=" ">
      <formula>NOT(ISERROR(SEARCH(" ",MJ4)))</formula>
    </cfRule>
  </conditionalFormatting>
  <conditionalFormatting sqref="MX4 MZ4 NB4 ND4">
    <cfRule type="containsText" dxfId="3479" priority="246" operator="containsText" text=" ">
      <formula>NOT(ISERROR(SEARCH(" ",MX4)))</formula>
    </cfRule>
  </conditionalFormatting>
  <conditionalFormatting sqref="MY4 NA4 NC4 NE4">
    <cfRule type="containsText" dxfId="3478" priority="247" operator="containsText" text=" ">
      <formula>NOT(ISERROR(SEARCH(" ",MY4)))</formula>
    </cfRule>
  </conditionalFormatting>
  <conditionalFormatting sqref="B5:B12 B41 B43 B53:B58 B45:B49">
    <cfRule type="cellIs" dxfId="3477" priority="14825" operator="equal">
      <formula>" "</formula>
    </cfRule>
  </conditionalFormatting>
  <conditionalFormatting sqref="C5:E25 C27:E27 I27 C29:E31">
    <cfRule type="containsText" dxfId="3476" priority="13641" operator="containsText" text=" ">
      <formula>NOT(ISERROR(SEARCH(" ",C5)))</formula>
    </cfRule>
    <cfRule type="containsText" dxfId="3475" priority="13642" operator="containsText" text=" ">
      <formula>NOT(ISERROR(SEARCH(" ",C5)))</formula>
    </cfRule>
  </conditionalFormatting>
  <conditionalFormatting sqref="G29 G5:G25">
    <cfRule type="containsText" dxfId="3474" priority="13631" operator="containsText" text=" ">
      <formula>NOT(ISERROR(SEARCH(" ",G5)))</formula>
    </cfRule>
    <cfRule type="containsText" dxfId="3473" priority="13632" operator="containsText" text=" ">
      <formula>NOT(ISERROR(SEARCH(" ",G5)))</formula>
    </cfRule>
  </conditionalFormatting>
  <conditionalFormatting sqref="H27 H5:H25 H29:H31">
    <cfRule type="containsText" dxfId="3472" priority="13639" operator="containsText" text=" ">
      <formula>NOT(ISERROR(SEARCH(" ",H5)))</formula>
    </cfRule>
    <cfRule type="containsText" dxfId="3471" priority="13640" operator="containsText" text=" ">
      <formula>NOT(ISERROR(SEARCH(" ",H5)))</formula>
    </cfRule>
  </conditionalFormatting>
  <conditionalFormatting sqref="Q5:R12 L5:N12 Q43:R43 Q53:R56 L43:N43 L53:N56 L58:N58 Q60:R60 Q58:R58 L60:N60 L45:N48 Q45:R49">
    <cfRule type="containsText" dxfId="3470" priority="14978" operator="containsText" text=" ">
      <formula>NOT(ISERROR(SEARCH(" ",L5)))</formula>
    </cfRule>
    <cfRule type="containsText" dxfId="3469" priority="14979" operator="containsText" text=" ">
      <formula>NOT(ISERROR(SEARCH(" ",L5)))</formula>
    </cfRule>
  </conditionalFormatting>
  <conditionalFormatting sqref="V53:V56 V43 V58 V60 V45:V49 V31:V41 V5:V28">
    <cfRule type="colorScale" priority="15026">
      <colorScale>
        <cfvo type="min"/>
        <cfvo type="max"/>
        <color rgb="FFFCFCFF"/>
        <color rgb="FF63BE7B"/>
      </colorScale>
    </cfRule>
    <cfRule type="colorScale" priority="150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U29 AC13:AC25 AC83:AC85 AC80:AC81 AC68:AC73 AE65 AC5 AE45:AE46 AE48:AE49 AE60 AE58 AE6:AE25 AE31:AE43 AC31:AC42 AE53:AE56 AE5:AG5 AE68:AE73 AE80:AE81 AE83:AE85">
    <cfRule type="cellIs" dxfId="3468" priority="14410" operator="greaterThan">
      <formula>1</formula>
    </cfRule>
    <cfRule type="containsText" dxfId="3467" priority="14411" operator="containsText" text=" ">
      <formula>NOT(ISERROR(SEARCH(" ",AC5)))</formula>
    </cfRule>
    <cfRule type="containsText" dxfId="3466" priority="14412" operator="containsText" text=" ">
      <formula>NOT(ISERROR(SEARCH(" ",AC5)))</formula>
    </cfRule>
  </conditionalFormatting>
  <conditionalFormatting sqref="AD87:AD89 AD83:AD85 AD80:AD81 AD76:AD77 AD68:AD73 AD45:AD46 AD5:AD25 AD48:AD50 AD30:AD43 AD52:AD66">
    <cfRule type="cellIs" dxfId="3465" priority="297" operator="equal">
      <formula>0</formula>
    </cfRule>
  </conditionalFormatting>
  <conditionalFormatting sqref="AD65 AD45:AD46 AD48:AD49 AD60 AD58 AD31:AD43 AD53:AD56 AD5:AD25 AD68:AD73 AD80:AD81 AD83:AD85">
    <cfRule type="cellIs" dxfId="3464" priority="312" operator="greaterThan">
      <formula>1</formula>
    </cfRule>
    <cfRule type="containsText" dxfId="3463" priority="313" operator="containsText" text=" ">
      <formula>NOT(ISERROR(SEARCH(" ",AD5)))</formula>
    </cfRule>
    <cfRule type="containsText" dxfId="3462" priority="314" operator="containsText" text=" ">
      <formula>NOT(ISERROR(SEARCH(" ",AD5)))</formula>
    </cfRule>
  </conditionalFormatting>
  <conditionalFormatting sqref="AD80:AD81 AD65 AD45:AD46 AD5:AD25 AD48:AD49 AD60 AD58 AD31:AD43 AD83:AD85 AD68:AD73 AD53:AD56">
    <cfRule type="cellIs" dxfId="3461" priority="298" operator="equal">
      <formula>0</formula>
    </cfRule>
  </conditionalFormatting>
  <conditionalFormatting sqref="AL28:AP28 AE88:AG89 AE87 AE83:AE85 AE80:AE81 AE76:AE77 AE68:AE73 AE5:AG5 AE45:AE46 AE6:AE25 AE48:AE50 AE30:AE43 AE52:AE66">
    <cfRule type="cellIs" dxfId="3460" priority="9153" operator="equal">
      <formula>0</formula>
    </cfRule>
  </conditionalFormatting>
  <conditionalFormatting sqref="EJ50 AE80:AE81 AE65 AE5:AG5 AE45:AE46 AE6:AE25 AE48:AE49 AE60 AE58 AE31:AE43 AE83:AE85 AE68:AE73 AE53:AE56">
    <cfRule type="cellIs" dxfId="3459" priority="12900" operator="equal">
      <formula>0</formula>
    </cfRule>
  </conditionalFormatting>
  <conditionalFormatting sqref="AL5:AR5 AP27:AQ27 AN27 AL43:AQ43 AP57:AQ57 AO58:AQ58 AL54 AL58:AM58 AL55:AM56 AN53:AN58 AL53:AM53 AL60:AN60 AL45:AQ49 AL32:AQ41 AO29:AP29 AH18:AJ31 AE26:AE28 AL31:AP31 AQ28:AQ31 AT5:AT58 AL6:AQ26 AG48:AG49 AG18:AG27 AG13:AJ17 AG31:AG40 AG46 AG60 AG58 AG53:AG56 AG43 AG6:AG12 AF6:AF76 AO53:AQ56 AR6:AR76">
    <cfRule type="cellIs" dxfId="3458" priority="14845" operator="equal">
      <formula>0</formula>
    </cfRule>
  </conditionalFormatting>
  <conditionalFormatting sqref="AH5:AH12 AH46:AJ46 AH32:AJ40">
    <cfRule type="cellIs" dxfId="3457" priority="13719" operator="equal">
      <formula>0</formula>
    </cfRule>
    <cfRule type="cellIs" dxfId="3456" priority="13720" operator="equal">
      <formula>0</formula>
    </cfRule>
    <cfRule type="cellIs" dxfId="3455" priority="13721" operator="greaterThan">
      <formula>1</formula>
    </cfRule>
    <cfRule type="containsText" dxfId="3454" priority="13722" operator="containsText" text=" ">
      <formula>NOT(ISERROR(SEARCH(" ",AH5)))</formula>
    </cfRule>
    <cfRule type="containsText" dxfId="3453" priority="13723" operator="containsText" text=" ">
      <formula>NOT(ISERROR(SEARCH(" ",AH5)))</formula>
    </cfRule>
  </conditionalFormatting>
  <conditionalFormatting sqref="AS39 AS5 AS53:AS58 AS45:AS49 AS41:AS43 AS7 AS9 AS11 AS13 AS15 AS17 AS19 AS21 AS23 AS25 AS27 AS29 AS31 AS33 AS35 AS37">
    <cfRule type="containsText" dxfId="3452" priority="8926" operator="containsText" text=" ">
      <formula>NOT(ISERROR(SEARCH(" ",AS5)))</formula>
    </cfRule>
    <cfRule type="containsText" dxfId="3451" priority="8927" operator="containsText" text=" ">
      <formula>NOT(ISERROR(SEARCH(" ",AS5)))</formula>
    </cfRule>
  </conditionalFormatting>
  <conditionalFormatting sqref="AS5 AS53:AS58 AS45:AS49 AS41:AS43 AS7 AS9 AS11 AS13 AS15 AS17 AS19 AS21 AS23 AS25 AS27 AS29 AS31 AS33 AS35 AS37 AS39">
    <cfRule type="cellIs" dxfId="3450" priority="8925" operator="equal">
      <formula>0</formula>
    </cfRule>
  </conditionalFormatting>
  <conditionalFormatting sqref="AU5:AU12 AU90:AU1048576 AU58 AU60 AU53:AU56 AU47:AU49">
    <cfRule type="cellIs" dxfId="3449" priority="14947" operator="greaterThan">
      <formula>1</formula>
    </cfRule>
    <cfRule type="containsText" dxfId="3448" priority="14948" operator="containsText" text=" ">
      <formula>NOT(ISERROR(SEARCH(" ",AU5)))</formula>
    </cfRule>
    <cfRule type="containsText" dxfId="3447" priority="14949" operator="containsText" text=" ">
      <formula>NOT(ISERROR(SEARCH(" ",AU5)))</formula>
    </cfRule>
  </conditionalFormatting>
  <conditionalFormatting sqref="BF5:BG12 BF45:BF48 BF60:BG60 BF53:BG56 BF58:BG58 BF43:BG43 BG48:BG49 BG46">
    <cfRule type="containsText" dxfId="3446" priority="14938" operator="containsText" text=" ">
      <formula>NOT(ISERROR(SEARCH(" ",BF5)))</formula>
    </cfRule>
    <cfRule type="containsText" dxfId="3445" priority="14939" operator="containsText" text=" ">
      <formula>NOT(ISERROR(SEARCH(" ",BF5)))</formula>
    </cfRule>
  </conditionalFormatting>
  <conditionalFormatting sqref="BJ5:BK5 BJ6:BJ26 BJ60 BJ58 BJ43 BK6:BK76">
    <cfRule type="containsText" dxfId="3444" priority="14962" operator="containsText" text=" ">
      <formula>NOT(ISERROR(SEARCH(" ",BJ5)))</formula>
    </cfRule>
    <cfRule type="containsText" dxfId="3443" priority="14963" operator="containsText" text=" ">
      <formula>NOT(ISERROR(SEARCH(" ",BJ5)))</formula>
    </cfRule>
  </conditionalFormatting>
  <conditionalFormatting sqref="CF5:CF40 CN18">
    <cfRule type="cellIs" dxfId="3442" priority="1078" operator="equal">
      <formula>1</formula>
    </cfRule>
  </conditionalFormatting>
  <conditionalFormatting sqref="CH29:CJ31 CH5:CJ27 CK5:CM12 DT58 DS6:DS76 CO5:CQ6 DS5:DT5 DT38:DT40 DT62:DT66 CO7:CP12 CS5:CS88">
    <cfRule type="cellIs" dxfId="3441" priority="13651" operator="equal">
      <formula>1</formula>
    </cfRule>
  </conditionalFormatting>
  <conditionalFormatting sqref="CZ41 CU52:CW52 CU5:CY41 CU42:CX51 CY42:CY89">
    <cfRule type="cellIs" dxfId="3440" priority="580" operator="equal">
      <formula>1</formula>
    </cfRule>
  </conditionalFormatting>
  <conditionalFormatting sqref="CZ51:DC51 CZ52:DB52 DA41:DC41 CZ53:DC54 DC55 DC74:DC75 CZ5:DC40 CZ50:DB50 CZ56:DC73 CZ42:DC49">
    <cfRule type="cellIs" dxfId="3439" priority="577" operator="equal">
      <formula>1</formula>
    </cfRule>
  </conditionalFormatting>
  <conditionalFormatting sqref="DE63 DI5:DI89 DD5:DD89">
    <cfRule type="cellIs" dxfId="3438" priority="590" operator="equal">
      <formula>1</formula>
    </cfRule>
  </conditionalFormatting>
  <conditionalFormatting sqref="DE5:DH40 DE43:DH43 DF63:DH63 DE64:DH68 DH76 DH69:DH70 DH59:DH61 DE62:DH62 DH55:DH56 DE57:DH58 DH53 DE54:DH54 DH49 DE50:DH52 DH72:DH73 DE46:DH47">
    <cfRule type="cellIs" dxfId="3437" priority="574" operator="equal">
      <formula>1</formula>
    </cfRule>
  </conditionalFormatting>
  <conditionalFormatting sqref="DJ5:DM41 DJ74:DM74 DM71:DM73 DJ56:DM62 DJ52:DM54 DM42 DJ49:DM49 DM55 DJ46:DM46 DJ64:DM64 DM63 DJ67:DM67 DM65:DM66 DJ70:DM70 DJ76:DM76 DK75:DM75 DM44:DM45 DM47:DM48 DM50:DM51">
    <cfRule type="cellIs" dxfId="3436" priority="571" operator="equal">
      <formula>1</formula>
    </cfRule>
  </conditionalFormatting>
  <conditionalFormatting sqref="DO5:DR41 DO49:DQ49 DR72 DO52:DR52 DO57:DR58 DO74:DQ76 DO65:DQ66 DO64:DR64 DO63:DQ63 DO62:DR62 DO59:DQ61 DO56:DQ56 DO54:DR54 DO53:DQ53 DO46:DR46 DO45:DQ45 DO69:DQ70">
    <cfRule type="cellIs" dxfId="3435" priority="468" operator="equal">
      <formula>1</formula>
    </cfRule>
  </conditionalFormatting>
  <conditionalFormatting sqref="FE53:FE58 FE5:FE27 FE60 FE45:FE49 FE31:FE43">
    <cfRule type="cellIs" dxfId="3434" priority="15028" operator="greaterThan">
      <formula>1</formula>
    </cfRule>
    <cfRule type="colorScale" priority="15029">
      <colorScale>
        <cfvo type="min"/>
        <cfvo type="max"/>
        <color rgb="FFFCFCFF"/>
        <color rgb="FF63BE7B"/>
      </colorScale>
    </cfRule>
    <cfRule type="colorScale" priority="150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F53:FF58 FF5:FF27 FF60 FF45:FF49 FF29:FF43">
    <cfRule type="colorScale" priority="14667">
      <colorScale>
        <cfvo type="min"/>
        <cfvo type="max"/>
        <color rgb="FFFCFCFF"/>
        <color rgb="FF63BE7B"/>
      </colorScale>
    </cfRule>
    <cfRule type="colorScale" priority="146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53:FH57 FG5:FH27 FG60:FH60 FG58 FG45:FH49 FG31:FH43">
    <cfRule type="colorScale" priority="15031">
      <colorScale>
        <cfvo type="min"/>
        <cfvo type="max"/>
        <color rgb="FFFCFCFF"/>
        <color rgb="FF63BE7B"/>
      </colorScale>
    </cfRule>
    <cfRule type="colorScale" priority="150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53:FI58 FI5:FI27 FI60 FI45:FI49 FI31:FI43">
    <cfRule type="colorScale" priority="15033">
      <colorScale>
        <cfvo type="min"/>
        <cfvo type="max"/>
        <color rgb="FFFCFCFF"/>
        <color rgb="FF63BE7B"/>
      </colorScale>
    </cfRule>
    <cfRule type="colorScale" priority="150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53:FK57 FK5:FK27 FK60 FK45:FK49 FK31:FK43">
    <cfRule type="cellIs" dxfId="3433" priority="15035" operator="greaterThan">
      <formula>1</formula>
    </cfRule>
    <cfRule type="colorScale" priority="15036">
      <colorScale>
        <cfvo type="min"/>
        <cfvo type="max"/>
        <color rgb="FFFCFCFF"/>
        <color rgb="FF63BE7B"/>
      </colorScale>
    </cfRule>
    <cfRule type="colorScale" priority="150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53:FL58 FL5:FL27 FL60 FL45:FL49 FL31:FL43">
    <cfRule type="colorScale" priority="15038">
      <colorScale>
        <cfvo type="min"/>
        <cfvo type="max"/>
        <color rgb="FFFCFCFF"/>
        <color rgb="FF63BE7B"/>
      </colorScale>
    </cfRule>
    <cfRule type="colorScale" priority="150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53:FN57 FN5:FN27 FN60 FN45:FN49 FN31:FN43">
    <cfRule type="cellIs" dxfId="3432" priority="15040" operator="greaterThan">
      <formula>1</formula>
    </cfRule>
    <cfRule type="colorScale" priority="15041">
      <colorScale>
        <cfvo type="min"/>
        <cfvo type="max"/>
        <color rgb="FFFCFCFF"/>
        <color rgb="FF63BE7B"/>
      </colorScale>
    </cfRule>
    <cfRule type="colorScale" priority="150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53:FO58 FO5:FO27 FO60 FO45:FO49 FO31:FO43">
    <cfRule type="colorScale" priority="15043">
      <colorScale>
        <cfvo type="min"/>
        <cfvo type="max"/>
        <color rgb="FFFCFCFF"/>
        <color rgb="FF63BE7B"/>
      </colorScale>
    </cfRule>
    <cfRule type="colorScale" priority="150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53:FP58 FP5:FP27 FP60 FP45:FP49 FP31:FP43">
    <cfRule type="colorScale" priority="15045">
      <colorScale>
        <cfvo type="min"/>
        <cfvo type="max"/>
        <color rgb="FFFCFCFF"/>
        <color rgb="FF63BE7B"/>
      </colorScale>
    </cfRule>
    <cfRule type="colorScale" priority="150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53:FQ57 FQ5:FQ27 FQ60 FQ45:FQ49 FQ31:FQ43">
    <cfRule type="cellIs" dxfId="3431" priority="15047" operator="greaterThan">
      <formula>1</formula>
    </cfRule>
    <cfRule type="colorScale" priority="15048">
      <colorScale>
        <cfvo type="min"/>
        <cfvo type="max"/>
        <color rgb="FFFCFCFF"/>
        <color rgb="FF63BE7B"/>
      </colorScale>
    </cfRule>
    <cfRule type="colorScale" priority="150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53:FR58 FR5:FR27 FR60 FR45:FR49 FR31:FR43">
    <cfRule type="colorScale" priority="15050">
      <colorScale>
        <cfvo type="min"/>
        <cfvo type="max"/>
        <color rgb="FFFCFCFF"/>
        <color rgb="FF63BE7B"/>
      </colorScale>
    </cfRule>
    <cfRule type="colorScale" priority="150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53:FS58 FS5:FS27 FS60 FS45:FS49 FS31:FS43">
    <cfRule type="colorScale" priority="15052">
      <colorScale>
        <cfvo type="min"/>
        <cfvo type="max"/>
        <color rgb="FFFCFCFF"/>
        <color rgb="FF63BE7B"/>
      </colorScale>
    </cfRule>
    <cfRule type="colorScale" priority="150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53:FT57 FT5:FT27 FT60 FT45:FT49 FT31:FT43">
    <cfRule type="cellIs" dxfId="3430" priority="15054" operator="greaterThan">
      <formula>1</formula>
    </cfRule>
    <cfRule type="colorScale" priority="15055">
      <colorScale>
        <cfvo type="min"/>
        <cfvo type="max"/>
        <color rgb="FFFCFCFF"/>
        <color rgb="FF63BE7B"/>
      </colorScale>
    </cfRule>
    <cfRule type="colorScale" priority="150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53:FU58 FU5:FU27 FU60 FU45:FU49 FU31:FU43">
    <cfRule type="colorScale" priority="15057">
      <colorScale>
        <cfvo type="min"/>
        <cfvo type="max"/>
        <color rgb="FFFCFCFF"/>
        <color rgb="FF63BE7B"/>
      </colorScale>
    </cfRule>
    <cfRule type="colorScale" priority="150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53:FV58 FV5:FV27 FV60 FV45:FV49 FV31:FV43">
    <cfRule type="colorScale" priority="15059">
      <colorScale>
        <cfvo type="min"/>
        <cfvo type="max"/>
        <color rgb="FFFCFCFF"/>
        <color rgb="FF63BE7B"/>
      </colorScale>
    </cfRule>
    <cfRule type="colorScale" priority="150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53:FW57 FW5:FW27 FW60 FW45:FW49 FW31:FW43">
    <cfRule type="cellIs" dxfId="3429" priority="15061" operator="greaterThan">
      <formula>1</formula>
    </cfRule>
    <cfRule type="colorScale" priority="15062">
      <colorScale>
        <cfvo type="min"/>
        <cfvo type="max"/>
        <color rgb="FFFCFCFF"/>
        <color rgb="FF63BE7B"/>
      </colorScale>
    </cfRule>
    <cfRule type="colorScale" priority="150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53:FX58 FX5:FX27 FX60 FX45:FX49 FX31:FX43">
    <cfRule type="colorScale" priority="15064">
      <colorScale>
        <cfvo type="min"/>
        <cfvo type="max"/>
        <color rgb="FFFCFCFF"/>
        <color rgb="FF63BE7B"/>
      </colorScale>
    </cfRule>
    <cfRule type="colorScale" priority="150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53:FY58 FY5:FY27 FY60 FY45:FY49 FY31:FY43">
    <cfRule type="colorScale" priority="15066">
      <colorScale>
        <cfvo type="min"/>
        <cfvo type="max"/>
        <color rgb="FFFCFCFF"/>
        <color rgb="FF63BE7B"/>
      </colorScale>
    </cfRule>
    <cfRule type="colorScale" priority="150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53:FZ57 FZ5:FZ27 FZ60 FZ45:FZ49 FZ31:FZ43">
    <cfRule type="cellIs" dxfId="3428" priority="15068" operator="greaterThan">
      <formula>1</formula>
    </cfRule>
    <cfRule type="colorScale" priority="15069">
      <colorScale>
        <cfvo type="min"/>
        <cfvo type="max"/>
        <color rgb="FFFCFCFF"/>
        <color rgb="FF63BE7B"/>
      </colorScale>
    </cfRule>
    <cfRule type="colorScale" priority="150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53:GA58 GA5:GA27 GA60 GA45:GA49 GA31:GA43">
    <cfRule type="colorScale" priority="15071">
      <colorScale>
        <cfvo type="min"/>
        <cfvo type="max"/>
        <color rgb="FFFCFCFF"/>
        <color rgb="FF63BE7B"/>
      </colorScale>
    </cfRule>
    <cfRule type="colorScale" priority="150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53:GB58 GB5:GB27 GB60 GB45:GB49 GB31:GB43">
    <cfRule type="colorScale" priority="15073">
      <colorScale>
        <cfvo type="min"/>
        <cfvo type="max"/>
        <color rgb="FFFCFCFF"/>
        <color rgb="FF63BE7B"/>
      </colorScale>
    </cfRule>
    <cfRule type="colorScale" priority="150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53:GC57 GC5:GC27 GC60 GC45:GC49 GC31:GC43">
    <cfRule type="cellIs" dxfId="3427" priority="15075" operator="greaterThan">
      <formula>1</formula>
    </cfRule>
    <cfRule type="colorScale" priority="15076">
      <colorScale>
        <cfvo type="min"/>
        <cfvo type="max"/>
        <color rgb="FFFCFCFF"/>
        <color rgb="FF63BE7B"/>
      </colorScale>
    </cfRule>
    <cfRule type="colorScale" priority="150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53:GD58 GD5:GD27 GD60 GD45:GD49 GD31:GD43">
    <cfRule type="colorScale" priority="15078">
      <colorScale>
        <cfvo type="min"/>
        <cfvo type="max"/>
        <color rgb="FFFCFCFF"/>
        <color rgb="FF63BE7B"/>
      </colorScale>
    </cfRule>
    <cfRule type="colorScale" priority="150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53:GE58 GE5:GE27 GE60 GE45:GE49 GE31:GE43">
    <cfRule type="colorScale" priority="15080">
      <colorScale>
        <cfvo type="min"/>
        <cfvo type="max"/>
        <color rgb="FFFCFCFF"/>
        <color rgb="FF63BE7B"/>
      </colorScale>
    </cfRule>
    <cfRule type="colorScale" priority="150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53:GF57 GF5:GF27 GF60 GF45:GF49 GF31:GF43">
    <cfRule type="cellIs" dxfId="3426" priority="15082" operator="greaterThan">
      <formula>1</formula>
    </cfRule>
    <cfRule type="colorScale" priority="15083">
      <colorScale>
        <cfvo type="min"/>
        <cfvo type="max"/>
        <color rgb="FFFCFCFF"/>
        <color rgb="FF63BE7B"/>
      </colorScale>
    </cfRule>
    <cfRule type="colorScale" priority="150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53:GG58 GG5:GG27 GG60 GG45:GG49 GG31:GG43">
    <cfRule type="colorScale" priority="15085">
      <colorScale>
        <cfvo type="min"/>
        <cfvo type="max"/>
        <color rgb="FFFCFCFF"/>
        <color rgb="FF63BE7B"/>
      </colorScale>
    </cfRule>
    <cfRule type="colorScale" priority="150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53:GH58 GH5:GH27 GH60 GH45:GH49 GH31:GH43">
    <cfRule type="colorScale" priority="15087">
      <colorScale>
        <cfvo type="min"/>
        <cfvo type="max"/>
        <color rgb="FFFCFCFF"/>
        <color rgb="FF63BE7B"/>
      </colorScale>
    </cfRule>
    <cfRule type="colorScale" priority="150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53:GI57 GI5:GI27 GI60 GI45:GI49 GI31:GI43">
    <cfRule type="cellIs" dxfId="3425" priority="15089" operator="greaterThan">
      <formula>1</formula>
    </cfRule>
    <cfRule type="colorScale" priority="15090">
      <colorScale>
        <cfvo type="min"/>
        <cfvo type="max"/>
        <color rgb="FFFCFCFF"/>
        <color rgb="FF63BE7B"/>
      </colorScale>
    </cfRule>
    <cfRule type="colorScale" priority="150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53:GJ58 GJ5:GJ27 GJ60 GJ45:GJ49 GJ31:GJ43">
    <cfRule type="colorScale" priority="15092">
      <colorScale>
        <cfvo type="min"/>
        <cfvo type="max"/>
        <color rgb="FFFCFCFF"/>
        <color rgb="FF63BE7B"/>
      </colorScale>
    </cfRule>
    <cfRule type="colorScale" priority="150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53:GK58 GK5:GK27 GK60 GK45:GK49 GK31:GK43">
    <cfRule type="colorScale" priority="15094">
      <colorScale>
        <cfvo type="min"/>
        <cfvo type="max"/>
        <color rgb="FFFCFCFF"/>
        <color rgb="FF63BE7B"/>
      </colorScale>
    </cfRule>
    <cfRule type="colorScale" priority="150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53:GL57 GL5:GL27 GL60 GL45:GL49 GL31:GL43">
    <cfRule type="cellIs" dxfId="3424" priority="15096" operator="greaterThan">
      <formula>1</formula>
    </cfRule>
    <cfRule type="colorScale" priority="15097">
      <colorScale>
        <cfvo type="min"/>
        <cfvo type="max"/>
        <color rgb="FFFCFCFF"/>
        <color rgb="FF63BE7B"/>
      </colorScale>
    </cfRule>
    <cfRule type="colorScale" priority="150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53:GM58 GM5:GM27 GM60 GM45:GM49 GM31:GM43">
    <cfRule type="colorScale" priority="15099">
      <colorScale>
        <cfvo type="min"/>
        <cfvo type="max"/>
        <color rgb="FFFCFCFF"/>
        <color rgb="FF63BE7B"/>
      </colorScale>
    </cfRule>
    <cfRule type="colorScale" priority="151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53:GN58 GN5:GN27 GN60 GN45:GN49 GN31:GN43">
    <cfRule type="colorScale" priority="15101">
      <colorScale>
        <cfvo type="min"/>
        <cfvo type="max"/>
        <color rgb="FFFCFCFF"/>
        <color rgb="FF63BE7B"/>
      </colorScale>
    </cfRule>
    <cfRule type="colorScale" priority="151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53:GO57 GO5:GO27 GO60 GO45:GO49 GO31:GO43">
    <cfRule type="cellIs" dxfId="3423" priority="15103" operator="greaterThan">
      <formula>1</formula>
    </cfRule>
    <cfRule type="colorScale" priority="15104">
      <colorScale>
        <cfvo type="min"/>
        <cfvo type="max"/>
        <color rgb="FFFCFCFF"/>
        <color rgb="FF63BE7B"/>
      </colorScale>
    </cfRule>
    <cfRule type="colorScale" priority="151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53:GP58 GP5:GP27 GP60 GP45:GP49 GP31:GP43">
    <cfRule type="colorScale" priority="15106">
      <colorScale>
        <cfvo type="min"/>
        <cfvo type="max"/>
        <color rgb="FFFCFCFF"/>
        <color rgb="FF63BE7B"/>
      </colorScale>
    </cfRule>
    <cfRule type="colorScale" priority="151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53:GQ58 GQ5:GQ27 GQ60 GQ45:GQ49 GQ31:GQ43">
    <cfRule type="colorScale" priority="15108">
      <colorScale>
        <cfvo type="min"/>
        <cfvo type="max"/>
        <color rgb="FFFCFCFF"/>
        <color rgb="FF63BE7B"/>
      </colorScale>
    </cfRule>
    <cfRule type="colorScale" priority="151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53:GR57 GR5:GR27 GR60 GR45:GR49 GR31:GR43">
    <cfRule type="cellIs" dxfId="3422" priority="15110" operator="greaterThan">
      <formula>1</formula>
    </cfRule>
    <cfRule type="colorScale" priority="15111">
      <colorScale>
        <cfvo type="min"/>
        <cfvo type="max"/>
        <color rgb="FFFCFCFF"/>
        <color rgb="FF63BE7B"/>
      </colorScale>
    </cfRule>
    <cfRule type="colorScale" priority="151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53:GS58 GS5:GS27 GS60 GS45:GS49 GS31:GS43">
    <cfRule type="colorScale" priority="15113">
      <colorScale>
        <cfvo type="min"/>
        <cfvo type="max"/>
        <color rgb="FFFCFCFF"/>
        <color rgb="FF63BE7B"/>
      </colorScale>
    </cfRule>
    <cfRule type="colorScale" priority="151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53:GT58 GT5:GT27 GT60 GT45:GT49 GT31:GT43">
    <cfRule type="colorScale" priority="15115">
      <colorScale>
        <cfvo type="min"/>
        <cfvo type="max"/>
        <color rgb="FFFCFCFF"/>
        <color rgb="FF63BE7B"/>
      </colorScale>
    </cfRule>
    <cfRule type="colorScale" priority="151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53:GU57 GU5:GU27 GU60 GU45:GU49 GU31:GU43">
    <cfRule type="cellIs" dxfId="3421" priority="15117" operator="greaterThan">
      <formula>1</formula>
    </cfRule>
    <cfRule type="colorScale" priority="15118">
      <colorScale>
        <cfvo type="min"/>
        <cfvo type="max"/>
        <color rgb="FFFCFCFF"/>
        <color rgb="FF63BE7B"/>
      </colorScale>
    </cfRule>
    <cfRule type="colorScale" priority="151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53:GV58 GV5:GV27 GV60 GV45:GV49 GV31:GV43">
    <cfRule type="colorScale" priority="15120">
      <colorScale>
        <cfvo type="min"/>
        <cfvo type="max"/>
        <color rgb="FFFCFCFF"/>
        <color rgb="FF63BE7B"/>
      </colorScale>
    </cfRule>
    <cfRule type="colorScale" priority="151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53:GW58 GW5:GW27 GW60 GW45:GW49 GW31:GW43">
    <cfRule type="colorScale" priority="15122">
      <colorScale>
        <cfvo type="min"/>
        <cfvo type="max"/>
        <color rgb="FFFCFCFF"/>
        <color rgb="FF63BE7B"/>
      </colorScale>
    </cfRule>
    <cfRule type="colorScale" priority="151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53:GX57 GX5:GX27 GX60 GX45:GX49 GX31:GX43">
    <cfRule type="cellIs" dxfId="3420" priority="15124" operator="greaterThan">
      <formula>1</formula>
    </cfRule>
    <cfRule type="colorScale" priority="15125">
      <colorScale>
        <cfvo type="min"/>
        <cfvo type="max"/>
        <color rgb="FFFCFCFF"/>
        <color rgb="FF63BE7B"/>
      </colorScale>
    </cfRule>
    <cfRule type="colorScale" priority="151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53:GY58 GY5:GY27 GY60 GY45:GY49 GY31:GY43">
    <cfRule type="colorScale" priority="15127">
      <colorScale>
        <cfvo type="min"/>
        <cfvo type="max"/>
        <color rgb="FFFCFCFF"/>
        <color rgb="FF63BE7B"/>
      </colorScale>
    </cfRule>
    <cfRule type="colorScale" priority="151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53:GZ58 GZ5:GZ27 GZ60 GZ45:GZ49 GZ31:GZ43">
    <cfRule type="colorScale" priority="15129">
      <colorScale>
        <cfvo type="min"/>
        <cfvo type="max"/>
        <color rgb="FFFCFCFF"/>
        <color rgb="FF63BE7B"/>
      </colorScale>
    </cfRule>
    <cfRule type="colorScale" priority="151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53:HA57 HA5:HA27 HA60 HA45:HA49 HA31:HA43">
    <cfRule type="cellIs" dxfId="3419" priority="15131" operator="greaterThan">
      <formula>1</formula>
    </cfRule>
    <cfRule type="colorScale" priority="15132">
      <colorScale>
        <cfvo type="min"/>
        <cfvo type="max"/>
        <color rgb="FFFCFCFF"/>
        <color rgb="FF63BE7B"/>
      </colorScale>
    </cfRule>
    <cfRule type="colorScale" priority="151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53:HB58 HB5:HB27 HB60 HB45:HB49 HB31:HB43">
    <cfRule type="colorScale" priority="15134">
      <colorScale>
        <cfvo type="min"/>
        <cfvo type="max"/>
        <color rgb="FFFCFCFF"/>
        <color rgb="FF63BE7B"/>
      </colorScale>
    </cfRule>
    <cfRule type="colorScale" priority="151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53:HC58 HC5:HC27 HC60 HC45:HC49 HC31:HC43">
    <cfRule type="colorScale" priority="15136">
      <colorScale>
        <cfvo type="min"/>
        <cfvo type="max"/>
        <color rgb="FFFCFCFF"/>
        <color rgb="FF63BE7B"/>
      </colorScale>
    </cfRule>
    <cfRule type="colorScale" priority="151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53:HD57 HD5:HD27 HD60 HD45:HD49 HD31:HD43">
    <cfRule type="cellIs" dxfId="3418" priority="15138" operator="greaterThan">
      <formula>1</formula>
    </cfRule>
    <cfRule type="colorScale" priority="15139">
      <colorScale>
        <cfvo type="min"/>
        <cfvo type="max"/>
        <color rgb="FFFCFCFF"/>
        <color rgb="FF63BE7B"/>
      </colorScale>
    </cfRule>
    <cfRule type="colorScale" priority="151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53:HE58 HE5:HE27 HE60 HE45:HE49 HE31:HE43">
    <cfRule type="colorScale" priority="15141">
      <colorScale>
        <cfvo type="min"/>
        <cfvo type="max"/>
        <color rgb="FFFCFCFF"/>
        <color rgb="FF63BE7B"/>
      </colorScale>
    </cfRule>
    <cfRule type="colorScale" priority="151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53:HF58 HF5:HF27 HF60 HF45:HF49 HF31:HF43">
    <cfRule type="colorScale" priority="15143">
      <colorScale>
        <cfvo type="min"/>
        <cfvo type="max"/>
        <color rgb="FFFCFCFF"/>
        <color rgb="FF63BE7B"/>
      </colorScale>
    </cfRule>
    <cfRule type="colorScale" priority="151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53:HG57 HG5:HG27 HG60 HG45:HG49 HG31:HG43">
    <cfRule type="cellIs" dxfId="3417" priority="15145" operator="greaterThan">
      <formula>1</formula>
    </cfRule>
    <cfRule type="colorScale" priority="15146">
      <colorScale>
        <cfvo type="min"/>
        <cfvo type="max"/>
        <color rgb="FFFCFCFF"/>
        <color rgb="FF63BE7B"/>
      </colorScale>
    </cfRule>
    <cfRule type="colorScale" priority="151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53:HH58 HH5:HH27 HH60 HH45:HH49 HH31:HH43">
    <cfRule type="colorScale" priority="15148">
      <colorScale>
        <cfvo type="min"/>
        <cfvo type="max"/>
        <color rgb="FFFCFCFF"/>
        <color rgb="FF63BE7B"/>
      </colorScale>
    </cfRule>
    <cfRule type="colorScale" priority="151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53:HI58 HI5:HI27 HI60 HI45:HI49 HI31:HI43">
    <cfRule type="colorScale" priority="15150">
      <colorScale>
        <cfvo type="min"/>
        <cfvo type="max"/>
        <color rgb="FFFCFCFF"/>
        <color rgb="FF63BE7B"/>
      </colorScale>
    </cfRule>
    <cfRule type="colorScale" priority="151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53:HJ57 HJ5:HJ27 HJ60 HJ45:HJ49 HJ31:HJ43">
    <cfRule type="cellIs" dxfId="3416" priority="15152" operator="greaterThan">
      <formula>1</formula>
    </cfRule>
    <cfRule type="colorScale" priority="15153">
      <colorScale>
        <cfvo type="min"/>
        <cfvo type="max"/>
        <color rgb="FFFCFCFF"/>
        <color rgb="FF63BE7B"/>
      </colorScale>
    </cfRule>
    <cfRule type="colorScale" priority="151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53:HK58 HK5:HK27 HK60 HK45:HK49 HK31:HK43">
    <cfRule type="colorScale" priority="15155">
      <colorScale>
        <cfvo type="min"/>
        <cfvo type="max"/>
        <color rgb="FFFCFCFF"/>
        <color rgb="FF63BE7B"/>
      </colorScale>
    </cfRule>
    <cfRule type="colorScale" priority="151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53:HL58 HL5:HL27 HL60 HL45:HL49 HL31:HL43">
    <cfRule type="colorScale" priority="15157">
      <colorScale>
        <cfvo type="min"/>
        <cfvo type="max"/>
        <color rgb="FFFCFCFF"/>
        <color rgb="FF63BE7B"/>
      </colorScale>
    </cfRule>
    <cfRule type="colorScale" priority="151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53:HM57 HM5:HM27 HM60 HM45:HM49 HM31:HM43">
    <cfRule type="cellIs" dxfId="3415" priority="15159" operator="greaterThan">
      <formula>1</formula>
    </cfRule>
    <cfRule type="colorScale" priority="15160">
      <colorScale>
        <cfvo type="min"/>
        <cfvo type="max"/>
        <color rgb="FFFCFCFF"/>
        <color rgb="FF63BE7B"/>
      </colorScale>
    </cfRule>
    <cfRule type="colorScale" priority="151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53:HT58 HT5:HT27 HT60 HT45:HT49 HT31:HT43">
    <cfRule type="cellIs" dxfId="3414" priority="15162" operator="greaterThan">
      <formula>1</formula>
    </cfRule>
    <cfRule type="colorScale" priority="15163">
      <colorScale>
        <cfvo type="min"/>
        <cfvo type="max"/>
        <color rgb="FFFCFCFF"/>
        <color rgb="FF63BE7B"/>
      </colorScale>
    </cfRule>
    <cfRule type="colorScale" priority="151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5:HW27 HU48 HV53:HW57 HV60:HW60 HV58 HV45:HW49 HU45:HU46 HU31:HW43">
    <cfRule type="colorScale" priority="15165">
      <colorScale>
        <cfvo type="min"/>
        <cfvo type="max"/>
        <color rgb="FFFCFCFF"/>
        <color rgb="FF63BE7B"/>
      </colorScale>
    </cfRule>
    <cfRule type="colorScale" priority="151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53:HX58 HX5:HX27 HX60 HX45:HX49 HX31:HX43">
    <cfRule type="colorScale" priority="15167">
      <colorScale>
        <cfvo type="min"/>
        <cfvo type="max"/>
        <color rgb="FFFCFCFF"/>
        <color rgb="FF63BE7B"/>
      </colorScale>
    </cfRule>
    <cfRule type="colorScale" priority="151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53:HZ57 HZ5:HZ27 HZ60 HZ45:HZ49 HZ31:HZ43">
    <cfRule type="cellIs" dxfId="3413" priority="15169" operator="greaterThan">
      <formula>1</formula>
    </cfRule>
    <cfRule type="colorScale" priority="15170">
      <colorScale>
        <cfvo type="min"/>
        <cfvo type="max"/>
        <color rgb="FFFCFCFF"/>
        <color rgb="FF63BE7B"/>
      </colorScale>
    </cfRule>
    <cfRule type="colorScale" priority="151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53:IA58 IA5:IA27 IA60 IA45:IA49 IA31:IA43">
    <cfRule type="colorScale" priority="15172">
      <colorScale>
        <cfvo type="min"/>
        <cfvo type="max"/>
        <color rgb="FFFCFCFF"/>
        <color rgb="FF63BE7B"/>
      </colorScale>
    </cfRule>
    <cfRule type="colorScale" priority="151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53:IC57 IC5:IC27 IC60 IC45:IC49 IC31:IC43">
    <cfRule type="cellIs" dxfId="3412" priority="15174" operator="greaterThan">
      <formula>1</formula>
    </cfRule>
    <cfRule type="colorScale" priority="15175">
      <colorScale>
        <cfvo type="min"/>
        <cfvo type="max"/>
        <color rgb="FFFCFCFF"/>
        <color rgb="FF63BE7B"/>
      </colorScale>
    </cfRule>
    <cfRule type="colorScale" priority="151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53:ID58 ID5:ID27 ID60 ID45:ID49 ID31:ID43">
    <cfRule type="colorScale" priority="15177">
      <colorScale>
        <cfvo type="min"/>
        <cfvo type="max"/>
        <color rgb="FFFCFCFF"/>
        <color rgb="FF63BE7B"/>
      </colorScale>
    </cfRule>
    <cfRule type="colorScale" priority="151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53:IE58 IE5:IE27 IE60 IE45:IE49 IE31:IE43">
    <cfRule type="colorScale" priority="15179">
      <colorScale>
        <cfvo type="min"/>
        <cfvo type="max"/>
        <color rgb="FFFCFCFF"/>
        <color rgb="FF63BE7B"/>
      </colorScale>
    </cfRule>
    <cfRule type="colorScale" priority="151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53:IF57 IF5:IF27 IF60 IF45:IF49 IF31:IF43">
    <cfRule type="cellIs" dxfId="3411" priority="15181" operator="greaterThan">
      <formula>1</formula>
    </cfRule>
    <cfRule type="colorScale" priority="15182">
      <colorScale>
        <cfvo type="min"/>
        <cfvo type="max"/>
        <color rgb="FFFCFCFF"/>
        <color rgb="FF63BE7B"/>
      </colorScale>
    </cfRule>
    <cfRule type="colorScale" priority="151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53:IG58 IG5:IG27 IG60 IG45:IG49 IG31:IG43">
    <cfRule type="colorScale" priority="15184">
      <colorScale>
        <cfvo type="min"/>
        <cfvo type="max"/>
        <color rgb="FFFCFCFF"/>
        <color rgb="FF63BE7B"/>
      </colorScale>
    </cfRule>
    <cfRule type="colorScale" priority="151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53:IH58 IH5:IH27 IH60 IH45:IH49 IH31:IH43">
    <cfRule type="colorScale" priority="15186">
      <colorScale>
        <cfvo type="min"/>
        <cfvo type="max"/>
        <color rgb="FFFCFCFF"/>
        <color rgb="FF63BE7B"/>
      </colorScale>
    </cfRule>
    <cfRule type="colorScale" priority="151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53:II57 II5:II27 II60 II45:II49 II31:II43">
    <cfRule type="cellIs" dxfId="3410" priority="15188" operator="greaterThan">
      <formula>1</formula>
    </cfRule>
    <cfRule type="colorScale" priority="15189">
      <colorScale>
        <cfvo type="min"/>
        <cfvo type="max"/>
        <color rgb="FFFCFCFF"/>
        <color rgb="FF63BE7B"/>
      </colorScale>
    </cfRule>
    <cfRule type="colorScale" priority="151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53:IJ58 IJ5:IJ27 IJ60 IJ45:IJ49 IJ31:IJ43">
    <cfRule type="colorScale" priority="15191">
      <colorScale>
        <cfvo type="min"/>
        <cfvo type="max"/>
        <color rgb="FFFCFCFF"/>
        <color rgb="FF63BE7B"/>
      </colorScale>
    </cfRule>
    <cfRule type="colorScale" priority="151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53:IK58 IK5:IK27 IK60 IK45:IK49 IK31:IK43">
    <cfRule type="colorScale" priority="15193">
      <colorScale>
        <cfvo type="min"/>
        <cfvo type="max"/>
        <color rgb="FFFCFCFF"/>
        <color rgb="FF63BE7B"/>
      </colorScale>
    </cfRule>
    <cfRule type="colorScale" priority="151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53:IL57 IL5:IL27 IL60 IL45:IL49 IL31:IL43">
    <cfRule type="cellIs" dxfId="3409" priority="15195" operator="greaterThan">
      <formula>1</formula>
    </cfRule>
    <cfRule type="colorScale" priority="15196">
      <colorScale>
        <cfvo type="min"/>
        <cfvo type="max"/>
        <color rgb="FFFCFCFF"/>
        <color rgb="FF63BE7B"/>
      </colorScale>
    </cfRule>
    <cfRule type="colorScale" priority="151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53:IM58 IM5:IM27 IM60 IM45:IM49 IM31:IM43">
    <cfRule type="colorScale" priority="15198">
      <colorScale>
        <cfvo type="min"/>
        <cfvo type="max"/>
        <color rgb="FFFCFCFF"/>
        <color rgb="FF63BE7B"/>
      </colorScale>
    </cfRule>
    <cfRule type="colorScale" priority="151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53:IN58 IN5:IN27 IN60 IN45:IN49 IN31:IN43">
    <cfRule type="colorScale" priority="15200">
      <colorScale>
        <cfvo type="min"/>
        <cfvo type="max"/>
        <color rgb="FFFCFCFF"/>
        <color rgb="FF63BE7B"/>
      </colorScale>
    </cfRule>
    <cfRule type="colorScale" priority="152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53:IO57 IO5:IO27 IO60 IO45:IO49 IO31:IO43">
    <cfRule type="cellIs" dxfId="3408" priority="15202" operator="greaterThan">
      <formula>1</formula>
    </cfRule>
    <cfRule type="colorScale" priority="15203">
      <colorScale>
        <cfvo type="min"/>
        <cfvo type="max"/>
        <color rgb="FFFCFCFF"/>
        <color rgb="FF63BE7B"/>
      </colorScale>
    </cfRule>
    <cfRule type="colorScale" priority="152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53:IP58 IP5:IP27 IP60 IP45:IP49 IP31:IP43">
    <cfRule type="colorScale" priority="15205">
      <colorScale>
        <cfvo type="min"/>
        <cfvo type="max"/>
        <color rgb="FFFCFCFF"/>
        <color rgb="FF63BE7B"/>
      </colorScale>
    </cfRule>
    <cfRule type="colorScale" priority="152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53:IQ58 IQ5:IQ27 IQ60 IQ45:IQ49 IQ31:IQ43">
    <cfRule type="colorScale" priority="15207">
      <colorScale>
        <cfvo type="min"/>
        <cfvo type="max"/>
        <color rgb="FFFCFCFF"/>
        <color rgb="FF63BE7B"/>
      </colorScale>
    </cfRule>
    <cfRule type="colorScale" priority="1520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53:IR57 IR5:IR27 IR60 IR45:IR49 IR31:IR43">
    <cfRule type="cellIs" dxfId="3407" priority="15209" operator="greaterThan">
      <formula>1</formula>
    </cfRule>
    <cfRule type="colorScale" priority="15210">
      <colorScale>
        <cfvo type="min"/>
        <cfvo type="max"/>
        <color rgb="FFFCFCFF"/>
        <color rgb="FF63BE7B"/>
      </colorScale>
    </cfRule>
    <cfRule type="colorScale" priority="152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53:IS58 IS5:IS27 IS60 IS45:IS49 IS31:IS43">
    <cfRule type="colorScale" priority="15212">
      <colorScale>
        <cfvo type="min"/>
        <cfvo type="max"/>
        <color rgb="FFFCFCFF"/>
        <color rgb="FF63BE7B"/>
      </colorScale>
    </cfRule>
    <cfRule type="colorScale" priority="152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53:IT58 IT5:IT27 IT60 IT45:IT49 IT31:IT43">
    <cfRule type="colorScale" priority="15214">
      <colorScale>
        <cfvo type="min"/>
        <cfvo type="max"/>
        <color rgb="FFFCFCFF"/>
        <color rgb="FF63BE7B"/>
      </colorScale>
    </cfRule>
    <cfRule type="colorScale" priority="1521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53:IU57 IU5:IU27 IU60 IU45:IU49 IU31:IU43">
    <cfRule type="cellIs" dxfId="3406" priority="15216" operator="greaterThan">
      <formula>1</formula>
    </cfRule>
    <cfRule type="colorScale" priority="15217">
      <colorScale>
        <cfvo type="min"/>
        <cfvo type="max"/>
        <color rgb="FFFCFCFF"/>
        <color rgb="FF63BE7B"/>
      </colorScale>
    </cfRule>
    <cfRule type="colorScale" priority="152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53:IV58 IV5:IV27 IV60 IV45:IV49 IV31:IV43">
    <cfRule type="colorScale" priority="15219">
      <colorScale>
        <cfvo type="min"/>
        <cfvo type="max"/>
        <color rgb="FFFCFCFF"/>
        <color rgb="FF63BE7B"/>
      </colorScale>
    </cfRule>
    <cfRule type="colorScale" priority="152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53:IW58 IW5:IW27 IW60 IW45:IW49 IW31:IW43">
    <cfRule type="colorScale" priority="15221">
      <colorScale>
        <cfvo type="min"/>
        <cfvo type="max"/>
        <color rgb="FFFCFCFF"/>
        <color rgb="FF63BE7B"/>
      </colorScale>
    </cfRule>
    <cfRule type="colorScale" priority="1522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53:IX57 IX5:IX27 IX60 IX45:IX49 IX31:IX43">
    <cfRule type="cellIs" dxfId="3405" priority="15223" operator="greaterThan">
      <formula>1</formula>
    </cfRule>
    <cfRule type="colorScale" priority="15224">
      <colorScale>
        <cfvo type="min"/>
        <cfvo type="max"/>
        <color rgb="FFFCFCFF"/>
        <color rgb="FF63BE7B"/>
      </colorScale>
    </cfRule>
    <cfRule type="colorScale" priority="152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53:IY58 IY5:IY27 IY60 IY45:IY49 IY31:IY43">
    <cfRule type="colorScale" priority="15226">
      <colorScale>
        <cfvo type="min"/>
        <cfvo type="max"/>
        <color rgb="FFFCFCFF"/>
        <color rgb="FF63BE7B"/>
      </colorScale>
    </cfRule>
    <cfRule type="colorScale" priority="152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53:IZ58 IZ5:IZ27 IZ60 IZ45:IZ49 IZ31:IZ43">
    <cfRule type="colorScale" priority="15228">
      <colorScale>
        <cfvo type="min"/>
        <cfvo type="max"/>
        <color rgb="FFFCFCFF"/>
        <color rgb="FF63BE7B"/>
      </colorScale>
    </cfRule>
    <cfRule type="colorScale" priority="1522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53:JA57 JA5:JA27 JA60 JA45:JA49 JA31:JA43">
    <cfRule type="cellIs" dxfId="3404" priority="15230" operator="greaterThan">
      <formula>1</formula>
    </cfRule>
    <cfRule type="colorScale" priority="15231">
      <colorScale>
        <cfvo type="min"/>
        <cfvo type="max"/>
        <color rgb="FFFCFCFF"/>
        <color rgb="FF63BE7B"/>
      </colorScale>
    </cfRule>
    <cfRule type="colorScale" priority="152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53:JB58 JB5:JB27 JB60 JB45:JB49 JB31:JB43">
    <cfRule type="colorScale" priority="15233">
      <colorScale>
        <cfvo type="min"/>
        <cfvo type="max"/>
        <color rgb="FFFCFCFF"/>
        <color rgb="FF63BE7B"/>
      </colorScale>
    </cfRule>
    <cfRule type="colorScale" priority="152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53:JC58 JC5:JC27 JC60 JC45:JC49 JC31:JC43">
    <cfRule type="colorScale" priority="15235">
      <colorScale>
        <cfvo type="min"/>
        <cfvo type="max"/>
        <color rgb="FFFCFCFF"/>
        <color rgb="FF63BE7B"/>
      </colorScale>
    </cfRule>
    <cfRule type="colorScale" priority="152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53:JD57 JD5:JD27 JD60 JD45:JD49 JD31:JD43">
    <cfRule type="cellIs" dxfId="3403" priority="15237" operator="greaterThan">
      <formula>1</formula>
    </cfRule>
    <cfRule type="colorScale" priority="15238">
      <colorScale>
        <cfvo type="min"/>
        <cfvo type="max"/>
        <color rgb="FFFCFCFF"/>
        <color rgb="FF63BE7B"/>
      </colorScale>
    </cfRule>
    <cfRule type="colorScale" priority="152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53:JE58 JE5:JE27 JE60 JE45:JE49 JE31:JE43">
    <cfRule type="colorScale" priority="15240">
      <colorScale>
        <cfvo type="min"/>
        <cfvo type="max"/>
        <color rgb="FFFCFCFF"/>
        <color rgb="FF63BE7B"/>
      </colorScale>
    </cfRule>
    <cfRule type="colorScale" priority="152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53:JF58 JF5:JF27 JF60 JF45:JF49 JF31:JF43">
    <cfRule type="colorScale" priority="15242">
      <colorScale>
        <cfvo type="min"/>
        <cfvo type="max"/>
        <color rgb="FFFCFCFF"/>
        <color rgb="FF63BE7B"/>
      </colorScale>
    </cfRule>
    <cfRule type="colorScale" priority="1524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53:JG57 JG5:JG27 JG60 JG45:JG49 JG31:JG43">
    <cfRule type="cellIs" dxfId="3402" priority="15244" operator="greaterThan">
      <formula>1</formula>
    </cfRule>
    <cfRule type="colorScale" priority="15245">
      <colorScale>
        <cfvo type="min"/>
        <cfvo type="max"/>
        <color rgb="FFFCFCFF"/>
        <color rgb="FF63BE7B"/>
      </colorScale>
    </cfRule>
    <cfRule type="colorScale" priority="152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53:JH58 JH5:JH27 JH60 JH45:JH49 JH31:JH43">
    <cfRule type="colorScale" priority="15247">
      <colorScale>
        <cfvo type="min"/>
        <cfvo type="max"/>
        <color rgb="FFFCFCFF"/>
        <color rgb="FF63BE7B"/>
      </colorScale>
    </cfRule>
    <cfRule type="colorScale" priority="152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53:JI58 JI5:JI27 JI60 JI45:JI49 JI31:JI43">
    <cfRule type="colorScale" priority="15249">
      <colorScale>
        <cfvo type="min"/>
        <cfvo type="max"/>
        <color rgb="FFFCFCFF"/>
        <color rgb="FF63BE7B"/>
      </colorScale>
    </cfRule>
    <cfRule type="colorScale" priority="1525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53:JJ57 JJ5:JJ27 JJ60 JJ45:JJ49 JJ31:JJ43">
    <cfRule type="cellIs" dxfId="3401" priority="15251" operator="greaterThan">
      <formula>1</formula>
    </cfRule>
    <cfRule type="colorScale" priority="15252">
      <colorScale>
        <cfvo type="min"/>
        <cfvo type="max"/>
        <color rgb="FFFCFCFF"/>
        <color rgb="FF63BE7B"/>
      </colorScale>
    </cfRule>
    <cfRule type="colorScale" priority="152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53:JK58 JK5:JK27 JK60 JK45:JK49 JK31:JK43">
    <cfRule type="colorScale" priority="15254">
      <colorScale>
        <cfvo type="min"/>
        <cfvo type="max"/>
        <color rgb="FFFCFCFF"/>
        <color rgb="FF63BE7B"/>
      </colorScale>
    </cfRule>
    <cfRule type="colorScale" priority="152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53:JL58 JL5:JL27 JL60 JL45:JL49 JL31:JL43">
    <cfRule type="colorScale" priority="15256">
      <colorScale>
        <cfvo type="min"/>
        <cfvo type="max"/>
        <color rgb="FFFCFCFF"/>
        <color rgb="FF63BE7B"/>
      </colorScale>
    </cfRule>
    <cfRule type="colorScale" priority="1525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53:JM57 JM5:JM27 JM60 JM45:JM49 JM31:JM43">
    <cfRule type="cellIs" dxfId="3400" priority="15258" operator="greaterThan">
      <formula>1</formula>
    </cfRule>
    <cfRule type="colorScale" priority="15259">
      <colorScale>
        <cfvo type="min"/>
        <cfvo type="max"/>
        <color rgb="FFFCFCFF"/>
        <color rgb="FF63BE7B"/>
      </colorScale>
    </cfRule>
    <cfRule type="colorScale" priority="152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53:JN58 JN5:JN27 JN60 JN45:JN49 JN31:JN43">
    <cfRule type="colorScale" priority="15261">
      <colorScale>
        <cfvo type="min"/>
        <cfvo type="max"/>
        <color rgb="FFFCFCFF"/>
        <color rgb="FF63BE7B"/>
      </colorScale>
    </cfRule>
    <cfRule type="colorScale" priority="152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53:JO58 JO5:JO27 JO60 JO45:JO49 JO31:JO43">
    <cfRule type="colorScale" priority="15263">
      <colorScale>
        <cfvo type="min"/>
        <cfvo type="max"/>
        <color rgb="FFFCFCFF"/>
        <color rgb="FF63BE7B"/>
      </colorScale>
    </cfRule>
    <cfRule type="colorScale" priority="1526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53:JP57 JP5:JP27 JP60 JP45:JP49 JP31:JP43">
    <cfRule type="cellIs" dxfId="3399" priority="15265" operator="greaterThan">
      <formula>1</formula>
    </cfRule>
    <cfRule type="colorScale" priority="15266">
      <colorScale>
        <cfvo type="min"/>
        <cfvo type="max"/>
        <color rgb="FFFCFCFF"/>
        <color rgb="FF63BE7B"/>
      </colorScale>
    </cfRule>
    <cfRule type="colorScale" priority="152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53:JQ58 JQ5:JQ27 JQ60 JQ45:JQ49 JQ31:JQ43">
    <cfRule type="colorScale" priority="15268">
      <colorScale>
        <cfvo type="min"/>
        <cfvo type="max"/>
        <color rgb="FFFCFCFF"/>
        <color rgb="FF63BE7B"/>
      </colorScale>
    </cfRule>
    <cfRule type="colorScale" priority="152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53:JR58 JR5:JR27 JR60 JR45:JR49 JR31:JR43">
    <cfRule type="colorScale" priority="15270">
      <colorScale>
        <cfvo type="min"/>
        <cfvo type="max"/>
        <color rgb="FFFCFCFF"/>
        <color rgb="FF63BE7B"/>
      </colorScale>
    </cfRule>
    <cfRule type="colorScale" priority="1527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53:JS57 JS5:JS27 JS60 JS45:JS49 JS31:JS43">
    <cfRule type="cellIs" dxfId="3398" priority="15272" operator="greaterThan">
      <formula>1</formula>
    </cfRule>
    <cfRule type="colorScale" priority="15273">
      <colorScale>
        <cfvo type="min"/>
        <cfvo type="max"/>
        <color rgb="FFFCFCFF"/>
        <color rgb="FF63BE7B"/>
      </colorScale>
    </cfRule>
    <cfRule type="colorScale" priority="152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53:JT58 JT5:JT27 JT60 JT45:JT49 JT31:JT43">
    <cfRule type="colorScale" priority="15275">
      <colorScale>
        <cfvo type="min"/>
        <cfvo type="max"/>
        <color rgb="FFFCFCFF"/>
        <color rgb="FF63BE7B"/>
      </colorScale>
    </cfRule>
    <cfRule type="colorScale" priority="152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53:JU58 JU5:JU27 JU60 JU45:JU49 JU31:JU43">
    <cfRule type="colorScale" priority="15277">
      <colorScale>
        <cfvo type="min"/>
        <cfvo type="max"/>
        <color rgb="FFFCFCFF"/>
        <color rgb="FF63BE7B"/>
      </colorScale>
    </cfRule>
    <cfRule type="colorScale" priority="1527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53:JV57 JV5:JV27 JV60 JV45:JV49 JV31:JV43">
    <cfRule type="cellIs" dxfId="3397" priority="15279" operator="greaterThan">
      <formula>1</formula>
    </cfRule>
    <cfRule type="colorScale" priority="15280">
      <colorScale>
        <cfvo type="min"/>
        <cfvo type="max"/>
        <color rgb="FFFCFCFF"/>
        <color rgb="FF63BE7B"/>
      </colorScale>
    </cfRule>
    <cfRule type="colorScale" priority="152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53:JW58 JW5:JW27 JW60 JW45:JW49 JW31:JW43">
    <cfRule type="colorScale" priority="15282">
      <colorScale>
        <cfvo type="min"/>
        <cfvo type="max"/>
        <color rgb="FFFCFCFF"/>
        <color rgb="FF63BE7B"/>
      </colorScale>
    </cfRule>
    <cfRule type="colorScale" priority="152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53:JX58 JX5:JX27 JX60 JX45:JX49 JX31:JX43">
    <cfRule type="colorScale" priority="15284">
      <colorScale>
        <cfvo type="min"/>
        <cfvo type="max"/>
        <color rgb="FFFCFCFF"/>
        <color rgb="FF63BE7B"/>
      </colorScale>
    </cfRule>
    <cfRule type="colorScale" priority="1528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53:JY57 JY5:JY27 JY60 JY45:JY49 JY31:JY43">
    <cfRule type="cellIs" dxfId="3396" priority="15286" operator="greaterThan">
      <formula>1</formula>
    </cfRule>
    <cfRule type="colorScale" priority="15287">
      <colorScale>
        <cfvo type="min"/>
        <cfvo type="max"/>
        <color rgb="FFFCFCFF"/>
        <color rgb="FF63BE7B"/>
      </colorScale>
    </cfRule>
    <cfRule type="colorScale" priority="152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53:JZ58 JZ5:JZ27 JZ60 JZ45:JZ49 JZ31:JZ43">
    <cfRule type="colorScale" priority="15289">
      <colorScale>
        <cfvo type="min"/>
        <cfvo type="max"/>
        <color rgb="FFFCFCFF"/>
        <color rgb="FF63BE7B"/>
      </colorScale>
    </cfRule>
    <cfRule type="colorScale" priority="152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53:KA58 KA5:KA27 KA60 KA45:KA49 KA31:KA43">
    <cfRule type="colorScale" priority="15291">
      <colorScale>
        <cfvo type="min"/>
        <cfvo type="max"/>
        <color rgb="FFFCFCFF"/>
        <color rgb="FF63BE7B"/>
      </colorScale>
    </cfRule>
    <cfRule type="colorScale" priority="1529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53:KB57 KB5:KB27 KB60 KB45:KB49 KB31:KB43">
    <cfRule type="cellIs" dxfId="3395" priority="15293" operator="greaterThan">
      <formula>1</formula>
    </cfRule>
    <cfRule type="colorScale" priority="15294">
      <colorScale>
        <cfvo type="min"/>
        <cfvo type="max"/>
        <color rgb="FFFCFCFF"/>
        <color rgb="FF63BE7B"/>
      </colorScale>
    </cfRule>
    <cfRule type="colorScale" priority="152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G5:KZ12">
    <cfRule type="cellIs" dxfId="3394" priority="14567" operator="greaterThan">
      <formula>0.31</formula>
    </cfRule>
  </conditionalFormatting>
  <conditionalFormatting sqref="KG47:KN47 KG5:KZ27 KG48:KZ49 KG53:KZ58 KG60:KZ60 KG45:KZ46 KG31:KZ43">
    <cfRule type="cellIs" dxfId="3393" priority="14571" operator="greaterThan">
      <formula>0.31</formula>
    </cfRule>
    <cfRule type="cellIs" dxfId="3392" priority="14572" operator="greaterThan">
      <formula>0.31</formula>
    </cfRule>
    <cfRule type="cellIs" dxfId="3391" priority="14573" operator="greaterThan">
      <formula>0.3</formula>
    </cfRule>
    <cfRule type="cellIs" dxfId="3390" priority="14574" operator="greaterThan">
      <formula>1</formula>
    </cfRule>
    <cfRule type="cellIs" dxfId="3389" priority="14616" operator="equal">
      <formula>0</formula>
    </cfRule>
  </conditionalFormatting>
  <conditionalFormatting sqref="KG53:KZ58 KG5:KZ27 KG60:KZ60 KG45:KZ49 KG31:KZ43">
    <cfRule type="cellIs" dxfId="3388" priority="14570" operator="greaterThan">
      <formula>0.31</formula>
    </cfRule>
  </conditionalFormatting>
  <conditionalFormatting sqref="LO6:LS79 LT6:LX81 LO5:LX5 MQ5:MQ76 LY5:MP79">
    <cfRule type="cellIs" dxfId="3387" priority="4716" operator="greaterThan">
      <formula>1</formula>
    </cfRule>
  </conditionalFormatting>
  <conditionalFormatting sqref="LO6:LS79 LT6:LX81 LO5:LX5 LY5:MQ79">
    <cfRule type="cellIs" dxfId="3386" priority="4703" operator="greaterThan">
      <formula>1</formula>
    </cfRule>
  </conditionalFormatting>
  <conditionalFormatting sqref="AC49 AG48:AG49 AG46 AG60 AG58 AG6:AG12 AG53:AG56 AG43 AF6:AF76">
    <cfRule type="cellIs" dxfId="3385" priority="14877" operator="greaterThan">
      <formula>1</formula>
    </cfRule>
    <cfRule type="containsText" dxfId="3384" priority="14878" operator="containsText" text=" ">
      <formula>NOT(ISERROR(SEARCH(" ",AC6)))</formula>
    </cfRule>
    <cfRule type="containsText" dxfId="3383" priority="14879" operator="containsText" text=" ">
      <formula>NOT(ISERROR(SEARCH(" ",AC6)))</formula>
    </cfRule>
  </conditionalFormatting>
  <conditionalFormatting sqref="AC6:AC12 AC43 AC53:AC56 AC58 AC60 AC45:AC48">
    <cfRule type="cellIs" dxfId="3382" priority="14942" operator="greaterThan">
      <formula>1</formula>
    </cfRule>
    <cfRule type="containsText" dxfId="3381" priority="14943" operator="containsText" text=" ">
      <formula>NOT(ISERROR(SEARCH(" ",AC6)))</formula>
    </cfRule>
    <cfRule type="containsText" dxfId="3380" priority="14944" operator="containsText" text=" ">
      <formula>NOT(ISERROR(SEARCH(" ",AC6)))</formula>
    </cfRule>
  </conditionalFormatting>
  <conditionalFormatting sqref="AG48:AG49 AG46 AG60 AG58 AG6:AG12 AG53:AG56 AG43 AF6:AF76">
    <cfRule type="cellIs" dxfId="3379" priority="14848" operator="equal">
      <formula>0</formula>
    </cfRule>
  </conditionalFormatting>
  <conditionalFormatting sqref="AS6 AS8 AS10 AS12 AS14 AS16 AS18 AS20 AS22 AS24 AS26 AS28 AS30 AS32 AS34 AS36 AS38 AS40">
    <cfRule type="cellIs" dxfId="3378" priority="8913" operator="equal">
      <formula>0</formula>
    </cfRule>
    <cfRule type="containsText" dxfId="3377" priority="8914" operator="containsText" text=" ">
      <formula>NOT(ISERROR(SEARCH(" ",AS6)))</formula>
    </cfRule>
    <cfRule type="containsText" dxfId="3376" priority="8915" operator="containsText" text=" ">
      <formula>NOT(ISERROR(SEARCH(" ",AS6)))</formula>
    </cfRule>
  </conditionalFormatting>
  <conditionalFormatting sqref="DT29:DT37 DT6:DT27">
    <cfRule type="cellIs" dxfId="3375" priority="10497" operator="equal">
      <formula>1</formula>
    </cfRule>
  </conditionalFormatting>
  <conditionalFormatting sqref="FM53:FM58 FM6:FM27 FM60 FM45:FM49 FM31:FM43">
    <cfRule type="colorScale" priority="15296">
      <colorScale>
        <cfvo type="min"/>
        <cfvo type="max"/>
        <color rgb="FFFCFCFF"/>
        <color rgb="FF63BE7B"/>
      </colorScale>
    </cfRule>
    <cfRule type="colorScale" priority="152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53:IB58 IB6:IB27 IB60 IB45:IB49 IB31:IB43">
    <cfRule type="colorScale" priority="15298">
      <colorScale>
        <cfvo type="min"/>
        <cfvo type="max"/>
        <color rgb="FFFCFCFF"/>
        <color rgb="FF63BE7B"/>
      </colorScale>
    </cfRule>
    <cfRule type="colorScale" priority="152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53:FJ58 FJ7:FJ27 FJ60 FJ45:FJ49 FJ31:FJ43">
    <cfRule type="colorScale" priority="15300">
      <colorScale>
        <cfvo type="min"/>
        <cfvo type="max"/>
        <color rgb="FFFCFCFF"/>
        <color rgb="FF63BE7B"/>
      </colorScale>
    </cfRule>
    <cfRule type="colorScale" priority="153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53:HY58 HY7:HY27 HY60 HY45:HY49 HY31:HY43">
    <cfRule type="colorScale" priority="15302">
      <colorScale>
        <cfvo type="min"/>
        <cfvo type="max"/>
        <color rgb="FFFCFCFF"/>
        <color rgb="FF63BE7B"/>
      </colorScale>
    </cfRule>
    <cfRule type="colorScale" priority="153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31:B35 B13:B27 B29">
    <cfRule type="cellIs" dxfId="3374" priority="14384" operator="equal">
      <formula>" "</formula>
    </cfRule>
  </conditionalFormatting>
  <conditionalFormatting sqref="AC29 AC26 AE26:AE28 AU45:AU46 AU13:AU28 AU31:AU43 AG31:AG40 AG13:AG27">
    <cfRule type="cellIs" dxfId="3373" priority="14407" operator="greaterThan">
      <formula>1</formula>
    </cfRule>
    <cfRule type="containsText" dxfId="3372" priority="14408" operator="containsText" text=" ">
      <formula>NOT(ISERROR(SEARCH(" ",AC13)))</formula>
    </cfRule>
    <cfRule type="containsText" dxfId="3371" priority="14409" operator="containsText" text=" ">
      <formula>NOT(ISERROR(SEARCH(" ",AC13)))</formula>
    </cfRule>
  </conditionalFormatting>
  <conditionalFormatting sqref="AE26:AE28 AG31:AG40 AG13:AG27 EJ45:EJ49 EJ13:EJ27 EJ60 EJ53:EJ58">
    <cfRule type="cellIs" dxfId="3370" priority="14385" operator="equal">
      <formula>0</formula>
    </cfRule>
  </conditionalFormatting>
  <conditionalFormatting sqref="AE29 AH13:AJ31 AG29:AG30">
    <cfRule type="cellIs" dxfId="3369" priority="14389" operator="equal">
      <formula>0</formula>
    </cfRule>
    <cfRule type="cellIs" dxfId="3368" priority="14394" operator="greaterThan">
      <formula>1</formula>
    </cfRule>
    <cfRule type="containsText" dxfId="3367" priority="14395" operator="containsText" text=" ">
      <formula>NOT(ISERROR(SEARCH(" ",AE13)))</formula>
    </cfRule>
    <cfRule type="containsText" dxfId="3366" priority="14396" operator="containsText" text=" ">
      <formula>NOT(ISERROR(SEARCH(" ",AE13)))</formula>
    </cfRule>
  </conditionalFormatting>
  <conditionalFormatting sqref="CK31:CM31 CO31:CP31 CK29:CP29 CO13:CP26 CK13:CM26 CN13">
    <cfRule type="cellIs" dxfId="3365" priority="13650" operator="equal">
      <formula>1</formula>
    </cfRule>
  </conditionalFormatting>
  <conditionalFormatting sqref="FH53:FH57 HW53:HW57 HW13:HW27 FH13:FH27 HW45:HW49 FH45:FH49 HW31:HW43 FH31:FH43 FH29">
    <cfRule type="cellIs" dxfId="3364" priority="14377" operator="greaterThan">
      <formula>1</formula>
    </cfRule>
  </conditionalFormatting>
  <conditionalFormatting sqref="MR13:MR27 MU13:MU27 MU65:MU66 MU52:MU61 MU45:MU50 MU31:MU43 MR31:MR43 MR45:MR50 MR52:MR61 MR65:MR66">
    <cfRule type="containsText" dxfId="3363" priority="4765" operator="containsText" text=" ">
      <formula>NOT(ISERROR(SEARCH(" ",MR13)))</formula>
    </cfRule>
    <cfRule type="containsText" dxfId="3362" priority="4766" operator="containsText" text=" ">
      <formula>NOT(ISERROR(SEARCH(" ",MR13)))</formula>
    </cfRule>
  </conditionalFormatting>
  <conditionalFormatting sqref="MV31:MW43 MV13:MW27 MV65:MW66 MV52:MW61 MV45:MW50">
    <cfRule type="containsText" dxfId="3361" priority="4823" operator="containsText" text=" ">
      <formula>NOT(ISERROR(SEARCH(" ",MV13)))</formula>
    </cfRule>
    <cfRule type="containsText" dxfId="3360" priority="4824" operator="containsText" text=" ">
      <formula>NOT(ISERROR(SEARCH(" ",MV13)))</formula>
    </cfRule>
  </conditionalFormatting>
  <conditionalFormatting sqref="EA31 EE31:EF31 EC31 EF18 DZ32:EB37 ED32:ED37 EF32:EF40 EA38:EA40">
    <cfRule type="containsText" dxfId="3359" priority="14812" operator="containsText" text=" ">
      <formula>NOT(ISERROR(SEARCH(" ",DZ18)))</formula>
    </cfRule>
    <cfRule type="containsText" dxfId="3358" priority="14813" operator="containsText" text=" ">
      <formula>NOT(ISERROR(SEARCH(" ",DZ18)))</formula>
    </cfRule>
  </conditionalFormatting>
  <conditionalFormatting sqref="F21:F25 F31 F29">
    <cfRule type="containsText" dxfId="3357" priority="13621" operator="containsText" text=" ">
      <formula>NOT(ISERROR(SEARCH(" ",F21)))</formula>
    </cfRule>
    <cfRule type="containsText" dxfId="3356" priority="13622" operator="containsText" text=" ">
      <formula>NOT(ISERROR(SEARCH(" ",F21)))</formula>
    </cfRule>
  </conditionalFormatting>
  <conditionalFormatting sqref="CK27:CM27 CO27:CP27">
    <cfRule type="cellIs" dxfId="3355" priority="13649" operator="equal">
      <formula>1</formula>
    </cfRule>
  </conditionalFormatting>
  <conditionalFormatting sqref="Q28 A28 EG28:EI28 MX28:XFD28 HN28:HS28 KC28:LD28 EK28:FD28">
    <cfRule type="containsText" dxfId="3354" priority="9180" operator="containsText" text=" ">
      <formula>NOT(ISERROR(SEARCH(" ",A28)))</formula>
    </cfRule>
    <cfRule type="containsText" dxfId="3353" priority="9181" operator="containsText" text=" ">
      <formula>NOT(ISERROR(SEARCH(" ",A28)))</formula>
    </cfRule>
  </conditionalFormatting>
  <conditionalFormatting sqref="AB28 L28:N28 AL28:AP28 AV28:AW28 AY28 BC28:BG28 BR28:BT28 BA28">
    <cfRule type="containsText" dxfId="3352" priority="9149" operator="containsText" text=" ">
      <formula>NOT(ISERROR(SEARCH(" ",L28)))</formula>
    </cfRule>
    <cfRule type="containsText" dxfId="3351" priority="9150" operator="containsText" text=" ">
      <formula>NOT(ISERROR(SEARCH(" ",L28)))</formula>
    </cfRule>
  </conditionalFormatting>
  <conditionalFormatting sqref="AX33:AX40 BJ28:BJ41 EJ28:EJ42">
    <cfRule type="containsText" dxfId="3350" priority="14665" operator="containsText" text=" ">
      <formula>NOT(ISERROR(SEARCH(" ",AX28)))</formula>
    </cfRule>
    <cfRule type="containsText" dxfId="3349" priority="14666" operator="containsText" text=" ">
      <formula>NOT(ISERROR(SEARCH(" ",AX28)))</formula>
    </cfRule>
  </conditionalFormatting>
  <conditionalFormatting sqref="BM28:BN28 BW28">
    <cfRule type="containsText" dxfId="3348" priority="9145" operator="containsText" text=" ">
      <formula>NOT(ISERROR(SEARCH(" ",BM28)))</formula>
    </cfRule>
    <cfRule type="containsText" dxfId="3347" priority="9146" operator="containsText" text=" ">
      <formula>NOT(ISERROR(SEARCH(" ",BM28)))</formula>
    </cfRule>
  </conditionalFormatting>
  <conditionalFormatting sqref="MR28 MU28">
    <cfRule type="containsText" dxfId="3346" priority="4741" operator="containsText" text=" ">
      <formula>NOT(ISERROR(SEARCH(" ",MR28)))</formula>
    </cfRule>
    <cfRule type="containsText" dxfId="3345" priority="4742" operator="containsText" text=" ">
      <formula>NOT(ISERROR(SEARCH(" ",MR28)))</formula>
    </cfRule>
  </conditionalFormatting>
  <conditionalFormatting sqref="A29:B29 AB29 AV29:AV31 DX29 EK29:EM29 EO29:ER29 EV29 ET29">
    <cfRule type="containsText" dxfId="3344" priority="14421" operator="containsText" text=" ">
      <formula>NOT(ISERROR(SEARCH(" ",A29)))</formula>
    </cfRule>
    <cfRule type="containsText" dxfId="3343" priority="14422" operator="containsText" text=" ">
      <formula>NOT(ISERROR(SEARCH(" ",A29)))</formula>
    </cfRule>
  </conditionalFormatting>
  <conditionalFormatting sqref="L29:N29 Q29">
    <cfRule type="containsText" dxfId="3342" priority="14415" operator="containsText" text=" ">
      <formula>NOT(ISERROR(SEARCH(" ",L29)))</formula>
    </cfRule>
    <cfRule type="containsText" dxfId="3341" priority="14416" operator="containsText" text=" ">
      <formula>NOT(ISERROR(SEARCH(" ",L29)))</formula>
    </cfRule>
  </conditionalFormatting>
  <conditionalFormatting sqref="AE29 AL29:AN29 AG29:AG30">
    <cfRule type="cellIs" dxfId="3340" priority="14386" operator="equal">
      <formula>0</formula>
    </cfRule>
  </conditionalFormatting>
  <conditionalFormatting sqref="BL29 AY29 AW29">
    <cfRule type="containsText" dxfId="3339" priority="14419" operator="containsText" text=" ">
      <formula>NOT(ISERROR(SEARCH(" ",AW29)))</formula>
    </cfRule>
    <cfRule type="containsText" dxfId="3338" priority="14420" operator="containsText" text=" ">
      <formula>NOT(ISERROR(SEARCH(" ",AW29)))</formula>
    </cfRule>
  </conditionalFormatting>
  <conditionalFormatting sqref="BE29 BA29">
    <cfRule type="containsText" dxfId="3337" priority="14413" operator="containsText" text=" ">
      <formula>NOT(ISERROR(SEARCH(" ",BA29)))</formula>
    </cfRule>
    <cfRule type="containsText" dxfId="3336" priority="14414" operator="containsText" text=" ">
      <formula>NOT(ISERROR(SEARCH(" ",BA29)))</formula>
    </cfRule>
  </conditionalFormatting>
  <conditionalFormatting sqref="DY29 EG29:EH29">
    <cfRule type="containsText" dxfId="3335" priority="14397" operator="containsText" text=" ">
      <formula>NOT(ISERROR(SEARCH(" ",DY29)))</formula>
    </cfRule>
    <cfRule type="containsText" dxfId="3334" priority="14398" operator="containsText" text=" ">
      <formula>NOT(ISERROR(SEARCH(" ",DY29)))</formula>
    </cfRule>
  </conditionalFormatting>
  <conditionalFormatting sqref="EN29 EX29:FD29 EI29 ES29">
    <cfRule type="containsText" dxfId="3333" priority="14401" operator="containsText" text=" ">
      <formula>NOT(ISERROR(SEARCH(" ",EI29)))</formula>
    </cfRule>
    <cfRule type="containsText" dxfId="3332" priority="14402" operator="containsText" text=" ">
      <formula>NOT(ISERROR(SEARCH(" ",EI29)))</formula>
    </cfRule>
  </conditionalFormatting>
  <conditionalFormatting sqref="HN29 MX29:XFD29 KD29:LD29">
    <cfRule type="containsText" dxfId="3331" priority="14417" operator="containsText" text=" ">
      <formula>NOT(ISERROR(SEARCH(" ",HN29)))</formula>
    </cfRule>
    <cfRule type="containsText" dxfId="3330" priority="14418" operator="containsText" text=" ">
      <formula>NOT(ISERROR(SEARCH(" ",HN29)))</formula>
    </cfRule>
  </conditionalFormatting>
  <conditionalFormatting sqref="MR29 MU29">
    <cfRule type="containsText" dxfId="3329" priority="4759" operator="containsText" text=" ">
      <formula>NOT(ISERROR(SEARCH(" ",MR29)))</formula>
    </cfRule>
    <cfRule type="containsText" dxfId="3328" priority="4760" operator="containsText" text=" ">
      <formula>NOT(ISERROR(SEARCH(" ",MR29)))</formula>
    </cfRule>
  </conditionalFormatting>
  <conditionalFormatting sqref="B30 AB30 EK30:EM30 ET30 EV30 EO30:ER30 DX30">
    <cfRule type="containsText" dxfId="3327" priority="14091" operator="containsText" text=" ">
      <formula>NOT(ISERROR(SEARCH(" ",B30)))</formula>
    </cfRule>
    <cfRule type="containsText" dxfId="3326" priority="14092" operator="containsText" text=" ">
      <formula>NOT(ISERROR(SEARCH(" ",B30)))</formula>
    </cfRule>
  </conditionalFormatting>
  <conditionalFormatting sqref="L30:N30 Q30">
    <cfRule type="containsText" dxfId="3325" priority="14085" operator="containsText" text=" ">
      <formula>NOT(ISERROR(SEARCH(" ",L30)))</formula>
    </cfRule>
    <cfRule type="containsText" dxfId="3324" priority="14086" operator="containsText" text=" ">
      <formula>NOT(ISERROR(SEARCH(" ",L30)))</formula>
    </cfRule>
  </conditionalFormatting>
  <conditionalFormatting sqref="AD66 AD59 AD57 AD50 AD87:AD89 AD76:AD77 AD61:AD64 AD52 AD30">
    <cfRule type="cellIs" dxfId="3323" priority="299" operator="equal">
      <formula>0</formula>
    </cfRule>
    <cfRule type="cellIs" dxfId="3322" priority="300" operator="greaterThan">
      <formula>1</formula>
    </cfRule>
    <cfRule type="containsText" dxfId="3321" priority="301" operator="containsText" text=" ">
      <formula>NOT(ISERROR(SEARCH(" ",AD30)))</formula>
    </cfRule>
    <cfRule type="containsText" dxfId="3320" priority="302" operator="containsText" text=" ">
      <formula>NOT(ISERROR(SEARCH(" ",AD30)))</formula>
    </cfRule>
  </conditionalFormatting>
  <conditionalFormatting sqref="AE87 AE66 AE59 AE57 AE50 AE88:AG89 AE76:AE77 AE61:AE64 AE52 AE30">
    <cfRule type="cellIs" dxfId="3319" priority="14057" operator="equal">
      <formula>0</formula>
    </cfRule>
    <cfRule type="cellIs" dxfId="3318" priority="14062" operator="greaterThan">
      <formula>1</formula>
    </cfRule>
    <cfRule type="containsText" dxfId="3317" priority="14063" operator="containsText" text=" ">
      <formula>NOT(ISERROR(SEARCH(" ",AE30)))</formula>
    </cfRule>
    <cfRule type="containsText" dxfId="3316" priority="14064" operator="containsText" text=" ">
      <formula>NOT(ISERROR(SEARCH(" ",AE30)))</formula>
    </cfRule>
  </conditionalFormatting>
  <conditionalFormatting sqref="AO30:AP30 AL66:AN66 AG66:AJ66">
    <cfRule type="cellIs" dxfId="3315" priority="11247" operator="equal">
      <formula>0</formula>
    </cfRule>
  </conditionalFormatting>
  <conditionalFormatting sqref="AW30 AY30 BL30">
    <cfRule type="containsText" dxfId="3314" priority="14089" operator="containsText" text=" ">
      <formula>NOT(ISERROR(SEARCH(" ",AW30)))</formula>
    </cfRule>
    <cfRule type="containsText" dxfId="3313" priority="14090" operator="containsText" text=" ">
      <formula>NOT(ISERROR(SEARCH(" ",AW30)))</formula>
    </cfRule>
  </conditionalFormatting>
  <conditionalFormatting sqref="BE30 BA30">
    <cfRule type="containsText" dxfId="3312" priority="14083" operator="containsText" text=" ">
      <formula>NOT(ISERROR(SEARCH(" ",BA30)))</formula>
    </cfRule>
    <cfRule type="containsText" dxfId="3311" priority="14084" operator="containsText" text=" ">
      <formula>NOT(ISERROR(SEARCH(" ",BA30)))</formula>
    </cfRule>
  </conditionalFormatting>
  <conditionalFormatting sqref="EG30:EH30 DY30">
    <cfRule type="containsText" dxfId="3310" priority="14065" operator="containsText" text=" ">
      <formula>NOT(ISERROR(SEARCH(" ",DY30)))</formula>
    </cfRule>
    <cfRule type="containsText" dxfId="3309" priority="14066" operator="containsText" text=" ">
      <formula>NOT(ISERROR(SEARCH(" ",DY30)))</formula>
    </cfRule>
  </conditionalFormatting>
  <conditionalFormatting sqref="ES30 EI30 EX30:FD30 EN30">
    <cfRule type="containsText" dxfId="3308" priority="14069" operator="containsText" text=" ">
      <formula>NOT(ISERROR(SEARCH(" ",EI30)))</formula>
    </cfRule>
    <cfRule type="containsText" dxfId="3307" priority="14070" operator="containsText" text=" ">
      <formula>NOT(ISERROR(SEARCH(" ",EI30)))</formula>
    </cfRule>
  </conditionalFormatting>
  <conditionalFormatting sqref="HN30 MX30:XFD30 KD30:LD30">
    <cfRule type="containsText" dxfId="3306" priority="14087" operator="containsText" text=" ">
      <formula>NOT(ISERROR(SEARCH(" ",HN30)))</formula>
    </cfRule>
    <cfRule type="containsText" dxfId="3305" priority="14088" operator="containsText" text=" ">
      <formula>NOT(ISERROR(SEARCH(" ",HN30)))</formula>
    </cfRule>
  </conditionalFormatting>
  <conditionalFormatting sqref="MR30 MU30">
    <cfRule type="containsText" dxfId="3304" priority="4757" operator="containsText" text=" ">
      <formula>NOT(ISERROR(SEARCH(" ",MR30)))</formula>
    </cfRule>
    <cfRule type="containsText" dxfId="3303" priority="4758" operator="containsText" text=" ">
      <formula>NOT(ISERROR(SEARCH(" ",MR30)))</formula>
    </cfRule>
  </conditionalFormatting>
  <conditionalFormatting sqref="G43 G53:G56 G58 G60 G45:G49 G32:G41">
    <cfRule type="containsText" dxfId="3302" priority="13742" operator="containsText" text=" ">
      <formula>NOT(ISERROR(SEARCH(" ",G32)))</formula>
    </cfRule>
    <cfRule type="containsText" dxfId="3301" priority="13743" operator="containsText" text=" ">
      <formula>NOT(ISERROR(SEARCH(" ",G32)))</formula>
    </cfRule>
  </conditionalFormatting>
  <conditionalFormatting sqref="BP32:BQ32 BQ33:BQ40">
    <cfRule type="containsText" dxfId="3300" priority="14920" operator="containsText" text=" ">
      <formula>NOT(ISERROR(SEARCH(" ",BP32)))</formula>
    </cfRule>
    <cfRule type="containsText" dxfId="3299" priority="14921" operator="containsText" text=" ">
      <formula>NOT(ISERROR(SEARCH(" ",BP32)))</formula>
    </cfRule>
  </conditionalFormatting>
  <conditionalFormatting sqref="CH32:CP32 CH33:CM33 CO33:CP33 CH34:CP34 CH35:CM37 CO35:CP37 CH38:CP38 CH39:CM39 CO39:CP39 CH40:CP40">
    <cfRule type="cellIs" dxfId="3298" priority="13647" operator="equal">
      <formula>1</formula>
    </cfRule>
  </conditionalFormatting>
  <conditionalFormatting sqref="CH41:CL41 CP41 DU58 DU38:DU40">
    <cfRule type="containsText" dxfId="3297" priority="13669" operator="containsText" text=" ">
      <formula>NOT(ISERROR(SEARCH(" ",CH38)))</formula>
    </cfRule>
    <cfRule type="containsText" dxfId="3296" priority="13670" operator="containsText" text=" ">
      <formula>NOT(ISERROR(SEARCH(" ",CH38)))</formula>
    </cfRule>
  </conditionalFormatting>
  <conditionalFormatting sqref="DV58 DV38:DV40 DV62:DV66">
    <cfRule type="containsText" dxfId="3295" priority="10840" operator="containsText" text=" ">
      <formula>NOT(ISERROR(SEARCH(" ",DV38)))</formula>
    </cfRule>
    <cfRule type="containsText" dxfId="3294" priority="10841" operator="containsText" text=" ">
      <formula>NOT(ISERROR(SEARCH(" ",DV38)))</formula>
    </cfRule>
  </conditionalFormatting>
  <conditionalFormatting sqref="DZ38:DZ40 EB38:EB39 ED40">
    <cfRule type="containsText" dxfId="3293" priority="14810" operator="containsText" text=" ">
      <formula>NOT(ISERROR(SEARCH(" ",DZ38)))</formula>
    </cfRule>
    <cfRule type="containsText" dxfId="3292" priority="14811" operator="containsText" text=" ">
      <formula>NOT(ISERROR(SEARCH(" ",DZ38)))</formula>
    </cfRule>
  </conditionalFormatting>
  <conditionalFormatting sqref="AH41 AH43">
    <cfRule type="cellIs" dxfId="3291" priority="13714" operator="equal">
      <formula>0</formula>
    </cfRule>
    <cfRule type="cellIs" dxfId="3290" priority="13715" operator="equal">
      <formula>0</formula>
    </cfRule>
    <cfRule type="cellIs" dxfId="3289" priority="13716" operator="greaterThan">
      <formula>1</formula>
    </cfRule>
    <cfRule type="containsText" dxfId="3288" priority="13717" operator="containsText" text=" ">
      <formula>NOT(ISERROR(SEARCH(" ",AH41)))</formula>
    </cfRule>
    <cfRule type="containsText" dxfId="3287" priority="13718" operator="containsText" text=" ">
      <formula>NOT(ISERROR(SEARCH(" ",AH41)))</formula>
    </cfRule>
  </conditionalFormatting>
  <conditionalFormatting sqref="AI41 AI43">
    <cfRule type="cellIs" dxfId="3286" priority="13704" operator="equal">
      <formula>0</formula>
    </cfRule>
    <cfRule type="cellIs" dxfId="3285" priority="13705" operator="equal">
      <formula>0</formula>
    </cfRule>
    <cfRule type="cellIs" dxfId="3284" priority="13706" operator="greaterThan">
      <formula>1</formula>
    </cfRule>
    <cfRule type="containsText" dxfId="3283" priority="13707" operator="containsText" text=" ">
      <formula>NOT(ISERROR(SEARCH(" ",AI41)))</formula>
    </cfRule>
    <cfRule type="containsText" dxfId="3282" priority="13708" operator="containsText" text=" ">
      <formula>NOT(ISERROR(SEARCH(" ",AI41)))</formula>
    </cfRule>
  </conditionalFormatting>
  <conditionalFormatting sqref="AJ41 AJ43">
    <cfRule type="cellIs" dxfId="3281" priority="13699" operator="equal">
      <formula>0</formula>
    </cfRule>
    <cfRule type="cellIs" dxfId="3280" priority="13700" operator="equal">
      <formula>0</formula>
    </cfRule>
    <cfRule type="cellIs" dxfId="3279" priority="13701" operator="greaterThan">
      <formula>1</formula>
    </cfRule>
    <cfRule type="containsText" dxfId="3278" priority="13702" operator="containsText" text=" ">
      <formula>NOT(ISERROR(SEARCH(" ",AJ41)))</formula>
    </cfRule>
    <cfRule type="containsText" dxfId="3277" priority="13703" operator="containsText" text=" ">
      <formula>NOT(ISERROR(SEARCH(" ",AJ41)))</formula>
    </cfRule>
  </conditionalFormatting>
  <conditionalFormatting sqref="BQ41:BR41 BQ42:BQ53">
    <cfRule type="containsText" dxfId="3276" priority="14863" operator="containsText" text=" ">
      <formula>NOT(ISERROR(SEARCH(" ",BQ41)))</formula>
    </cfRule>
    <cfRule type="containsText" dxfId="3275" priority="14864" operator="containsText" text=" ">
      <formula>NOT(ISERROR(SEARCH(" ",BQ41)))</formula>
    </cfRule>
  </conditionalFormatting>
  <conditionalFormatting sqref="DV41:DV43 DV47:DV52 DV45">
    <cfRule type="containsText" dxfId="3274" priority="8991" operator="containsText" text=" ">
      <formula>NOT(ISERROR(SEARCH(" ",DV41)))</formula>
    </cfRule>
    <cfRule type="containsText" dxfId="3273" priority="8992" operator="containsText" text=" ">
      <formula>NOT(ISERROR(SEARCH(" ",DV41)))</formula>
    </cfRule>
    <cfRule type="containsText" dxfId="3272" priority="8993" operator="containsText" text=" ">
      <formula>NOT(ISERROR(SEARCH(" ",DV41)))</formula>
    </cfRule>
    <cfRule type="containsText" dxfId="3271" priority="8994" operator="containsText" text=" ">
      <formula>NOT(ISERROR(SEARCH(" ",DV41)))</formula>
    </cfRule>
  </conditionalFormatting>
  <conditionalFormatting sqref="G42:H42 C42:E42 AL42:AQ42 Q42:R42 AB42 L42:N42 AW42 BA42 BJ42 BC42:BH42">
    <cfRule type="containsText" dxfId="3270" priority="13662" operator="containsText" text=" ">
      <formula>NOT(ISERROR(SEARCH(" ",C42)))</formula>
    </cfRule>
    <cfRule type="containsText" dxfId="3269" priority="13663" operator="containsText" text=" ">
      <formula>NOT(ISERROR(SEARCH(" ",C42)))</formula>
    </cfRule>
  </conditionalFormatting>
  <conditionalFormatting sqref="AL42:AQ42 AG42">
    <cfRule type="cellIs" dxfId="3268" priority="13664" operator="equal">
      <formula>0</formula>
    </cfRule>
  </conditionalFormatting>
  <conditionalFormatting sqref="CH42:CL42 CN42 CP42">
    <cfRule type="containsText" dxfId="3267" priority="13643" operator="containsText" text=" ">
      <formula>NOT(ISERROR(SEARCH(" ",CH42)))</formula>
    </cfRule>
  </conditionalFormatting>
  <conditionalFormatting sqref="H43 H58 H60 H52:H56 H45:H49">
    <cfRule type="containsText" dxfId="3266" priority="14932" operator="containsText" text=" ">
      <formula>NOT(ISERROR(SEARCH(" ",H43)))</formula>
    </cfRule>
    <cfRule type="containsText" dxfId="3265" priority="14933" operator="containsText" text=" ">
      <formula>NOT(ISERROR(SEARCH(" ",H43)))</formula>
    </cfRule>
  </conditionalFormatting>
  <conditionalFormatting sqref="BR45:BT48 BP43 BR43:BT43">
    <cfRule type="containsText" dxfId="3264" priority="14898" operator="containsText" text=" ">
      <formula>NOT(ISERROR(SEARCH(" ",BP43)))</formula>
    </cfRule>
    <cfRule type="containsText" dxfId="3263" priority="14899" operator="containsText" text=" ">
      <formula>NOT(ISERROR(SEARCH(" ",BP43)))</formula>
    </cfRule>
  </conditionalFormatting>
  <conditionalFormatting sqref="CH43:CL43 CN43 CP43 CH45:CL48 CN45:CN48 CP45:CP48">
    <cfRule type="containsText" dxfId="3262" priority="13646" operator="containsText" text=" ">
      <formula>NOT(ISERROR(SEARCH(" ",CH43)))</formula>
    </cfRule>
  </conditionalFormatting>
  <conditionalFormatting sqref="A44 DX44 HN44:HS44 EI44 KC44:LD44 EK44:FD44">
    <cfRule type="containsText" dxfId="3261" priority="9491" operator="containsText" text=" ">
      <formula>NOT(ISERROR(SEARCH(" ",A44)))</formula>
    </cfRule>
    <cfRule type="containsText" dxfId="3260" priority="9492" operator="containsText" text=" ">
      <formula>NOT(ISERROR(SEARCH(" ",A44)))</formula>
    </cfRule>
  </conditionalFormatting>
  <conditionalFormatting sqref="C44:E44 AB44 AV44">
    <cfRule type="containsText" dxfId="3259" priority="9530" operator="containsText" text=" ">
      <formula>NOT(ISERROR(SEARCH(" ",C44)))</formula>
    </cfRule>
    <cfRule type="containsText" dxfId="3258" priority="9531" operator="containsText" text=" ">
      <formula>NOT(ISERROR(SEARCH(" ",C44)))</formula>
    </cfRule>
  </conditionalFormatting>
  <conditionalFormatting sqref="Q44:R44 L44:N44">
    <cfRule type="containsText" dxfId="3257" priority="9526" operator="containsText" text=" ">
      <formula>NOT(ISERROR(SEARCH(" ",L44)))</formula>
    </cfRule>
    <cfRule type="containsText" dxfId="3256" priority="9527" operator="containsText" text=" ">
      <formula>NOT(ISERROR(SEARCH(" ",L44)))</formula>
    </cfRule>
  </conditionalFormatting>
  <conditionalFormatting sqref="BL44:BN44 AY44 AW44">
    <cfRule type="containsText" dxfId="3255" priority="9528" operator="containsText" text=" ">
      <formula>NOT(ISERROR(SEARCH(" ",AW44)))</formula>
    </cfRule>
    <cfRule type="containsText" dxfId="3254" priority="9529" operator="containsText" text=" ">
      <formula>NOT(ISERROR(SEARCH(" ",AW44)))</formula>
    </cfRule>
  </conditionalFormatting>
  <conditionalFormatting sqref="BA44 BE44">
    <cfRule type="containsText" dxfId="3253" priority="9520" operator="containsText" text=" ">
      <formula>NOT(ISERROR(SEARCH(" ",BA44)))</formula>
    </cfRule>
    <cfRule type="containsText" dxfId="3252" priority="9521" operator="containsText" text=" ">
      <formula>NOT(ISERROR(SEARCH(" ",BA44)))</formula>
    </cfRule>
  </conditionalFormatting>
  <conditionalFormatting sqref="CH44:CL44 CN44 CP44">
    <cfRule type="containsText" dxfId="3251" priority="9475" operator="containsText" text=" ">
      <formula>NOT(ISERROR(SEARCH(" ",CH44)))</formula>
    </cfRule>
  </conditionalFormatting>
  <conditionalFormatting sqref="FH44 HW44">
    <cfRule type="cellIs" dxfId="3250" priority="9481" operator="greaterThan">
      <formula>1</formula>
    </cfRule>
  </conditionalFormatting>
  <conditionalFormatting sqref="MR44 MU44">
    <cfRule type="containsText" dxfId="3249" priority="4743" operator="containsText" text=" ">
      <formula>NOT(ISERROR(SEARCH(" ",MR44)))</formula>
    </cfRule>
    <cfRule type="containsText" dxfId="3248" priority="4744" operator="containsText" text=" ">
      <formula>NOT(ISERROR(SEARCH(" ",MR44)))</formula>
    </cfRule>
  </conditionalFormatting>
  <conditionalFormatting sqref="AE47 AG47">
    <cfRule type="cellIs" dxfId="3247" priority="6121" operator="equal">
      <formula>0</formula>
    </cfRule>
    <cfRule type="cellIs" dxfId="3246" priority="6122" operator="equal">
      <formula>0</formula>
    </cfRule>
    <cfRule type="cellIs" dxfId="3245" priority="6123" operator="greaterThan">
      <formula>1</formula>
    </cfRule>
    <cfRule type="containsText" dxfId="3244" priority="6124" operator="containsText" text=" ">
      <formula>NOT(ISERROR(SEARCH(" ",AE47)))</formula>
    </cfRule>
    <cfRule type="containsText" dxfId="3243" priority="6125" operator="containsText" text=" ">
      <formula>NOT(ISERROR(SEARCH(" ",AE47)))</formula>
    </cfRule>
  </conditionalFormatting>
  <conditionalFormatting sqref="AH48:AH49 AH53:AH58 AH60">
    <cfRule type="cellIs" dxfId="3242" priority="13709" operator="equal">
      <formula>0</formula>
    </cfRule>
    <cfRule type="cellIs" dxfId="3241" priority="13710" operator="equal">
      <formula>0</formula>
    </cfRule>
    <cfRule type="cellIs" dxfId="3240" priority="13711" operator="greaterThan">
      <formula>1</formula>
    </cfRule>
    <cfRule type="containsText" dxfId="3239" priority="13712" operator="containsText" text=" ">
      <formula>NOT(ISERROR(SEARCH(" ",AH48)))</formula>
    </cfRule>
    <cfRule type="containsText" dxfId="3238" priority="13713" operator="containsText" text=" ">
      <formula>NOT(ISERROR(SEARCH(" ",AH48)))</formula>
    </cfRule>
  </conditionalFormatting>
  <conditionalFormatting sqref="AI48:AI49 AI53:AI58 AI60">
    <cfRule type="cellIs" dxfId="3237" priority="13694" operator="equal">
      <formula>0</formula>
    </cfRule>
    <cfRule type="cellIs" dxfId="3236" priority="13695" operator="equal">
      <formula>0</formula>
    </cfRule>
    <cfRule type="cellIs" dxfId="3235" priority="13696" operator="greaterThan">
      <formula>1</formula>
    </cfRule>
    <cfRule type="containsText" dxfId="3234" priority="13697" operator="containsText" text=" ">
      <formula>NOT(ISERROR(SEARCH(" ",AI48)))</formula>
    </cfRule>
    <cfRule type="containsText" dxfId="3233" priority="13698" operator="containsText" text=" ">
      <formula>NOT(ISERROR(SEARCH(" ",AI48)))</formula>
    </cfRule>
  </conditionalFormatting>
  <conditionalFormatting sqref="AJ48:AJ49 AJ53:AJ58 AJ60">
    <cfRule type="cellIs" dxfId="3232" priority="13689" operator="equal">
      <formula>0</formula>
    </cfRule>
    <cfRule type="cellIs" dxfId="3231" priority="13690" operator="equal">
      <formula>0</formula>
    </cfRule>
    <cfRule type="cellIs" dxfId="3230" priority="13691" operator="greaterThan">
      <formula>1</formula>
    </cfRule>
    <cfRule type="containsText" dxfId="3229" priority="13692" operator="containsText" text=" ">
      <formula>NOT(ISERROR(SEARCH(" ",AJ48)))</formula>
    </cfRule>
    <cfRule type="containsText" dxfId="3228" priority="13693" operator="containsText" text=" ">
      <formula>NOT(ISERROR(SEARCH(" ",AJ48)))</formula>
    </cfRule>
  </conditionalFormatting>
  <conditionalFormatting sqref="D49:E49 AV49">
    <cfRule type="containsText" dxfId="3227" priority="14886" operator="containsText" text=" ">
      <formula>NOT(ISERROR(SEARCH(" ",D49)))</formula>
    </cfRule>
    <cfRule type="containsText" dxfId="3226" priority="14887" operator="containsText" text=" ">
      <formula>NOT(ISERROR(SEARCH(" ",D49)))</formula>
    </cfRule>
  </conditionalFormatting>
  <conditionalFormatting sqref="AW49 AY49">
    <cfRule type="containsText" dxfId="3225" priority="14884" operator="containsText" text=" ">
      <formula>NOT(ISERROR(SEARCH(" ",AW49)))</formula>
    </cfRule>
    <cfRule type="containsText" dxfId="3224" priority="14885" operator="containsText" text=" ">
      <formula>NOT(ISERROR(SEARCH(" ",AW49)))</formula>
    </cfRule>
  </conditionalFormatting>
  <conditionalFormatting sqref="BP49 BR49:BT49">
    <cfRule type="containsText" dxfId="3223" priority="14873" operator="containsText" text=" ">
      <formula>NOT(ISERROR(SEARCH(" ",BP49)))</formula>
    </cfRule>
    <cfRule type="containsText" dxfId="3222" priority="14874" operator="containsText" text=" ">
      <formula>NOT(ISERROR(SEARCH(" ",BP49)))</formula>
    </cfRule>
  </conditionalFormatting>
  <conditionalFormatting sqref="CM49 CM60">
    <cfRule type="containsText" dxfId="3221" priority="236" operator="containsText" text=" ">
      <formula>NOT(ISERROR(SEARCH(" ",CM49)))</formula>
    </cfRule>
    <cfRule type="containsText" dxfId="3220" priority="237" operator="containsText" text=" ">
      <formula>NOT(ISERROR(SEARCH(" ",CM49)))</formula>
    </cfRule>
  </conditionalFormatting>
  <conditionalFormatting sqref="CO49 CO60">
    <cfRule type="containsText" dxfId="3219" priority="189" operator="containsText" text=" ">
      <formula>NOT(ISERROR(SEARCH(" ",CO49)))</formula>
    </cfRule>
    <cfRule type="containsText" dxfId="3218" priority="190" operator="containsText" text=" ">
      <formula>NOT(ISERROR(SEARCH(" ",CO49)))</formula>
    </cfRule>
  </conditionalFormatting>
  <conditionalFormatting sqref="HU53:HU58 HU49 HU60">
    <cfRule type="colorScale" priority="14534">
      <colorScale>
        <cfvo type="min"/>
        <cfvo type="max"/>
        <color rgb="FFFCFCFF"/>
        <color rgb="FF63BE7B"/>
      </colorScale>
    </cfRule>
    <cfRule type="colorScale" priority="145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50 DX50 HN50:HS50 EI50:FD50 KC50">
    <cfRule type="containsText" dxfId="3217" priority="12907" operator="containsText" text=" ">
      <formula>NOT(ISERROR(SEARCH(" ",A50)))</formula>
    </cfRule>
    <cfRule type="containsText" dxfId="3216" priority="12908" operator="containsText" text=" ">
      <formula>NOT(ISERROR(SEARCH(" ",A50)))</formula>
    </cfRule>
  </conditionalFormatting>
  <conditionalFormatting sqref="C50:E50 AB50 AV50">
    <cfRule type="containsText" dxfId="3215" priority="12944" operator="containsText" text=" ">
      <formula>NOT(ISERROR(SEARCH(" ",C50)))</formula>
    </cfRule>
    <cfRule type="containsText" dxfId="3214" priority="12945" operator="containsText" text=" ">
      <formula>NOT(ISERROR(SEARCH(" ",C50)))</formula>
    </cfRule>
  </conditionalFormatting>
  <conditionalFormatting sqref="Q50:R50 L50:N50">
    <cfRule type="containsText" dxfId="3213" priority="12938" operator="containsText" text=" ">
      <formula>NOT(ISERROR(SEARCH(" ",L50)))</formula>
    </cfRule>
    <cfRule type="containsText" dxfId="3212" priority="12939" operator="containsText" text=" ">
      <formula>NOT(ISERROR(SEARCH(" ",L50)))</formula>
    </cfRule>
  </conditionalFormatting>
  <conditionalFormatting sqref="AL50:AQ50 AG50">
    <cfRule type="cellIs" dxfId="3211" priority="12911" operator="equal">
      <formula>0</formula>
    </cfRule>
  </conditionalFormatting>
  <conditionalFormatting sqref="BL50:BN50 AY50 AW50">
    <cfRule type="containsText" dxfId="3210" priority="12942" operator="containsText" text=" ">
      <formula>NOT(ISERROR(SEARCH(" ",AW50)))</formula>
    </cfRule>
    <cfRule type="containsText" dxfId="3209" priority="12943" operator="containsText" text=" ">
      <formula>NOT(ISERROR(SEARCH(" ",AW50)))</formula>
    </cfRule>
  </conditionalFormatting>
  <conditionalFormatting sqref="BA50 BE50">
    <cfRule type="containsText" dxfId="3208" priority="12936" operator="containsText" text=" ">
      <formula>NOT(ISERROR(SEARCH(" ",BA50)))</formula>
    </cfRule>
    <cfRule type="containsText" dxfId="3207" priority="12937" operator="containsText" text=" ">
      <formula>NOT(ISERROR(SEARCH(" ",BA50)))</formula>
    </cfRule>
  </conditionalFormatting>
  <conditionalFormatting sqref="CH50:CL50 CN50 CP50">
    <cfRule type="containsText" dxfId="3206" priority="12881" operator="containsText" text=" ">
      <formula>NOT(ISERROR(SEARCH(" ",CH50)))</formula>
    </cfRule>
  </conditionalFormatting>
  <conditionalFormatting sqref="FH50 HW50">
    <cfRule type="cellIs" dxfId="3205" priority="12899" operator="greaterThan">
      <formula>1</formula>
    </cfRule>
  </conditionalFormatting>
  <conditionalFormatting sqref="A51 DX51 HN51:HS51 EI51 KC51:LD51 EK51:FD51">
    <cfRule type="containsText" dxfId="3204" priority="9828" operator="containsText" text=" ">
      <formula>NOT(ISERROR(SEARCH(" ",A51)))</formula>
    </cfRule>
    <cfRule type="containsText" dxfId="3203" priority="9829" operator="containsText" text=" ">
      <formula>NOT(ISERROR(SEARCH(" ",A51)))</formula>
    </cfRule>
  </conditionalFormatting>
  <conditionalFormatting sqref="C51:E51 AB51 AV51">
    <cfRule type="containsText" dxfId="3202" priority="9865" operator="containsText" text=" ">
      <formula>NOT(ISERROR(SEARCH(" ",C51)))</formula>
    </cfRule>
    <cfRule type="containsText" dxfId="3201" priority="9866" operator="containsText" text=" ">
      <formula>NOT(ISERROR(SEARCH(" ",C51)))</formula>
    </cfRule>
  </conditionalFormatting>
  <conditionalFormatting sqref="Q51 L51:N51">
    <cfRule type="containsText" dxfId="3200" priority="9861" operator="containsText" text=" ">
      <formula>NOT(ISERROR(SEARCH(" ",L51)))</formula>
    </cfRule>
    <cfRule type="containsText" dxfId="3199" priority="9862" operator="containsText" text=" ">
      <formula>NOT(ISERROR(SEARCH(" ",L51)))</formula>
    </cfRule>
  </conditionalFormatting>
  <conditionalFormatting sqref="BL51:BN51 AY51 AW51">
    <cfRule type="containsText" dxfId="3198" priority="9863" operator="containsText" text=" ">
      <formula>NOT(ISERROR(SEARCH(" ",AW51)))</formula>
    </cfRule>
    <cfRule type="containsText" dxfId="3197" priority="9864" operator="containsText" text=" ">
      <formula>NOT(ISERROR(SEARCH(" ",AW51)))</formula>
    </cfRule>
  </conditionalFormatting>
  <conditionalFormatting sqref="BA51 BE51">
    <cfRule type="containsText" dxfId="3196" priority="9853" operator="containsText" text=" ">
      <formula>NOT(ISERROR(SEARCH(" ",BA51)))</formula>
    </cfRule>
    <cfRule type="containsText" dxfId="3195" priority="9854" operator="containsText" text=" ">
      <formula>NOT(ISERROR(SEARCH(" ",BA51)))</formula>
    </cfRule>
  </conditionalFormatting>
  <conditionalFormatting sqref="CH51:CL51 CN51 CP51">
    <cfRule type="containsText" dxfId="3194" priority="9810" operator="containsText" text=" ">
      <formula>NOT(ISERROR(SEARCH(" ",CH51)))</formula>
    </cfRule>
  </conditionalFormatting>
  <conditionalFormatting sqref="FH51 HW51">
    <cfRule type="cellIs" dxfId="3193" priority="9818" operator="greaterThan">
      <formula>1</formula>
    </cfRule>
  </conditionalFormatting>
  <conditionalFormatting sqref="MR51 MU51">
    <cfRule type="containsText" dxfId="3192" priority="4745" operator="containsText" text=" ">
      <formula>NOT(ISERROR(SEARCH(" ",MR51)))</formula>
    </cfRule>
    <cfRule type="containsText" dxfId="3191" priority="4746" operator="containsText" text=" ">
      <formula>NOT(ISERROR(SEARCH(" ",MR51)))</formula>
    </cfRule>
  </conditionalFormatting>
  <conditionalFormatting sqref="A52 DX52 HN52:HS52 EI52:FD52 KC52">
    <cfRule type="containsText" dxfId="3190" priority="10897" operator="containsText" text=" ">
      <formula>NOT(ISERROR(SEARCH(" ",A52)))</formula>
    </cfRule>
    <cfRule type="containsText" dxfId="3189" priority="10898" operator="containsText" text=" ">
      <formula>NOT(ISERROR(SEARCH(" ",A52)))</formula>
    </cfRule>
  </conditionalFormatting>
  <conditionalFormatting sqref="C52:E52 AB52">
    <cfRule type="containsText" dxfId="3188" priority="10928" operator="containsText" text=" ">
      <formula>NOT(ISERROR(SEARCH(" ",C52)))</formula>
    </cfRule>
    <cfRule type="containsText" dxfId="3187" priority="10929" operator="containsText" text=" ">
      <formula>NOT(ISERROR(SEARCH(" ",C52)))</formula>
    </cfRule>
  </conditionalFormatting>
  <conditionalFormatting sqref="C59:E59 AB59 AV52:AV68">
    <cfRule type="containsText" dxfId="3186" priority="13286" operator="containsText" text=" ">
      <formula>NOT(ISERROR(SEARCH(" ",C52)))</formula>
    </cfRule>
    <cfRule type="containsText" dxfId="3185" priority="13287" operator="containsText" text=" ">
      <formula>NOT(ISERROR(SEARCH(" ",C52)))</formula>
    </cfRule>
  </conditionalFormatting>
  <conditionalFormatting sqref="Q52:R52 L52:N52">
    <cfRule type="containsText" dxfId="3184" priority="10922" operator="containsText" text=" ">
      <formula>NOT(ISERROR(SEARCH(" ",L52)))</formula>
    </cfRule>
    <cfRule type="containsText" dxfId="3183" priority="10923" operator="containsText" text=" ">
      <formula>NOT(ISERROR(SEARCH(" ",L52)))</formula>
    </cfRule>
  </conditionalFormatting>
  <conditionalFormatting sqref="BL52:BN52 AY52 AW52">
    <cfRule type="containsText" dxfId="3182" priority="10926" operator="containsText" text=" ">
      <formula>NOT(ISERROR(SEARCH(" ",AW52)))</formula>
    </cfRule>
    <cfRule type="containsText" dxfId="3181" priority="10927" operator="containsText" text=" ">
      <formula>NOT(ISERROR(SEARCH(" ",AW52)))</formula>
    </cfRule>
  </conditionalFormatting>
  <conditionalFormatting sqref="BA52 BE52">
    <cfRule type="containsText" dxfId="3180" priority="10920" operator="containsText" text=" ">
      <formula>NOT(ISERROR(SEARCH(" ",BA52)))</formula>
    </cfRule>
    <cfRule type="containsText" dxfId="3179" priority="10921" operator="containsText" text=" ">
      <formula>NOT(ISERROR(SEARCH(" ",BA52)))</formula>
    </cfRule>
  </conditionalFormatting>
  <conditionalFormatting sqref="CH52:CL52 CN52 CP52">
    <cfRule type="containsText" dxfId="3178" priority="10881" operator="containsText" text=" ">
      <formula>NOT(ISERROR(SEARCH(" ",CH52)))</formula>
    </cfRule>
  </conditionalFormatting>
  <conditionalFormatting sqref="CX52 CU54:CX55 CU57:CX76">
    <cfRule type="cellIs" dxfId="3177" priority="589" operator="equal">
      <formula>1</formula>
    </cfRule>
  </conditionalFormatting>
  <conditionalFormatting sqref="FH52 HW52">
    <cfRule type="cellIs" dxfId="3176" priority="10889" operator="greaterThan">
      <formula>1</formula>
    </cfRule>
  </conditionalFormatting>
  <conditionalFormatting sqref="BH53:BH56 BH58 BH60">
    <cfRule type="containsText" dxfId="3175" priority="14982" operator="containsText" text=" ">
      <formula>NOT(ISERROR(SEARCH(" ",BH53)))</formula>
    </cfRule>
    <cfRule type="containsText" dxfId="3174" priority="14983" operator="containsText" text=" ">
      <formula>NOT(ISERROR(SEARCH(" ",BH53)))</formula>
    </cfRule>
  </conditionalFormatting>
  <conditionalFormatting sqref="CH53:CL53 CN53 CP53 CH55:CL58 CN55:CN58 CP55:CP58">
    <cfRule type="containsText" dxfId="3173" priority="13645" operator="containsText" text=" ">
      <formula>NOT(ISERROR(SEARCH(" ",CH53)))</formula>
    </cfRule>
  </conditionalFormatting>
  <conditionalFormatting sqref="CM53 CM55:CM58">
    <cfRule type="containsText" dxfId="3172" priority="234" operator="containsText" text=" ">
      <formula>NOT(ISERROR(SEARCH(" ",CM53)))</formula>
    </cfRule>
  </conditionalFormatting>
  <conditionalFormatting sqref="CO53 CO55:CO58">
    <cfRule type="containsText" dxfId="3171" priority="187" operator="containsText" text=" ">
      <formula>NOT(ISERROR(SEARCH(" ",CO53)))</formula>
    </cfRule>
  </conditionalFormatting>
  <conditionalFormatting sqref="BP54:BQ54 BS54:BT54">
    <cfRule type="containsText" dxfId="3170" priority="14912" operator="containsText" text=" ">
      <formula>NOT(ISERROR(SEARCH(" ",BP54)))</formula>
    </cfRule>
    <cfRule type="containsText" dxfId="3169" priority="14913" operator="containsText" text=" ">
      <formula>NOT(ISERROR(SEARCH(" ",BP54)))</formula>
    </cfRule>
  </conditionalFormatting>
  <conditionalFormatting sqref="CH54:CL54 CN54 CP54">
    <cfRule type="containsText" dxfId="3168" priority="13644" operator="containsText" text=" ">
      <formula>NOT(ISERROR(SEARCH(" ",CH54)))</formula>
    </cfRule>
  </conditionalFormatting>
  <conditionalFormatting sqref="BP56 BR56:BT56">
    <cfRule type="containsText" dxfId="3167" priority="14908" operator="containsText" text=" ">
      <formula>NOT(ISERROR(SEARCH(" ",BP56)))</formula>
    </cfRule>
    <cfRule type="containsText" dxfId="3166" priority="14909" operator="containsText" text=" ">
      <formula>NOT(ISERROR(SEARCH(" ",BP56)))</formula>
    </cfRule>
  </conditionalFormatting>
  <conditionalFormatting sqref="L57:N57 Q57:R57">
    <cfRule type="containsText" dxfId="3165" priority="14602" operator="containsText" text=" ">
      <formula>NOT(ISERROR(SEARCH(" ",L57)))</formula>
    </cfRule>
    <cfRule type="containsText" dxfId="3164" priority="14603" operator="containsText" text=" ">
      <formula>NOT(ISERROR(SEARCH(" ",L57)))</formula>
    </cfRule>
  </conditionalFormatting>
  <conditionalFormatting sqref="AO57 AL57:AM57 AG57">
    <cfRule type="cellIs" dxfId="3163" priority="14579" operator="equal">
      <formula>0</formula>
    </cfRule>
  </conditionalFormatting>
  <conditionalFormatting sqref="AL57:AM57 AO57">
    <cfRule type="containsText" dxfId="3162" priority="14590" operator="containsText" text=" ">
      <formula>NOT(ISERROR(SEARCH(" ",AL57)))</formula>
    </cfRule>
    <cfRule type="containsText" dxfId="3161" priority="14591" operator="containsText" text=" ">
      <formula>NOT(ISERROR(SEARCH(" ",AL57)))</formula>
    </cfRule>
  </conditionalFormatting>
  <conditionalFormatting sqref="AW57:AY57 AX64 BL57:BM57">
    <cfRule type="containsText" dxfId="3160" priority="14608" operator="containsText" text=" ">
      <formula>NOT(ISERROR(SEARCH(" ",AW57)))</formula>
    </cfRule>
    <cfRule type="containsText" dxfId="3159" priority="14609" operator="containsText" text=" ">
      <formula>NOT(ISERROR(SEARCH(" ",AW57)))</formula>
    </cfRule>
  </conditionalFormatting>
  <conditionalFormatting sqref="BE57 BA57">
    <cfRule type="containsText" dxfId="3158" priority="14600" operator="containsText" text=" ">
      <formula>NOT(ISERROR(SEARCH(" ",BA57)))</formula>
    </cfRule>
    <cfRule type="containsText" dxfId="3157" priority="14601" operator="containsText" text=" ">
      <formula>NOT(ISERROR(SEARCH(" ",BA57)))</formula>
    </cfRule>
  </conditionalFormatting>
  <conditionalFormatting sqref="BP57 BR58 BR57:BT57">
    <cfRule type="containsText" dxfId="3156" priority="14586" operator="containsText" text=" ">
      <formula>NOT(ISERROR(SEARCH(" ",BP57)))</formula>
    </cfRule>
    <cfRule type="containsText" dxfId="3155" priority="14587" operator="containsText" text=" ">
      <formula>NOT(ISERROR(SEARCH(" ",BP57)))</formula>
    </cfRule>
  </conditionalFormatting>
  <conditionalFormatting sqref="A59 KC59 HN59:HS59 DX59 EI59 EK59:FD59">
    <cfRule type="containsText" dxfId="3154" priority="13249" operator="containsText" text=" ">
      <formula>NOT(ISERROR(SEARCH(" ",A59)))</formula>
    </cfRule>
    <cfRule type="containsText" dxfId="3153" priority="13250" operator="containsText" text=" ">
      <formula>NOT(ISERROR(SEARCH(" ",A59)))</formula>
    </cfRule>
  </conditionalFormatting>
  <conditionalFormatting sqref="B59 B62:B66">
    <cfRule type="containsText" dxfId="3152" priority="11214" operator="containsText" text=" ">
      <formula>NOT(ISERROR(SEARCH(" ",B59)))</formula>
    </cfRule>
    <cfRule type="containsText" dxfId="3151" priority="11215" operator="containsText" text=" ">
      <formula>NOT(ISERROR(SEARCH(" ",B59)))</formula>
    </cfRule>
  </conditionalFormatting>
  <conditionalFormatting sqref="L59:N59 Q59:R59">
    <cfRule type="containsText" dxfId="3150" priority="13278" operator="containsText" text=" ">
      <formula>NOT(ISERROR(SEARCH(" ",L59)))</formula>
    </cfRule>
    <cfRule type="containsText" dxfId="3149" priority="13279" operator="containsText" text=" ">
      <formula>NOT(ISERROR(SEARCH(" ",L59)))</formula>
    </cfRule>
  </conditionalFormatting>
  <conditionalFormatting sqref="AL59:AQ59 AG59">
    <cfRule type="cellIs" dxfId="3148" priority="13255" operator="equal">
      <formula>0</formula>
    </cfRule>
  </conditionalFormatting>
  <conditionalFormatting sqref="BL59:BN59 AX66 AW59:AY59">
    <cfRule type="containsText" dxfId="3147" priority="13284" operator="containsText" text=" ">
      <formula>NOT(ISERROR(SEARCH(" ",AW59)))</formula>
    </cfRule>
    <cfRule type="containsText" dxfId="3146" priority="13285" operator="containsText" text=" ">
      <formula>NOT(ISERROR(SEARCH(" ",AW59)))</formula>
    </cfRule>
  </conditionalFormatting>
  <conditionalFormatting sqref="BA59 BE59">
    <cfRule type="containsText" dxfId="3145" priority="13276" operator="containsText" text=" ">
      <formula>NOT(ISERROR(SEARCH(" ",BA59)))</formula>
    </cfRule>
    <cfRule type="containsText" dxfId="3144" priority="13277" operator="containsText" text=" ">
      <formula>NOT(ISERROR(SEARCH(" ",BA59)))</formula>
    </cfRule>
  </conditionalFormatting>
  <conditionalFormatting sqref="CH59:CL59 CN59 CP59">
    <cfRule type="containsText" dxfId="3143" priority="13224" operator="containsText" text=" ">
      <formula>NOT(ISERROR(SEARCH(" ",CH59)))</formula>
    </cfRule>
  </conditionalFormatting>
  <conditionalFormatting sqref="FH59 HW59">
    <cfRule type="cellIs" dxfId="3142" priority="13240" operator="greaterThan">
      <formula>1</formula>
    </cfRule>
  </conditionalFormatting>
  <conditionalFormatting sqref="AP60:AQ66">
    <cfRule type="cellIs" dxfId="3141" priority="6030" operator="equal">
      <formula>0</formula>
    </cfRule>
    <cfRule type="containsText" dxfId="3140" priority="6031" operator="containsText" text=" ">
      <formula>NOT(ISERROR(SEARCH(" ",AP60)))</formula>
    </cfRule>
    <cfRule type="containsText" dxfId="3139" priority="6032" operator="containsText" text=" ">
      <formula>NOT(ISERROR(SEARCH(" ",AP60)))</formula>
    </cfRule>
  </conditionalFormatting>
  <conditionalFormatting sqref="BP60 BR60:BT60">
    <cfRule type="containsText" dxfId="3138" priority="14906" operator="containsText" text=" ">
      <formula>NOT(ISERROR(SEARCH(" ",BP60)))</formula>
    </cfRule>
    <cfRule type="containsText" dxfId="3137" priority="14907" operator="containsText" text=" ">
      <formula>NOT(ISERROR(SEARCH(" ",BP60)))</formula>
    </cfRule>
  </conditionalFormatting>
  <conditionalFormatting sqref="A61 KC61 HN61:HS61 DX61 EI61 EK61:FD61">
    <cfRule type="containsText" dxfId="3136" priority="12564" operator="containsText" text=" ">
      <formula>NOT(ISERROR(SEARCH(" ",A61)))</formula>
    </cfRule>
    <cfRule type="containsText" dxfId="3135" priority="12565" operator="containsText" text=" ">
      <formula>NOT(ISERROR(SEARCH(" ",A61)))</formula>
    </cfRule>
  </conditionalFormatting>
  <conditionalFormatting sqref="C61:E61 AB61">
    <cfRule type="containsText" dxfId="3134" priority="12601" operator="containsText" text=" ">
      <formula>NOT(ISERROR(SEARCH(" ",C61)))</formula>
    </cfRule>
    <cfRule type="containsText" dxfId="3133" priority="12602" operator="containsText" text=" ">
      <formula>NOT(ISERROR(SEARCH(" ",C61)))</formula>
    </cfRule>
  </conditionalFormatting>
  <conditionalFormatting sqref="L61:N61 Q61:R61">
    <cfRule type="containsText" dxfId="3132" priority="12593" operator="containsText" text=" ">
      <formula>NOT(ISERROR(SEARCH(" ",L61)))</formula>
    </cfRule>
    <cfRule type="containsText" dxfId="3131" priority="12594" operator="containsText" text=" ">
      <formula>NOT(ISERROR(SEARCH(" ",L61)))</formula>
    </cfRule>
  </conditionalFormatting>
  <conditionalFormatting sqref="AL61:AN61 AG61">
    <cfRule type="cellIs" dxfId="3130" priority="12570" operator="equal">
      <formula>0</formula>
    </cfRule>
  </conditionalFormatting>
  <conditionalFormatting sqref="BL61:BN61 AY61 AW61">
    <cfRule type="containsText" dxfId="3129" priority="12599" operator="containsText" text=" ">
      <formula>NOT(ISERROR(SEARCH(" ",AW61)))</formula>
    </cfRule>
    <cfRule type="containsText" dxfId="3128" priority="12600" operator="containsText" text=" ">
      <formula>NOT(ISERROR(SEARCH(" ",AW61)))</formula>
    </cfRule>
  </conditionalFormatting>
  <conditionalFormatting sqref="BA61 BE61">
    <cfRule type="containsText" dxfId="3127" priority="12591" operator="containsText" text=" ">
      <formula>NOT(ISERROR(SEARCH(" ",BA61)))</formula>
    </cfRule>
    <cfRule type="containsText" dxfId="3126" priority="12592" operator="containsText" text=" ">
      <formula>NOT(ISERROR(SEARCH(" ",BA61)))</formula>
    </cfRule>
  </conditionalFormatting>
  <conditionalFormatting sqref="CH61:CL61 CN61 CP61">
    <cfRule type="containsText" dxfId="3125" priority="12537" operator="containsText" text=" ">
      <formula>NOT(ISERROR(SEARCH(" ",CH61)))</formula>
    </cfRule>
  </conditionalFormatting>
  <conditionalFormatting sqref="FH61 HW61">
    <cfRule type="cellIs" dxfId="3124" priority="12555" operator="greaterThan">
      <formula>1</formula>
    </cfRule>
  </conditionalFormatting>
  <conditionalFormatting sqref="A62 AB62 A66 A64 DX62 EV62 ET62 EO62:ER62 EK62:EM62">
    <cfRule type="containsText" dxfId="3123" priority="12230" operator="containsText" text=" ">
      <formula>NOT(ISERROR(SEARCH(" ",A62)))</formula>
    </cfRule>
    <cfRule type="containsText" dxfId="3122" priority="12231" operator="containsText" text=" ">
      <formula>NOT(ISERROR(SEARCH(" ",A62)))</formula>
    </cfRule>
  </conditionalFormatting>
  <conditionalFormatting sqref="D64:E65 C62:E62 C63:C66">
    <cfRule type="containsText" dxfId="3121" priority="11542" operator="containsText" text=" ">
      <formula>NOT(ISERROR(SEARCH(" ",C62)))</formula>
    </cfRule>
    <cfRule type="containsText" dxfId="3120" priority="11543" operator="containsText" text=" ">
      <formula>NOT(ISERROR(SEARCH(" ",C62)))</formula>
    </cfRule>
  </conditionalFormatting>
  <conditionalFormatting sqref="F65 F62">
    <cfRule type="containsText" dxfId="3119" priority="11534" operator="containsText" text=" ">
      <formula>NOT(ISERROR(SEARCH(" ",F62)))</formula>
    </cfRule>
    <cfRule type="containsText" dxfId="3118" priority="11535" operator="containsText" text=" ">
      <formula>NOT(ISERROR(SEARCH(" ",F62)))</formula>
    </cfRule>
  </conditionalFormatting>
  <conditionalFormatting sqref="H62 H64:H65">
    <cfRule type="containsText" dxfId="3117" priority="11540" operator="containsText" text=" ">
      <formula>NOT(ISERROR(SEARCH(" ",H62)))</formula>
    </cfRule>
    <cfRule type="containsText" dxfId="3116" priority="11541" operator="containsText" text=" ">
      <formula>NOT(ISERROR(SEARCH(" ",H62)))</formula>
    </cfRule>
  </conditionalFormatting>
  <conditionalFormatting sqref="L62:N62 Q62:R62">
    <cfRule type="containsText" dxfId="3115" priority="12224" operator="containsText" text=" ">
      <formula>NOT(ISERROR(SEARCH(" ",L62)))</formula>
    </cfRule>
    <cfRule type="containsText" dxfId="3114" priority="12225" operator="containsText" text=" ">
      <formula>NOT(ISERROR(SEARCH(" ",L62)))</formula>
    </cfRule>
  </conditionalFormatting>
  <conditionalFormatting sqref="AG63 AG65 EJ62:EJ66">
    <cfRule type="cellIs" dxfId="3113" priority="12197" operator="equal">
      <formula>0</formula>
    </cfRule>
  </conditionalFormatting>
  <conditionalFormatting sqref="AU62:AU63 AU65:AU66">
    <cfRule type="cellIs" dxfId="3112" priority="9021" operator="greaterThan">
      <formula>1</formula>
    </cfRule>
    <cfRule type="containsText" dxfId="3111" priority="9022" operator="containsText" text=" ">
      <formula>NOT(ISERROR(SEARCH(" ",AU62)))</formula>
    </cfRule>
    <cfRule type="containsText" dxfId="3110" priority="9023" operator="containsText" text=" ">
      <formula>NOT(ISERROR(SEARCH(" ",AU62)))</formula>
    </cfRule>
  </conditionalFormatting>
  <conditionalFormatting sqref="BN62:BN65 AY63 BL63 AW63">
    <cfRule type="containsText" dxfId="3109" priority="12257" operator="containsText" text=" ">
      <formula>NOT(ISERROR(SEARCH(" ",AW62)))</formula>
    </cfRule>
    <cfRule type="containsText" dxfId="3108" priority="12258" operator="containsText" text=" ">
      <formula>NOT(ISERROR(SEARCH(" ",AW62)))</formula>
    </cfRule>
  </conditionalFormatting>
  <conditionalFormatting sqref="BL62 AY62 AW62">
    <cfRule type="containsText" dxfId="3107" priority="12228" operator="containsText" text=" ">
      <formula>NOT(ISERROR(SEARCH(" ",AW62)))</formula>
    </cfRule>
    <cfRule type="containsText" dxfId="3106" priority="12229" operator="containsText" text=" ">
      <formula>NOT(ISERROR(SEARCH(" ",AW62)))</formula>
    </cfRule>
  </conditionalFormatting>
  <conditionalFormatting sqref="BE62 BA62:BA66">
    <cfRule type="containsText" dxfId="3105" priority="12222" operator="containsText" text=" ">
      <formula>NOT(ISERROR(SEARCH(" ",BA62)))</formula>
    </cfRule>
    <cfRule type="containsText" dxfId="3104" priority="12223" operator="containsText" text=" ">
      <formula>NOT(ISERROR(SEARCH(" ",BA62)))</formula>
    </cfRule>
  </conditionalFormatting>
  <conditionalFormatting sqref="CH62:CJ65">
    <cfRule type="cellIs" dxfId="3103" priority="11547" operator="equal">
      <formula>1</formula>
    </cfRule>
  </conditionalFormatting>
  <conditionalFormatting sqref="CK65:CL65 CN65 CP65 CK62:CL62 CN62 CP62">
    <cfRule type="cellIs" dxfId="3102" priority="11545" operator="equal">
      <formula>1</formula>
    </cfRule>
  </conditionalFormatting>
  <conditionalFormatting sqref="CM65 CM62">
    <cfRule type="cellIs" dxfId="3101" priority="228" operator="equal">
      <formula>1</formula>
    </cfRule>
  </conditionalFormatting>
  <conditionalFormatting sqref="CO65 CO62">
    <cfRule type="cellIs" dxfId="3100" priority="182" operator="equal">
      <formula>1</formula>
    </cfRule>
  </conditionalFormatting>
  <conditionalFormatting sqref="DY62 EG62:EH62">
    <cfRule type="containsText" dxfId="3099" priority="12209" operator="containsText" text=" ">
      <formula>NOT(ISERROR(SEARCH(" ",DY62)))</formula>
    </cfRule>
    <cfRule type="containsText" dxfId="3098" priority="12210" operator="containsText" text=" ">
      <formula>NOT(ISERROR(SEARCH(" ",DY62)))</formula>
    </cfRule>
  </conditionalFormatting>
  <conditionalFormatting sqref="EN62 EX62:FD62 EI62:EJ62 ES62">
    <cfRule type="containsText" dxfId="3097" priority="12213" operator="containsText" text=" ">
      <formula>NOT(ISERROR(SEARCH(" ",EI62)))</formula>
    </cfRule>
    <cfRule type="containsText" dxfId="3096" priority="12214" operator="containsText" text=" ">
      <formula>NOT(ISERROR(SEARCH(" ",EI62)))</formula>
    </cfRule>
  </conditionalFormatting>
  <conditionalFormatting sqref="FH65 HW65 HW63 FH62:FH63">
    <cfRule type="cellIs" dxfId="3095" priority="12190" operator="greaterThan">
      <formula>1</formula>
    </cfRule>
  </conditionalFormatting>
  <conditionalFormatting sqref="HN62 MX62:XFD62 KD62:LD62">
    <cfRule type="containsText" dxfId="3094" priority="12226" operator="containsText" text=" ">
      <formula>NOT(ISERROR(SEARCH(" ",HN62)))</formula>
    </cfRule>
    <cfRule type="containsText" dxfId="3093" priority="12227" operator="containsText" text=" ">
      <formula>NOT(ISERROR(SEARCH(" ",HN62)))</formula>
    </cfRule>
  </conditionalFormatting>
  <conditionalFormatting sqref="MR62 MU62">
    <cfRule type="containsText" dxfId="3092" priority="4753" operator="containsText" text=" ">
      <formula>NOT(ISERROR(SEARCH(" ",MR62)))</formula>
    </cfRule>
    <cfRule type="containsText" dxfId="3091" priority="4754" operator="containsText" text=" ">
      <formula>NOT(ISERROR(SEARCH(" ",MR62)))</formula>
    </cfRule>
  </conditionalFormatting>
  <conditionalFormatting sqref="A63 A65 AN63 Q65:R65 AB63 L65:N65 AB65 AL65:AN65 AW65 AY65 BO65:BP65 BR65:BT65 BE65:BF65 EJ64:EJ66 MX63:XFD63 EG65:EI65 HN63:HS63 EG63:FD63 KC63:LD63 EK65:FD65 KC65:LD65 HN65:HS65">
    <cfRule type="containsText" dxfId="3090" priority="12238" operator="containsText" text=" ">
      <formula>NOT(ISERROR(SEARCH(" ",A63)))</formula>
    </cfRule>
    <cfRule type="containsText" dxfId="3089" priority="12239" operator="containsText" text=" ">
      <formula>NOT(ISERROR(SEARCH(" ",A63)))</formula>
    </cfRule>
  </conditionalFormatting>
  <conditionalFormatting sqref="L63:N63 Q63:R63">
    <cfRule type="containsText" dxfId="3088" priority="12255" operator="containsText" text=" ">
      <formula>NOT(ISERROR(SEARCH(" ",L63)))</formula>
    </cfRule>
    <cfRule type="containsText" dxfId="3087" priority="12256" operator="containsText" text=" ">
      <formula>NOT(ISERROR(SEARCH(" ",L63)))</formula>
    </cfRule>
  </conditionalFormatting>
  <conditionalFormatting sqref="V65 V63">
    <cfRule type="colorScale" priority="12259">
      <colorScale>
        <cfvo type="min"/>
        <cfvo type="max"/>
        <color rgb="FFFCFCFF"/>
        <color rgb="FF63BE7B"/>
      </colorScale>
    </cfRule>
    <cfRule type="colorScale" priority="122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L65:AN65 AL63:AN63 AG65 AG63:AJ63">
    <cfRule type="cellIs" dxfId="3086" priority="12246" operator="equal">
      <formula>0</formula>
    </cfRule>
  </conditionalFormatting>
  <conditionalFormatting sqref="AG63 AG65">
    <cfRule type="cellIs" dxfId="3085" priority="12219" operator="greaterThan">
      <formula>1</formula>
    </cfRule>
    <cfRule type="containsText" dxfId="3084" priority="12220" operator="containsText" text=" ">
      <formula>NOT(ISERROR(SEARCH(" ",AG63)))</formula>
    </cfRule>
    <cfRule type="containsText" dxfId="3083" priority="12221" operator="containsText" text=" ">
      <formula>NOT(ISERROR(SEARCH(" ",AG63)))</formula>
    </cfRule>
  </conditionalFormatting>
  <conditionalFormatting sqref="AS63 AS65">
    <cfRule type="cellIs" dxfId="3082" priority="8907" operator="equal">
      <formula>0</formula>
    </cfRule>
    <cfRule type="containsText" dxfId="3081" priority="8908" operator="containsText" text=" ">
      <formula>NOT(ISERROR(SEARCH(" ",AS63)))</formula>
    </cfRule>
    <cfRule type="containsText" dxfId="3080" priority="8909" operator="containsText" text=" ">
      <formula>NOT(ISERROR(SEARCH(" ",AS63)))</formula>
    </cfRule>
  </conditionalFormatting>
  <conditionalFormatting sqref="BD63 BD65">
    <cfRule type="containsText" dxfId="3079" priority="10481" operator="containsText" text=" ">
      <formula>NOT(ISERROR(SEARCH(" ",BD63)))</formula>
    </cfRule>
    <cfRule type="containsText" dxfId="3078" priority="10482" operator="containsText" text=" ">
      <formula>NOT(ISERROR(SEARCH(" ",BD63)))</formula>
    </cfRule>
  </conditionalFormatting>
  <conditionalFormatting sqref="BP63 BR63:BT63">
    <cfRule type="containsText" dxfId="3077" priority="12247" operator="containsText" text=" ">
      <formula>NOT(ISERROR(SEARCH(" ",BP63)))</formula>
    </cfRule>
    <cfRule type="containsText" dxfId="3076" priority="12248" operator="containsText" text=" ">
      <formula>NOT(ISERROR(SEARCH(" ",BP63)))</formula>
    </cfRule>
  </conditionalFormatting>
  <conditionalFormatting sqref="CK63:CL63 CN63 CP63">
    <cfRule type="cellIs" dxfId="3075" priority="11546" operator="equal">
      <formula>1</formula>
    </cfRule>
  </conditionalFormatting>
  <conditionalFormatting sqref="EA65 EE65:EF65 DZ63:EF63 EC65">
    <cfRule type="containsText" dxfId="3074" priority="12244" operator="containsText" text=" ">
      <formula>NOT(ISERROR(SEARCH(" ",DZ63)))</formula>
    </cfRule>
    <cfRule type="containsText" dxfId="3073" priority="12245" operator="containsText" text=" ">
      <formula>NOT(ISERROR(SEARCH(" ",DZ63)))</formula>
    </cfRule>
  </conditionalFormatting>
  <conditionalFormatting sqref="FE65 FE63">
    <cfRule type="cellIs" dxfId="3072" priority="12261" operator="greaterThan">
      <formula>1</formula>
    </cfRule>
    <cfRule type="colorScale" priority="12262">
      <colorScale>
        <cfvo type="min"/>
        <cfvo type="max"/>
        <color rgb="FFFCFCFF"/>
        <color rgb="FF63BE7B"/>
      </colorScale>
    </cfRule>
    <cfRule type="colorScale" priority="122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G65:FH65 FG63:FH63">
    <cfRule type="colorScale" priority="12264">
      <colorScale>
        <cfvo type="min"/>
        <cfvo type="max"/>
        <color rgb="FFFCFCFF"/>
        <color rgb="FF63BE7B"/>
      </colorScale>
    </cfRule>
    <cfRule type="colorScale" priority="122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I65 FI63">
    <cfRule type="colorScale" priority="12266">
      <colorScale>
        <cfvo type="min"/>
        <cfvo type="max"/>
        <color rgb="FFFCFCFF"/>
        <color rgb="FF63BE7B"/>
      </colorScale>
    </cfRule>
    <cfRule type="colorScale" priority="122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J65 FJ63">
    <cfRule type="colorScale" priority="12533">
      <colorScale>
        <cfvo type="min"/>
        <cfvo type="max"/>
        <color rgb="FFFCFCFF"/>
        <color rgb="FF63BE7B"/>
      </colorScale>
    </cfRule>
    <cfRule type="colorScale" priority="125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K65 FK63">
    <cfRule type="cellIs" dxfId="3071" priority="12268" operator="greaterThan">
      <formula>1</formula>
    </cfRule>
    <cfRule type="colorScale" priority="12269">
      <colorScale>
        <cfvo type="min"/>
        <cfvo type="max"/>
        <color rgb="FFFCFCFF"/>
        <color rgb="FF63BE7B"/>
      </colorScale>
    </cfRule>
    <cfRule type="colorScale" priority="122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L65 FL63">
    <cfRule type="colorScale" priority="12271">
      <colorScale>
        <cfvo type="min"/>
        <cfvo type="max"/>
        <color rgb="FFFCFCFF"/>
        <color rgb="FF63BE7B"/>
      </colorScale>
    </cfRule>
    <cfRule type="colorScale" priority="122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M65 FM63">
    <cfRule type="colorScale" priority="12529">
      <colorScale>
        <cfvo type="min"/>
        <cfvo type="max"/>
        <color rgb="FFFCFCFF"/>
        <color rgb="FF63BE7B"/>
      </colorScale>
    </cfRule>
    <cfRule type="colorScale" priority="125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N65 FN63">
    <cfRule type="cellIs" dxfId="3070" priority="12273" operator="greaterThan">
      <formula>1</formula>
    </cfRule>
    <cfRule type="colorScale" priority="12274">
      <colorScale>
        <cfvo type="min"/>
        <cfvo type="max"/>
        <color rgb="FFFCFCFF"/>
        <color rgb="FF63BE7B"/>
      </colorScale>
    </cfRule>
    <cfRule type="colorScale" priority="122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O65 FO63">
    <cfRule type="colorScale" priority="12276">
      <colorScale>
        <cfvo type="min"/>
        <cfvo type="max"/>
        <color rgb="FFFCFCFF"/>
        <color rgb="FF63BE7B"/>
      </colorScale>
    </cfRule>
    <cfRule type="colorScale" priority="122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P65 FP63">
    <cfRule type="colorScale" priority="12278">
      <colorScale>
        <cfvo type="min"/>
        <cfvo type="max"/>
        <color rgb="FFFCFCFF"/>
        <color rgb="FF63BE7B"/>
      </colorScale>
    </cfRule>
    <cfRule type="colorScale" priority="122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Q65 FQ63">
    <cfRule type="cellIs" dxfId="3069" priority="12280" operator="greaterThan">
      <formula>1</formula>
    </cfRule>
    <cfRule type="colorScale" priority="12281">
      <colorScale>
        <cfvo type="min"/>
        <cfvo type="max"/>
        <color rgb="FFFCFCFF"/>
        <color rgb="FF63BE7B"/>
      </colorScale>
    </cfRule>
    <cfRule type="colorScale" priority="122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R65 FR63">
    <cfRule type="colorScale" priority="12283">
      <colorScale>
        <cfvo type="min"/>
        <cfvo type="max"/>
        <color rgb="FFFCFCFF"/>
        <color rgb="FF63BE7B"/>
      </colorScale>
    </cfRule>
    <cfRule type="colorScale" priority="122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S65 FS63">
    <cfRule type="colorScale" priority="12285">
      <colorScale>
        <cfvo type="min"/>
        <cfvo type="max"/>
        <color rgb="FFFCFCFF"/>
        <color rgb="FF63BE7B"/>
      </colorScale>
    </cfRule>
    <cfRule type="colorScale" priority="122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T65 FT63">
    <cfRule type="cellIs" dxfId="3068" priority="12287" operator="greaterThan">
      <formula>1</formula>
    </cfRule>
    <cfRule type="colorScale" priority="12288">
      <colorScale>
        <cfvo type="min"/>
        <cfvo type="max"/>
        <color rgb="FFFCFCFF"/>
        <color rgb="FF63BE7B"/>
      </colorScale>
    </cfRule>
    <cfRule type="colorScale" priority="122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U65 FU63">
    <cfRule type="colorScale" priority="12290">
      <colorScale>
        <cfvo type="min"/>
        <cfvo type="max"/>
        <color rgb="FFFCFCFF"/>
        <color rgb="FF63BE7B"/>
      </colorScale>
    </cfRule>
    <cfRule type="colorScale" priority="122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V65 FV63">
    <cfRule type="colorScale" priority="12292">
      <colorScale>
        <cfvo type="min"/>
        <cfvo type="max"/>
        <color rgb="FFFCFCFF"/>
        <color rgb="FF63BE7B"/>
      </colorScale>
    </cfRule>
    <cfRule type="colorScale" priority="122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W65 FW63">
    <cfRule type="cellIs" dxfId="3067" priority="12294" operator="greaterThan">
      <formula>1</formula>
    </cfRule>
    <cfRule type="colorScale" priority="12295">
      <colorScale>
        <cfvo type="min"/>
        <cfvo type="max"/>
        <color rgb="FFFCFCFF"/>
        <color rgb="FF63BE7B"/>
      </colorScale>
    </cfRule>
    <cfRule type="colorScale" priority="1229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X65 FX63">
    <cfRule type="colorScale" priority="12297">
      <colorScale>
        <cfvo type="min"/>
        <cfvo type="max"/>
        <color rgb="FFFCFCFF"/>
        <color rgb="FF63BE7B"/>
      </colorScale>
    </cfRule>
    <cfRule type="colorScale" priority="1229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Y65 FY63">
    <cfRule type="colorScale" priority="12299">
      <colorScale>
        <cfvo type="min"/>
        <cfvo type="max"/>
        <color rgb="FFFCFCFF"/>
        <color rgb="FF63BE7B"/>
      </colorScale>
    </cfRule>
    <cfRule type="colorScale" priority="123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FZ65 FZ63">
    <cfRule type="cellIs" dxfId="3066" priority="12301" operator="greaterThan">
      <formula>1</formula>
    </cfRule>
    <cfRule type="colorScale" priority="12302">
      <colorScale>
        <cfvo type="min"/>
        <cfvo type="max"/>
        <color rgb="FFFCFCFF"/>
        <color rgb="FF63BE7B"/>
      </colorScale>
    </cfRule>
    <cfRule type="colorScale" priority="1230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A65 GA63">
    <cfRule type="colorScale" priority="12304">
      <colorScale>
        <cfvo type="min"/>
        <cfvo type="max"/>
        <color rgb="FFFCFCFF"/>
        <color rgb="FF63BE7B"/>
      </colorScale>
    </cfRule>
    <cfRule type="colorScale" priority="1230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B65 GB63">
    <cfRule type="colorScale" priority="12306">
      <colorScale>
        <cfvo type="min"/>
        <cfvo type="max"/>
        <color rgb="FFFCFCFF"/>
        <color rgb="FF63BE7B"/>
      </colorScale>
    </cfRule>
    <cfRule type="colorScale" priority="123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C65 GC63">
    <cfRule type="cellIs" dxfId="3065" priority="12308" operator="greaterThan">
      <formula>1</formula>
    </cfRule>
    <cfRule type="colorScale" priority="12309">
      <colorScale>
        <cfvo type="min"/>
        <cfvo type="max"/>
        <color rgb="FFFCFCFF"/>
        <color rgb="FF63BE7B"/>
      </colorScale>
    </cfRule>
    <cfRule type="colorScale" priority="1231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D65 GD63">
    <cfRule type="colorScale" priority="12311">
      <colorScale>
        <cfvo type="min"/>
        <cfvo type="max"/>
        <color rgb="FFFCFCFF"/>
        <color rgb="FF63BE7B"/>
      </colorScale>
    </cfRule>
    <cfRule type="colorScale" priority="1231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E65 GE63">
    <cfRule type="colorScale" priority="12313">
      <colorScale>
        <cfvo type="min"/>
        <cfvo type="max"/>
        <color rgb="FFFCFCFF"/>
        <color rgb="FF63BE7B"/>
      </colorScale>
    </cfRule>
    <cfRule type="colorScale" priority="123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F65 GF63">
    <cfRule type="cellIs" dxfId="3064" priority="12315" operator="greaterThan">
      <formula>1</formula>
    </cfRule>
    <cfRule type="colorScale" priority="12316">
      <colorScale>
        <cfvo type="min"/>
        <cfvo type="max"/>
        <color rgb="FFFCFCFF"/>
        <color rgb="FF63BE7B"/>
      </colorScale>
    </cfRule>
    <cfRule type="colorScale" priority="1231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G65 GG63">
    <cfRule type="colorScale" priority="12318">
      <colorScale>
        <cfvo type="min"/>
        <cfvo type="max"/>
        <color rgb="FFFCFCFF"/>
        <color rgb="FF63BE7B"/>
      </colorScale>
    </cfRule>
    <cfRule type="colorScale" priority="123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H65 GH63">
    <cfRule type="colorScale" priority="12320">
      <colorScale>
        <cfvo type="min"/>
        <cfvo type="max"/>
        <color rgb="FFFCFCFF"/>
        <color rgb="FF63BE7B"/>
      </colorScale>
    </cfRule>
    <cfRule type="colorScale" priority="123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I65 GI63">
    <cfRule type="cellIs" dxfId="3063" priority="12322" operator="greaterThan">
      <formula>1</formula>
    </cfRule>
    <cfRule type="colorScale" priority="12323">
      <colorScale>
        <cfvo type="min"/>
        <cfvo type="max"/>
        <color rgb="FFFCFCFF"/>
        <color rgb="FF63BE7B"/>
      </colorScale>
    </cfRule>
    <cfRule type="colorScale" priority="1232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J65 GJ63">
    <cfRule type="colorScale" priority="12325">
      <colorScale>
        <cfvo type="min"/>
        <cfvo type="max"/>
        <color rgb="FFFCFCFF"/>
        <color rgb="FF63BE7B"/>
      </colorScale>
    </cfRule>
    <cfRule type="colorScale" priority="1232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K65 GK63">
    <cfRule type="colorScale" priority="12327">
      <colorScale>
        <cfvo type="min"/>
        <cfvo type="max"/>
        <color rgb="FFFCFCFF"/>
        <color rgb="FF63BE7B"/>
      </colorScale>
    </cfRule>
    <cfRule type="colorScale" priority="123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L65 GL63">
    <cfRule type="cellIs" dxfId="3062" priority="12329" operator="greaterThan">
      <formula>1</formula>
    </cfRule>
    <cfRule type="colorScale" priority="12330">
      <colorScale>
        <cfvo type="min"/>
        <cfvo type="max"/>
        <color rgb="FFFCFCFF"/>
        <color rgb="FF63BE7B"/>
      </colorScale>
    </cfRule>
    <cfRule type="colorScale" priority="1233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M65 GM63">
    <cfRule type="colorScale" priority="12332">
      <colorScale>
        <cfvo type="min"/>
        <cfvo type="max"/>
        <color rgb="FFFCFCFF"/>
        <color rgb="FF63BE7B"/>
      </colorScale>
    </cfRule>
    <cfRule type="colorScale" priority="1233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N65 GN63">
    <cfRule type="colorScale" priority="12334">
      <colorScale>
        <cfvo type="min"/>
        <cfvo type="max"/>
        <color rgb="FFFCFCFF"/>
        <color rgb="FF63BE7B"/>
      </colorScale>
    </cfRule>
    <cfRule type="colorScale" priority="123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O65 GO63">
    <cfRule type="cellIs" dxfId="3061" priority="12336" operator="greaterThan">
      <formula>1</formula>
    </cfRule>
    <cfRule type="colorScale" priority="12337">
      <colorScale>
        <cfvo type="min"/>
        <cfvo type="max"/>
        <color rgb="FFFCFCFF"/>
        <color rgb="FF63BE7B"/>
      </colorScale>
    </cfRule>
    <cfRule type="colorScale" priority="1233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P65 GP63">
    <cfRule type="colorScale" priority="12339">
      <colorScale>
        <cfvo type="min"/>
        <cfvo type="max"/>
        <color rgb="FFFCFCFF"/>
        <color rgb="FF63BE7B"/>
      </colorScale>
    </cfRule>
    <cfRule type="colorScale" priority="1234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Q65 GQ63">
    <cfRule type="colorScale" priority="12341">
      <colorScale>
        <cfvo type="min"/>
        <cfvo type="max"/>
        <color rgb="FFFCFCFF"/>
        <color rgb="FF63BE7B"/>
      </colorScale>
    </cfRule>
    <cfRule type="colorScale" priority="1234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R65 GR63">
    <cfRule type="cellIs" dxfId="3060" priority="12343" operator="greaterThan">
      <formula>1</formula>
    </cfRule>
    <cfRule type="colorScale" priority="12344">
      <colorScale>
        <cfvo type="min"/>
        <cfvo type="max"/>
        <color rgb="FFFCFCFF"/>
        <color rgb="FF63BE7B"/>
      </colorScale>
    </cfRule>
    <cfRule type="colorScale" priority="1234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S65 GS63">
    <cfRule type="colorScale" priority="12346">
      <colorScale>
        <cfvo type="min"/>
        <cfvo type="max"/>
        <color rgb="FFFCFCFF"/>
        <color rgb="FF63BE7B"/>
      </colorScale>
    </cfRule>
    <cfRule type="colorScale" priority="1234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T65 GT63">
    <cfRule type="colorScale" priority="12348">
      <colorScale>
        <cfvo type="min"/>
        <cfvo type="max"/>
        <color rgb="FFFCFCFF"/>
        <color rgb="FF63BE7B"/>
      </colorScale>
    </cfRule>
    <cfRule type="colorScale" priority="1234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U65 GU63">
    <cfRule type="cellIs" dxfId="3059" priority="12350" operator="greaterThan">
      <formula>1</formula>
    </cfRule>
    <cfRule type="colorScale" priority="12351">
      <colorScale>
        <cfvo type="min"/>
        <cfvo type="max"/>
        <color rgb="FFFCFCFF"/>
        <color rgb="FF63BE7B"/>
      </colorScale>
    </cfRule>
    <cfRule type="colorScale" priority="1235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V65 GV63">
    <cfRule type="colorScale" priority="12353">
      <colorScale>
        <cfvo type="min"/>
        <cfvo type="max"/>
        <color rgb="FFFCFCFF"/>
        <color rgb="FF63BE7B"/>
      </colorScale>
    </cfRule>
    <cfRule type="colorScale" priority="1235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W65 GW63">
    <cfRule type="colorScale" priority="12355">
      <colorScale>
        <cfvo type="min"/>
        <cfvo type="max"/>
        <color rgb="FFFCFCFF"/>
        <color rgb="FF63BE7B"/>
      </colorScale>
    </cfRule>
    <cfRule type="colorScale" priority="1235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X65 GX63">
    <cfRule type="cellIs" dxfId="3058" priority="12357" operator="greaterThan">
      <formula>1</formula>
    </cfRule>
    <cfRule type="colorScale" priority="12358">
      <colorScale>
        <cfvo type="min"/>
        <cfvo type="max"/>
        <color rgb="FFFCFCFF"/>
        <color rgb="FF63BE7B"/>
      </colorScale>
    </cfRule>
    <cfRule type="colorScale" priority="1235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Y65 GY63">
    <cfRule type="colorScale" priority="12360">
      <colorScale>
        <cfvo type="min"/>
        <cfvo type="max"/>
        <color rgb="FFFCFCFF"/>
        <color rgb="FF63BE7B"/>
      </colorScale>
    </cfRule>
    <cfRule type="colorScale" priority="1236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GZ65 GZ63">
    <cfRule type="colorScale" priority="12362">
      <colorScale>
        <cfvo type="min"/>
        <cfvo type="max"/>
        <color rgb="FFFCFCFF"/>
        <color rgb="FF63BE7B"/>
      </colorScale>
    </cfRule>
    <cfRule type="colorScale" priority="1236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A65 HA63">
    <cfRule type="cellIs" dxfId="3057" priority="12364" operator="greaterThan">
      <formula>1</formula>
    </cfRule>
    <cfRule type="colorScale" priority="12365">
      <colorScale>
        <cfvo type="min"/>
        <cfvo type="max"/>
        <color rgb="FFFCFCFF"/>
        <color rgb="FF63BE7B"/>
      </colorScale>
    </cfRule>
    <cfRule type="colorScale" priority="1236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B65 HB63">
    <cfRule type="colorScale" priority="12367">
      <colorScale>
        <cfvo type="min"/>
        <cfvo type="max"/>
        <color rgb="FFFCFCFF"/>
        <color rgb="FF63BE7B"/>
      </colorScale>
    </cfRule>
    <cfRule type="colorScale" priority="1236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C65 HC63">
    <cfRule type="colorScale" priority="12369">
      <colorScale>
        <cfvo type="min"/>
        <cfvo type="max"/>
        <color rgb="FFFCFCFF"/>
        <color rgb="FF63BE7B"/>
      </colorScale>
    </cfRule>
    <cfRule type="colorScale" priority="1237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D65 HD63">
    <cfRule type="cellIs" dxfId="3056" priority="12371" operator="greaterThan">
      <formula>1</formula>
    </cfRule>
    <cfRule type="colorScale" priority="12372">
      <colorScale>
        <cfvo type="min"/>
        <cfvo type="max"/>
        <color rgb="FFFCFCFF"/>
        <color rgb="FF63BE7B"/>
      </colorScale>
    </cfRule>
    <cfRule type="colorScale" priority="1237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E65 HE63">
    <cfRule type="colorScale" priority="12374">
      <colorScale>
        <cfvo type="min"/>
        <cfvo type="max"/>
        <color rgb="FFFCFCFF"/>
        <color rgb="FF63BE7B"/>
      </colorScale>
    </cfRule>
    <cfRule type="colorScale" priority="1237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F65 HF63">
    <cfRule type="colorScale" priority="12376">
      <colorScale>
        <cfvo type="min"/>
        <cfvo type="max"/>
        <color rgb="FFFCFCFF"/>
        <color rgb="FF63BE7B"/>
      </colorScale>
    </cfRule>
    <cfRule type="colorScale" priority="1237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G65 HG63">
    <cfRule type="cellIs" dxfId="3055" priority="12378" operator="greaterThan">
      <formula>1</formula>
    </cfRule>
    <cfRule type="colorScale" priority="12379">
      <colorScale>
        <cfvo type="min"/>
        <cfvo type="max"/>
        <color rgb="FFFCFCFF"/>
        <color rgb="FF63BE7B"/>
      </colorScale>
    </cfRule>
    <cfRule type="colorScale" priority="1238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H65 HH63">
    <cfRule type="colorScale" priority="12381">
      <colorScale>
        <cfvo type="min"/>
        <cfvo type="max"/>
        <color rgb="FFFCFCFF"/>
        <color rgb="FF63BE7B"/>
      </colorScale>
    </cfRule>
    <cfRule type="colorScale" priority="1238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I65 HI63">
    <cfRule type="colorScale" priority="12383">
      <colorScale>
        <cfvo type="min"/>
        <cfvo type="max"/>
        <color rgb="FFFCFCFF"/>
        <color rgb="FF63BE7B"/>
      </colorScale>
    </cfRule>
    <cfRule type="colorScale" priority="1238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J65 HJ63">
    <cfRule type="cellIs" dxfId="3054" priority="12385" operator="greaterThan">
      <formula>1</formula>
    </cfRule>
    <cfRule type="colorScale" priority="12386">
      <colorScale>
        <cfvo type="min"/>
        <cfvo type="max"/>
        <color rgb="FFFCFCFF"/>
        <color rgb="FF63BE7B"/>
      </colorScale>
    </cfRule>
    <cfRule type="colorScale" priority="1238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K65 HK63">
    <cfRule type="colorScale" priority="12388">
      <colorScale>
        <cfvo type="min"/>
        <cfvo type="max"/>
        <color rgb="FFFCFCFF"/>
        <color rgb="FF63BE7B"/>
      </colorScale>
    </cfRule>
    <cfRule type="colorScale" priority="1238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L65 HL63">
    <cfRule type="colorScale" priority="12390">
      <colorScale>
        <cfvo type="min"/>
        <cfvo type="max"/>
        <color rgb="FFFCFCFF"/>
        <color rgb="FF63BE7B"/>
      </colorScale>
    </cfRule>
    <cfRule type="colorScale" priority="1239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M65 HM63">
    <cfRule type="cellIs" dxfId="3053" priority="12392" operator="greaterThan">
      <formula>1</formula>
    </cfRule>
    <cfRule type="colorScale" priority="12393">
      <colorScale>
        <cfvo type="min"/>
        <cfvo type="max"/>
        <color rgb="FFFCFCFF"/>
        <color rgb="FF63BE7B"/>
      </colorScale>
    </cfRule>
    <cfRule type="colorScale" priority="1239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T65 HT63">
    <cfRule type="cellIs" dxfId="3052" priority="12395" operator="greaterThan">
      <formula>1</formula>
    </cfRule>
    <cfRule type="colorScale" priority="12396">
      <colorScale>
        <cfvo type="min"/>
        <cfvo type="max"/>
        <color rgb="FFFCFCFF"/>
        <color rgb="FF63BE7B"/>
      </colorScale>
    </cfRule>
    <cfRule type="colorScale" priority="123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U65:HW65 HU63:HW63">
    <cfRule type="colorScale" priority="12398">
      <colorScale>
        <cfvo type="min"/>
        <cfvo type="max"/>
        <color rgb="FFFCFCFF"/>
        <color rgb="FF63BE7B"/>
      </colorScale>
    </cfRule>
    <cfRule type="colorScale" priority="1239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X65 HX63">
    <cfRule type="colorScale" priority="12400">
      <colorScale>
        <cfvo type="min"/>
        <cfvo type="max"/>
        <color rgb="FFFCFCFF"/>
        <color rgb="FF63BE7B"/>
      </colorScale>
    </cfRule>
    <cfRule type="colorScale" priority="1240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Y65 HY63">
    <cfRule type="colorScale" priority="12535">
      <colorScale>
        <cfvo type="min"/>
        <cfvo type="max"/>
        <color rgb="FFFCFCFF"/>
        <color rgb="FF63BE7B"/>
      </colorScale>
    </cfRule>
    <cfRule type="colorScale" priority="1253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HZ65 HZ63">
    <cfRule type="cellIs" dxfId="3051" priority="12402" operator="greaterThan">
      <formula>1</formula>
    </cfRule>
    <cfRule type="colorScale" priority="12403">
      <colorScale>
        <cfvo type="min"/>
        <cfvo type="max"/>
        <color rgb="FFFCFCFF"/>
        <color rgb="FF63BE7B"/>
      </colorScale>
    </cfRule>
    <cfRule type="colorScale" priority="124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A65 IA63">
    <cfRule type="colorScale" priority="12405">
      <colorScale>
        <cfvo type="min"/>
        <cfvo type="max"/>
        <color rgb="FFFCFCFF"/>
        <color rgb="FF63BE7B"/>
      </colorScale>
    </cfRule>
    <cfRule type="colorScale" priority="1240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B65 IB63">
    <cfRule type="colorScale" priority="12531">
      <colorScale>
        <cfvo type="min"/>
        <cfvo type="max"/>
        <color rgb="FFFCFCFF"/>
        <color rgb="FF63BE7B"/>
      </colorScale>
    </cfRule>
    <cfRule type="colorScale" priority="125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C65 IC63">
    <cfRule type="cellIs" dxfId="3050" priority="12407" operator="greaterThan">
      <formula>1</formula>
    </cfRule>
    <cfRule type="colorScale" priority="12408">
      <colorScale>
        <cfvo type="min"/>
        <cfvo type="max"/>
        <color rgb="FFFCFCFF"/>
        <color rgb="FF63BE7B"/>
      </colorScale>
    </cfRule>
    <cfRule type="colorScale" priority="124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D65 ID63">
    <cfRule type="colorScale" priority="12410">
      <colorScale>
        <cfvo type="min"/>
        <cfvo type="max"/>
        <color rgb="FFFCFCFF"/>
        <color rgb="FF63BE7B"/>
      </colorScale>
    </cfRule>
    <cfRule type="colorScale" priority="124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E65 IE63">
    <cfRule type="colorScale" priority="12412">
      <colorScale>
        <cfvo type="min"/>
        <cfvo type="max"/>
        <color rgb="FFFCFCFF"/>
        <color rgb="FF63BE7B"/>
      </colorScale>
    </cfRule>
    <cfRule type="colorScale" priority="1241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F65 IF63">
    <cfRule type="cellIs" dxfId="3049" priority="12414" operator="greaterThan">
      <formula>1</formula>
    </cfRule>
    <cfRule type="colorScale" priority="12415">
      <colorScale>
        <cfvo type="min"/>
        <cfvo type="max"/>
        <color rgb="FFFCFCFF"/>
        <color rgb="FF63BE7B"/>
      </colorScale>
    </cfRule>
    <cfRule type="colorScale" priority="124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G65 IG63">
    <cfRule type="colorScale" priority="12417">
      <colorScale>
        <cfvo type="min"/>
        <cfvo type="max"/>
        <color rgb="FFFCFCFF"/>
        <color rgb="FF63BE7B"/>
      </colorScale>
    </cfRule>
    <cfRule type="colorScale" priority="124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H65 IH63">
    <cfRule type="colorScale" priority="12419">
      <colorScale>
        <cfvo type="min"/>
        <cfvo type="max"/>
        <color rgb="FFFCFCFF"/>
        <color rgb="FF63BE7B"/>
      </colorScale>
    </cfRule>
    <cfRule type="colorScale" priority="1242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I65 II63">
    <cfRule type="cellIs" dxfId="3048" priority="12421" operator="greaterThan">
      <formula>1</formula>
    </cfRule>
    <cfRule type="colorScale" priority="12422">
      <colorScale>
        <cfvo type="min"/>
        <cfvo type="max"/>
        <color rgb="FFFCFCFF"/>
        <color rgb="FF63BE7B"/>
      </colorScale>
    </cfRule>
    <cfRule type="colorScale" priority="124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J65 IJ63">
    <cfRule type="colorScale" priority="12424">
      <colorScale>
        <cfvo type="min"/>
        <cfvo type="max"/>
        <color rgb="FFFCFCFF"/>
        <color rgb="FF63BE7B"/>
      </colorScale>
    </cfRule>
    <cfRule type="colorScale" priority="124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K65 IK63">
    <cfRule type="colorScale" priority="12426">
      <colorScale>
        <cfvo type="min"/>
        <cfvo type="max"/>
        <color rgb="FFFCFCFF"/>
        <color rgb="FF63BE7B"/>
      </colorScale>
    </cfRule>
    <cfRule type="colorScale" priority="1242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L65 IL63">
    <cfRule type="cellIs" dxfId="3047" priority="12428" operator="greaterThan">
      <formula>1</formula>
    </cfRule>
    <cfRule type="colorScale" priority="12429">
      <colorScale>
        <cfvo type="min"/>
        <cfvo type="max"/>
        <color rgb="FFFCFCFF"/>
        <color rgb="FF63BE7B"/>
      </colorScale>
    </cfRule>
    <cfRule type="colorScale" priority="124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M65 IM63">
    <cfRule type="colorScale" priority="12431">
      <colorScale>
        <cfvo type="min"/>
        <cfvo type="max"/>
        <color rgb="FFFCFCFF"/>
        <color rgb="FF63BE7B"/>
      </colorScale>
    </cfRule>
    <cfRule type="colorScale" priority="1243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N65 IN63">
    <cfRule type="colorScale" priority="12433">
      <colorScale>
        <cfvo type="min"/>
        <cfvo type="max"/>
        <color rgb="FFFCFCFF"/>
        <color rgb="FF63BE7B"/>
      </colorScale>
    </cfRule>
    <cfRule type="colorScale" priority="1243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O65 IO63">
    <cfRule type="cellIs" dxfId="3046" priority="12435" operator="greaterThan">
      <formula>1</formula>
    </cfRule>
    <cfRule type="colorScale" priority="12436">
      <colorScale>
        <cfvo type="min"/>
        <cfvo type="max"/>
        <color rgb="FFFCFCFF"/>
        <color rgb="FF63BE7B"/>
      </colorScale>
    </cfRule>
    <cfRule type="colorScale" priority="1243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P65 IP63">
    <cfRule type="colorScale" priority="12438">
      <colorScale>
        <cfvo type="min"/>
        <cfvo type="max"/>
        <color rgb="FFFCFCFF"/>
        <color rgb="FF63BE7B"/>
      </colorScale>
    </cfRule>
    <cfRule type="colorScale" priority="1243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Q65 IQ63">
    <cfRule type="colorScale" priority="12440">
      <colorScale>
        <cfvo type="min"/>
        <cfvo type="max"/>
        <color rgb="FFFCFCFF"/>
        <color rgb="FF63BE7B"/>
      </colorScale>
    </cfRule>
    <cfRule type="colorScale" priority="1244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R65 IR63">
    <cfRule type="cellIs" dxfId="3045" priority="12442" operator="greaterThan">
      <formula>1</formula>
    </cfRule>
    <cfRule type="colorScale" priority="12443">
      <colorScale>
        <cfvo type="min"/>
        <cfvo type="max"/>
        <color rgb="FFFCFCFF"/>
        <color rgb="FF63BE7B"/>
      </colorScale>
    </cfRule>
    <cfRule type="colorScale" priority="1244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S65 IS63">
    <cfRule type="colorScale" priority="12445">
      <colorScale>
        <cfvo type="min"/>
        <cfvo type="max"/>
        <color rgb="FFFCFCFF"/>
        <color rgb="FF63BE7B"/>
      </colorScale>
    </cfRule>
    <cfRule type="colorScale" priority="1244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T65 IT63">
    <cfRule type="colorScale" priority="12447">
      <colorScale>
        <cfvo type="min"/>
        <cfvo type="max"/>
        <color rgb="FFFCFCFF"/>
        <color rgb="FF63BE7B"/>
      </colorScale>
    </cfRule>
    <cfRule type="colorScale" priority="1244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U65 IU63">
    <cfRule type="cellIs" dxfId="3044" priority="12449" operator="greaterThan">
      <formula>1</formula>
    </cfRule>
    <cfRule type="colorScale" priority="12450">
      <colorScale>
        <cfvo type="min"/>
        <cfvo type="max"/>
        <color rgb="FFFCFCFF"/>
        <color rgb="FF63BE7B"/>
      </colorScale>
    </cfRule>
    <cfRule type="colorScale" priority="1245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V65 IV63">
    <cfRule type="colorScale" priority="12452">
      <colorScale>
        <cfvo type="min"/>
        <cfvo type="max"/>
        <color rgb="FFFCFCFF"/>
        <color rgb="FF63BE7B"/>
      </colorScale>
    </cfRule>
    <cfRule type="colorScale" priority="1245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W65 IW63">
    <cfRule type="colorScale" priority="12454">
      <colorScale>
        <cfvo type="min"/>
        <cfvo type="max"/>
        <color rgb="FFFCFCFF"/>
        <color rgb="FF63BE7B"/>
      </colorScale>
    </cfRule>
    <cfRule type="colorScale" priority="1245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X65 IX63">
    <cfRule type="cellIs" dxfId="3043" priority="12456" operator="greaterThan">
      <formula>1</formula>
    </cfRule>
    <cfRule type="colorScale" priority="12457">
      <colorScale>
        <cfvo type="min"/>
        <cfvo type="max"/>
        <color rgb="FFFCFCFF"/>
        <color rgb="FF63BE7B"/>
      </colorScale>
    </cfRule>
    <cfRule type="colorScale" priority="1245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Y65 IY63">
    <cfRule type="colorScale" priority="12459">
      <colorScale>
        <cfvo type="min"/>
        <cfvo type="max"/>
        <color rgb="FFFCFCFF"/>
        <color rgb="FF63BE7B"/>
      </colorScale>
    </cfRule>
    <cfRule type="colorScale" priority="1246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IZ65 IZ63">
    <cfRule type="colorScale" priority="12461">
      <colorScale>
        <cfvo type="min"/>
        <cfvo type="max"/>
        <color rgb="FFFCFCFF"/>
        <color rgb="FF63BE7B"/>
      </colorScale>
    </cfRule>
    <cfRule type="colorScale" priority="1246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A65 JA63">
    <cfRule type="cellIs" dxfId="3042" priority="12463" operator="greaterThan">
      <formula>1</formula>
    </cfRule>
    <cfRule type="colorScale" priority="12464">
      <colorScale>
        <cfvo type="min"/>
        <cfvo type="max"/>
        <color rgb="FFFCFCFF"/>
        <color rgb="FF63BE7B"/>
      </colorScale>
    </cfRule>
    <cfRule type="colorScale" priority="1246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B65 JB63">
    <cfRule type="colorScale" priority="12466">
      <colorScale>
        <cfvo type="min"/>
        <cfvo type="max"/>
        <color rgb="FFFCFCFF"/>
        <color rgb="FF63BE7B"/>
      </colorScale>
    </cfRule>
    <cfRule type="colorScale" priority="1246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C65 JC63">
    <cfRule type="colorScale" priority="12468">
      <colorScale>
        <cfvo type="min"/>
        <cfvo type="max"/>
        <color rgb="FFFCFCFF"/>
        <color rgb="FF63BE7B"/>
      </colorScale>
    </cfRule>
    <cfRule type="colorScale" priority="1246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D65 JD63">
    <cfRule type="cellIs" dxfId="3041" priority="12470" operator="greaterThan">
      <formula>1</formula>
    </cfRule>
    <cfRule type="colorScale" priority="12471">
      <colorScale>
        <cfvo type="min"/>
        <cfvo type="max"/>
        <color rgb="FFFCFCFF"/>
        <color rgb="FF63BE7B"/>
      </colorScale>
    </cfRule>
    <cfRule type="colorScale" priority="1247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E65 JE63">
    <cfRule type="colorScale" priority="12473">
      <colorScale>
        <cfvo type="min"/>
        <cfvo type="max"/>
        <color rgb="FFFCFCFF"/>
        <color rgb="FF63BE7B"/>
      </colorScale>
    </cfRule>
    <cfRule type="colorScale" priority="1247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F65 JF63">
    <cfRule type="colorScale" priority="12475">
      <colorScale>
        <cfvo type="min"/>
        <cfvo type="max"/>
        <color rgb="FFFCFCFF"/>
        <color rgb="FF63BE7B"/>
      </colorScale>
    </cfRule>
    <cfRule type="colorScale" priority="1247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G65 JG63">
    <cfRule type="cellIs" dxfId="3040" priority="12477" operator="greaterThan">
      <formula>1</formula>
    </cfRule>
    <cfRule type="colorScale" priority="12478">
      <colorScale>
        <cfvo type="min"/>
        <cfvo type="max"/>
        <color rgb="FFFCFCFF"/>
        <color rgb="FF63BE7B"/>
      </colorScale>
    </cfRule>
    <cfRule type="colorScale" priority="1247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H65 JH63">
    <cfRule type="colorScale" priority="12480">
      <colorScale>
        <cfvo type="min"/>
        <cfvo type="max"/>
        <color rgb="FFFCFCFF"/>
        <color rgb="FF63BE7B"/>
      </colorScale>
    </cfRule>
    <cfRule type="colorScale" priority="1248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I65 JI63">
    <cfRule type="colorScale" priority="12482">
      <colorScale>
        <cfvo type="min"/>
        <cfvo type="max"/>
        <color rgb="FFFCFCFF"/>
        <color rgb="FF63BE7B"/>
      </colorScale>
    </cfRule>
    <cfRule type="colorScale" priority="1248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J65 JJ63">
    <cfRule type="cellIs" dxfId="3039" priority="12484" operator="greaterThan">
      <formula>1</formula>
    </cfRule>
    <cfRule type="colorScale" priority="12485">
      <colorScale>
        <cfvo type="min"/>
        <cfvo type="max"/>
        <color rgb="FFFCFCFF"/>
        <color rgb="FF63BE7B"/>
      </colorScale>
    </cfRule>
    <cfRule type="colorScale" priority="1248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K65 JK63">
    <cfRule type="colorScale" priority="12487">
      <colorScale>
        <cfvo type="min"/>
        <cfvo type="max"/>
        <color rgb="FFFCFCFF"/>
        <color rgb="FF63BE7B"/>
      </colorScale>
    </cfRule>
    <cfRule type="colorScale" priority="1248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L65 JL63">
    <cfRule type="colorScale" priority="12489">
      <colorScale>
        <cfvo type="min"/>
        <cfvo type="max"/>
        <color rgb="FFFCFCFF"/>
        <color rgb="FF63BE7B"/>
      </colorScale>
    </cfRule>
    <cfRule type="colorScale" priority="1249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M65 JM63">
    <cfRule type="cellIs" dxfId="3038" priority="12491" operator="greaterThan">
      <formula>1</formula>
    </cfRule>
    <cfRule type="colorScale" priority="12492">
      <colorScale>
        <cfvo type="min"/>
        <cfvo type="max"/>
        <color rgb="FFFCFCFF"/>
        <color rgb="FF63BE7B"/>
      </colorScale>
    </cfRule>
    <cfRule type="colorScale" priority="1249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N65 JN63">
    <cfRule type="colorScale" priority="12494">
      <colorScale>
        <cfvo type="min"/>
        <cfvo type="max"/>
        <color rgb="FFFCFCFF"/>
        <color rgb="FF63BE7B"/>
      </colorScale>
    </cfRule>
    <cfRule type="colorScale" priority="1249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O65 JO63">
    <cfRule type="colorScale" priority="12496">
      <colorScale>
        <cfvo type="min"/>
        <cfvo type="max"/>
        <color rgb="FFFCFCFF"/>
        <color rgb="FF63BE7B"/>
      </colorScale>
    </cfRule>
    <cfRule type="colorScale" priority="1249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P65 JP63">
    <cfRule type="cellIs" dxfId="3037" priority="12498" operator="greaterThan">
      <formula>1</formula>
    </cfRule>
    <cfRule type="colorScale" priority="12499">
      <colorScale>
        <cfvo type="min"/>
        <cfvo type="max"/>
        <color rgb="FFFCFCFF"/>
        <color rgb="FF63BE7B"/>
      </colorScale>
    </cfRule>
    <cfRule type="colorScale" priority="1250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Q65 JQ63">
    <cfRule type="colorScale" priority="12501">
      <colorScale>
        <cfvo type="min"/>
        <cfvo type="max"/>
        <color rgb="FFFCFCFF"/>
        <color rgb="FF63BE7B"/>
      </colorScale>
    </cfRule>
    <cfRule type="colorScale" priority="12502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R65 JR63">
    <cfRule type="colorScale" priority="12503">
      <colorScale>
        <cfvo type="min"/>
        <cfvo type="max"/>
        <color rgb="FFFCFCFF"/>
        <color rgb="FF63BE7B"/>
      </colorScale>
    </cfRule>
    <cfRule type="colorScale" priority="1250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S65 JS63">
    <cfRule type="cellIs" dxfId="3036" priority="12505" operator="greaterThan">
      <formula>1</formula>
    </cfRule>
    <cfRule type="colorScale" priority="12506">
      <colorScale>
        <cfvo type="min"/>
        <cfvo type="max"/>
        <color rgb="FFFCFCFF"/>
        <color rgb="FF63BE7B"/>
      </colorScale>
    </cfRule>
    <cfRule type="colorScale" priority="12507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T65 JT63">
    <cfRule type="colorScale" priority="12508">
      <colorScale>
        <cfvo type="min"/>
        <cfvo type="max"/>
        <color rgb="FFFCFCFF"/>
        <color rgb="FF63BE7B"/>
      </colorScale>
    </cfRule>
    <cfRule type="colorScale" priority="1250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U65 JU63">
    <cfRule type="colorScale" priority="12510">
      <colorScale>
        <cfvo type="min"/>
        <cfvo type="max"/>
        <color rgb="FFFCFCFF"/>
        <color rgb="FF63BE7B"/>
      </colorScale>
    </cfRule>
    <cfRule type="colorScale" priority="1251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V65 JV63">
    <cfRule type="cellIs" dxfId="3035" priority="12512" operator="greaterThan">
      <formula>1</formula>
    </cfRule>
    <cfRule type="colorScale" priority="12513">
      <colorScale>
        <cfvo type="min"/>
        <cfvo type="max"/>
        <color rgb="FFFCFCFF"/>
        <color rgb="FF63BE7B"/>
      </colorScale>
    </cfRule>
    <cfRule type="colorScale" priority="12514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W65 JW63">
    <cfRule type="colorScale" priority="12515">
      <colorScale>
        <cfvo type="min"/>
        <cfvo type="max"/>
        <color rgb="FFFCFCFF"/>
        <color rgb="FF63BE7B"/>
      </colorScale>
    </cfRule>
    <cfRule type="colorScale" priority="12516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X65 JX63">
    <cfRule type="colorScale" priority="12517">
      <colorScale>
        <cfvo type="min"/>
        <cfvo type="max"/>
        <color rgb="FFFCFCFF"/>
        <color rgb="FF63BE7B"/>
      </colorScale>
    </cfRule>
    <cfRule type="colorScale" priority="1251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Y65 JY63">
    <cfRule type="cellIs" dxfId="3034" priority="12519" operator="greaterThan">
      <formula>1</formula>
    </cfRule>
    <cfRule type="colorScale" priority="12520">
      <colorScale>
        <cfvo type="min"/>
        <cfvo type="max"/>
        <color rgb="FFFCFCFF"/>
        <color rgb="FF63BE7B"/>
      </colorScale>
    </cfRule>
    <cfRule type="colorScale" priority="1252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JZ65 JZ63">
    <cfRule type="colorScale" priority="12522">
      <colorScale>
        <cfvo type="min"/>
        <cfvo type="max"/>
        <color rgb="FFFCFCFF"/>
        <color rgb="FF63BE7B"/>
      </colorScale>
    </cfRule>
    <cfRule type="colorScale" priority="1252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A65 KA63">
    <cfRule type="colorScale" priority="12524">
      <colorScale>
        <cfvo type="min"/>
        <cfvo type="max"/>
        <color rgb="FFFCFCFF"/>
        <color rgb="FF63BE7B"/>
      </colorScale>
    </cfRule>
    <cfRule type="colorScale" priority="1252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B65 KB63">
    <cfRule type="cellIs" dxfId="3033" priority="12526" operator="greaterThan">
      <formula>1</formula>
    </cfRule>
    <cfRule type="colorScale" priority="12527">
      <colorScale>
        <cfvo type="min"/>
        <cfvo type="max"/>
        <color rgb="FFFCFCFF"/>
        <color rgb="FF63BE7B"/>
      </colorScale>
    </cfRule>
    <cfRule type="colorScale" priority="12528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KG63:KZ63 KG65:KZ65">
    <cfRule type="cellIs" dxfId="3032" priority="12233" operator="greaterThan">
      <formula>0.31</formula>
    </cfRule>
    <cfRule type="cellIs" dxfId="3031" priority="12234" operator="greaterThan">
      <formula>0.31</formula>
    </cfRule>
    <cfRule type="cellIs" dxfId="3030" priority="12235" operator="greaterThan">
      <formula>0.3</formula>
    </cfRule>
    <cfRule type="cellIs" dxfId="3029" priority="12236" operator="greaterThan">
      <formula>1</formula>
    </cfRule>
    <cfRule type="cellIs" dxfId="3028" priority="12237" operator="equal">
      <formula>0</formula>
    </cfRule>
  </conditionalFormatting>
  <conditionalFormatting sqref="KG65:KZ65 KG63:KZ63">
    <cfRule type="cellIs" dxfId="3027" priority="12232" operator="greaterThan">
      <formula>0.31</formula>
    </cfRule>
  </conditionalFormatting>
  <conditionalFormatting sqref="MR63 MU63">
    <cfRule type="containsText" dxfId="3026" priority="4755" operator="containsText" text=" ">
      <formula>NOT(ISERROR(SEARCH(" ",MR63)))</formula>
    </cfRule>
    <cfRule type="containsText" dxfId="3025" priority="4756" operator="containsText" text=" ">
      <formula>NOT(ISERROR(SEARCH(" ",MR63)))</formula>
    </cfRule>
  </conditionalFormatting>
  <conditionalFormatting sqref="L64:N64 Q64:R64">
    <cfRule type="containsText" dxfId="3024" priority="11898" operator="containsText" text=" ">
      <formula>NOT(ISERROR(SEARCH(" ",L64)))</formula>
    </cfRule>
    <cfRule type="containsText" dxfId="3023" priority="11899" operator="containsText" text=" ">
      <formula>NOT(ISERROR(SEARCH(" ",L64)))</formula>
    </cfRule>
  </conditionalFormatting>
  <conditionalFormatting sqref="AB64 EK64:EM64 ET64 EV64 EO64:ER64 DX64">
    <cfRule type="containsText" dxfId="3022" priority="11904" operator="containsText" text=" ">
      <formula>NOT(ISERROR(SEARCH(" ",AB64)))</formula>
    </cfRule>
    <cfRule type="containsText" dxfId="3021" priority="11905" operator="containsText" text=" ">
      <formula>NOT(ISERROR(SEARCH(" ",AB64)))</formula>
    </cfRule>
  </conditionalFormatting>
  <conditionalFormatting sqref="AL64:AN64 AG64">
    <cfRule type="cellIs" dxfId="3020" priority="11875" operator="equal">
      <formula>0</formula>
    </cfRule>
  </conditionalFormatting>
  <conditionalFormatting sqref="AW64 AY64 BL64">
    <cfRule type="containsText" dxfId="3019" priority="11902" operator="containsText" text=" ">
      <formula>NOT(ISERROR(SEARCH(" ",AW64)))</formula>
    </cfRule>
    <cfRule type="containsText" dxfId="3018" priority="11903" operator="containsText" text=" ">
      <formula>NOT(ISERROR(SEARCH(" ",AW64)))</formula>
    </cfRule>
  </conditionalFormatting>
  <conditionalFormatting sqref="CK64:CL64 CN64 CP64">
    <cfRule type="cellIs" dxfId="3017" priority="11544" operator="equal">
      <formula>1</formula>
    </cfRule>
  </conditionalFormatting>
  <conditionalFormatting sqref="EG64:EH64 DY64">
    <cfRule type="containsText" dxfId="3016" priority="11886" operator="containsText" text=" ">
      <formula>NOT(ISERROR(SEARCH(" ",DY64)))</formula>
    </cfRule>
    <cfRule type="containsText" dxfId="3015" priority="11887" operator="containsText" text=" ">
      <formula>NOT(ISERROR(SEARCH(" ",DY64)))</formula>
    </cfRule>
  </conditionalFormatting>
  <conditionalFormatting sqref="ES64 EI64 EX64:FD64 EN64">
    <cfRule type="containsText" dxfId="3014" priority="11890" operator="containsText" text=" ">
      <formula>NOT(ISERROR(SEARCH(" ",EI64)))</formula>
    </cfRule>
    <cfRule type="containsText" dxfId="3013" priority="11891" operator="containsText" text=" ">
      <formula>NOT(ISERROR(SEARCH(" ",EI64)))</formula>
    </cfRule>
  </conditionalFormatting>
  <conditionalFormatting sqref="HN64 MX64:XFD64 KD64:LD64">
    <cfRule type="containsText" dxfId="3012" priority="11900" operator="containsText" text=" ">
      <formula>NOT(ISERROR(SEARCH(" ",HN64)))</formula>
    </cfRule>
    <cfRule type="containsText" dxfId="3011" priority="11901" operator="containsText" text=" ">
      <formula>NOT(ISERROR(SEARCH(" ",HN64)))</formula>
    </cfRule>
  </conditionalFormatting>
  <conditionalFormatting sqref="MR64 MU64">
    <cfRule type="containsText" dxfId="3010" priority="4751" operator="containsText" text=" ">
      <formula>NOT(ISERROR(SEARCH(" ",MR64)))</formula>
    </cfRule>
    <cfRule type="containsText" dxfId="3009" priority="4752" operator="containsText" text=" ">
      <formula>NOT(ISERROR(SEARCH(" ",MR64)))</formula>
    </cfRule>
  </conditionalFormatting>
  <conditionalFormatting sqref="Q66:R66 L66:N66 AL66:AN66 AB66 AW66 AY66 BR67 BR66:BT66 BE66:BF66 BO66:BP66 EK66:FD66 KC66:LD66 EG66:EI66 HN66:HS66">
    <cfRule type="containsText" dxfId="3008" priority="11241" operator="containsText" text=" ">
      <formula>NOT(ISERROR(SEARCH(" ",L66)))</formula>
    </cfRule>
    <cfRule type="containsText" dxfId="3007" priority="11242" operator="containsText" text=" ">
      <formula>NOT(ISERROR(SEARCH(" ",L66)))</formula>
    </cfRule>
  </conditionalFormatting>
  <conditionalFormatting sqref="CK66:CL66 CN66 CP66">
    <cfRule type="cellIs" dxfId="3006" priority="11224" operator="equal">
      <formula>1</formula>
    </cfRule>
  </conditionalFormatting>
  <conditionalFormatting sqref="EA66 EE66:EF66 EC66">
    <cfRule type="containsText" dxfId="3005" priority="11245" operator="containsText" text=" ">
      <formula>NOT(ISERROR(SEARCH(" ",EA66)))</formula>
    </cfRule>
    <cfRule type="containsText" dxfId="3004" priority="11246" operator="containsText" text=" ">
      <formula>NOT(ISERROR(SEARCH(" ",EA66)))</formula>
    </cfRule>
  </conditionalFormatting>
  <conditionalFormatting sqref="FH66 HW66">
    <cfRule type="cellIs" dxfId="3003" priority="11226" operator="greaterThan">
      <formula>1</formula>
    </cfRule>
  </conditionalFormatting>
  <conditionalFormatting sqref="A67 DX67 HN67:HS67 EI67 KC67 EK67:FD67">
    <cfRule type="containsText" dxfId="3002" priority="10156" operator="containsText" text=" ">
      <formula>NOT(ISERROR(SEARCH(" ",A67)))</formula>
    </cfRule>
    <cfRule type="containsText" dxfId="3001" priority="10157" operator="containsText" text=" ">
      <formula>NOT(ISERROR(SEARCH(" ",A67)))</formula>
    </cfRule>
  </conditionalFormatting>
  <conditionalFormatting sqref="C67:E67 AB67">
    <cfRule type="containsText" dxfId="3000" priority="10185" operator="containsText" text=" ">
      <formula>NOT(ISERROR(SEARCH(" ",C67)))</formula>
    </cfRule>
    <cfRule type="containsText" dxfId="2999" priority="10186" operator="containsText" text=" ">
      <formula>NOT(ISERROR(SEARCH(" ",C67)))</formula>
    </cfRule>
  </conditionalFormatting>
  <conditionalFormatting sqref="Q67:R67 L67:N67">
    <cfRule type="containsText" dxfId="2998" priority="10179" operator="containsText" text=" ">
      <formula>NOT(ISERROR(SEARCH(" ",L67)))</formula>
    </cfRule>
    <cfRule type="containsText" dxfId="2997" priority="10180" operator="containsText" text=" ">
      <formula>NOT(ISERROR(SEARCH(" ",L67)))</formula>
    </cfRule>
  </conditionalFormatting>
  <conditionalFormatting sqref="AL67:AQ67 AT67">
    <cfRule type="cellIs" dxfId="2996" priority="10162" operator="equal">
      <formula>0</formula>
    </cfRule>
    <cfRule type="containsText" dxfId="2995" priority="10171" operator="containsText" text=" ">
      <formula>NOT(ISERROR(SEARCH(" ",AL67)))</formula>
    </cfRule>
    <cfRule type="containsText" dxfId="2994" priority="10172" operator="containsText" text=" ">
      <formula>NOT(ISERROR(SEARCH(" ",AL67)))</formula>
    </cfRule>
  </conditionalFormatting>
  <conditionalFormatting sqref="BL67:BN67 AW67:AX67">
    <cfRule type="containsText" dxfId="2993" priority="10183" operator="containsText" text=" ">
      <formula>NOT(ISERROR(SEARCH(" ",AW67)))</formula>
    </cfRule>
    <cfRule type="containsText" dxfId="2992" priority="10184" operator="containsText" text=" ">
      <formula>NOT(ISERROR(SEARCH(" ",AW67)))</formula>
    </cfRule>
  </conditionalFormatting>
  <conditionalFormatting sqref="BA67 BE67">
    <cfRule type="containsText" dxfId="2991" priority="10177" operator="containsText" text=" ">
      <formula>NOT(ISERROR(SEARCH(" ",BA67)))</formula>
    </cfRule>
    <cfRule type="containsText" dxfId="2990" priority="10178" operator="containsText" text=" ">
      <formula>NOT(ISERROR(SEARCH(" ",BA67)))</formula>
    </cfRule>
  </conditionalFormatting>
  <conditionalFormatting sqref="CH67:CL67 CP67 CN67">
    <cfRule type="containsText" dxfId="2989" priority="10148" operator="containsText" text=" ">
      <formula>NOT(ISERROR(SEARCH(" ",CH67)))</formula>
    </cfRule>
  </conditionalFormatting>
  <conditionalFormatting sqref="FH67 HW67">
    <cfRule type="cellIs" dxfId="2988" priority="10149" operator="greaterThan">
      <formula>1</formula>
    </cfRule>
  </conditionalFormatting>
  <conditionalFormatting sqref="MR67 MU67">
    <cfRule type="containsText" dxfId="2987" priority="4747" operator="containsText" text=" ">
      <formula>NOT(ISERROR(SEARCH(" ",MR67)))</formula>
    </cfRule>
    <cfRule type="containsText" dxfId="2986" priority="4748" operator="containsText" text=" ">
      <formula>NOT(ISERROR(SEARCH(" ",MR67)))</formula>
    </cfRule>
  </conditionalFormatting>
  <conditionalFormatting sqref="H68 D68:E68 A68 Q68:R68 L68:N68 AL68:AQ68 AB68 BE68:BH68 A78 BA68 AW68:AX68 BA72 BA70 A76 A70 A72 A74 EK68:FD68 KC68:LD68 DX68 HN68:HS68 EI68 A82 A86">
    <cfRule type="containsText" dxfId="2985" priority="10542" operator="containsText" text=" ">
      <formula>NOT(ISERROR(SEARCH(" ",A68)))</formula>
    </cfRule>
    <cfRule type="containsText" dxfId="2984" priority="10543" operator="containsText" text=" ">
      <formula>NOT(ISERROR(SEARCH(" ",A68)))</formula>
    </cfRule>
  </conditionalFormatting>
  <conditionalFormatting sqref="AL68:AQ68 AT68">
    <cfRule type="cellIs" dxfId="2983" priority="10547" operator="equal">
      <formula>0</formula>
    </cfRule>
  </conditionalFormatting>
  <conditionalFormatting sqref="BC68:BD68">
    <cfRule type="containsText" dxfId="2982" priority="10504" operator="containsText" text=" ">
      <formula>NOT(ISERROR(SEARCH(" ",BC68)))</formula>
    </cfRule>
    <cfRule type="containsText" dxfId="2981" priority="10505" operator="containsText" text=" ">
      <formula>NOT(ISERROR(SEARCH(" ",BC68)))</formula>
    </cfRule>
  </conditionalFormatting>
  <conditionalFormatting sqref="CH68:CL68 CN68 CP68">
    <cfRule type="containsText" dxfId="2980" priority="10515" operator="containsText" text=" ">
      <formula>NOT(ISERROR(SEARCH(" ",CH68)))</formula>
    </cfRule>
    <cfRule type="containsText" dxfId="2979" priority="10516" operator="containsText" text=" ">
      <formula>NOT(ISERROR(SEARCH(" ",CH68)))</formula>
    </cfRule>
  </conditionalFormatting>
  <conditionalFormatting sqref="FH68 HW68">
    <cfRule type="cellIs" dxfId="2978" priority="10532" operator="greaterThan">
      <formula>1</formula>
    </cfRule>
  </conditionalFormatting>
  <conditionalFormatting sqref="MR68 MU68">
    <cfRule type="containsText" dxfId="2977" priority="4749" operator="containsText" text=" ">
      <formula>NOT(ISERROR(SEARCH(" ",MR68)))</formula>
    </cfRule>
    <cfRule type="containsText" dxfId="2976" priority="4750" operator="containsText" text=" ">
      <formula>NOT(ISERROR(SEARCH(" ",MR68)))</formula>
    </cfRule>
  </conditionalFormatting>
  <conditionalFormatting sqref="A69 AX69 A79 A77 A75 A73 A71 EK69:FD69 EI69 DX69 HN69:HS69 KC69:LD69 A83 A87">
    <cfRule type="containsText" dxfId="2975" priority="8590" operator="containsText" text=" ">
      <formula>NOT(ISERROR(SEARCH(" ",A69)))</formula>
    </cfRule>
    <cfRule type="containsText" dxfId="2974" priority="8591" operator="containsText" text=" ">
      <formula>NOT(ISERROR(SEARCH(" ",A69)))</formula>
    </cfRule>
  </conditionalFormatting>
  <conditionalFormatting sqref="G69:H69 C69:E69 AL69:AQ69 Q69:R69 AB69 L69:N69 AW69 BC69:BF69">
    <cfRule type="containsText" dxfId="2973" priority="8573" operator="containsText" text=" ">
      <formula>NOT(ISERROR(SEARCH(" ",C69)))</formula>
    </cfRule>
    <cfRule type="containsText" dxfId="2972" priority="8574" operator="containsText" text=" ">
      <formula>NOT(ISERROR(SEARCH(" ",C69)))</formula>
    </cfRule>
  </conditionalFormatting>
  <conditionalFormatting sqref="AL69:AQ69 AG69">
    <cfRule type="cellIs" dxfId="2971" priority="8575" operator="equal">
      <formula>0</formula>
    </cfRule>
  </conditionalFormatting>
  <conditionalFormatting sqref="BA69 BA71 BA73">
    <cfRule type="containsText" dxfId="2970" priority="6104" operator="containsText" text=" ">
      <formula>NOT(ISERROR(SEARCH(" ",BA69)))</formula>
    </cfRule>
    <cfRule type="containsText" dxfId="2969" priority="6105" operator="containsText" text=" ">
      <formula>NOT(ISERROR(SEARCH(" ",BA69)))</formula>
    </cfRule>
  </conditionalFormatting>
  <conditionalFormatting sqref="CH69:CL69 CN69 CP69">
    <cfRule type="containsText" dxfId="2968" priority="8562" operator="containsText" text=" ">
      <formula>NOT(ISERROR(SEARCH(" ",CH69)))</formula>
    </cfRule>
  </conditionalFormatting>
  <conditionalFormatting sqref="FH69 HW69">
    <cfRule type="cellIs" dxfId="2967" priority="8580" operator="greaterThan">
      <formula>1</formula>
    </cfRule>
  </conditionalFormatting>
  <conditionalFormatting sqref="MR69 MU69">
    <cfRule type="containsText" dxfId="2966" priority="4739" operator="containsText" text=" ">
      <formula>NOT(ISERROR(SEARCH(" ",MR69)))</formula>
    </cfRule>
    <cfRule type="containsText" dxfId="2965" priority="4740" operator="containsText" text=" ">
      <formula>NOT(ISERROR(SEARCH(" ",MR69)))</formula>
    </cfRule>
  </conditionalFormatting>
  <conditionalFormatting sqref="H70 C70:E70 AL70:AQ70 Q70:R70 AB70 L70:N70 AW70 BC70:BF70">
    <cfRule type="containsText" dxfId="2964" priority="7234" operator="containsText" text=" ">
      <formula>NOT(ISERROR(SEARCH(" ",C70)))</formula>
    </cfRule>
    <cfRule type="containsText" dxfId="2963" priority="7235" operator="containsText" text=" ">
      <formula>NOT(ISERROR(SEARCH(" ",C70)))</formula>
    </cfRule>
  </conditionalFormatting>
  <conditionalFormatting sqref="AL70:AQ70 AG70">
    <cfRule type="cellIs" dxfId="2962" priority="7236" operator="equal">
      <formula>0</formula>
    </cfRule>
  </conditionalFormatting>
  <conditionalFormatting sqref="AX70 EK70:FD70 KC70:LD70 HN70:HS70 DX70 EI70">
    <cfRule type="containsText" dxfId="2961" priority="7251" operator="containsText" text=" ">
      <formula>NOT(ISERROR(SEARCH(" ",AX70)))</formula>
    </cfRule>
    <cfRule type="containsText" dxfId="2960" priority="7252" operator="containsText" text=" ">
      <formula>NOT(ISERROR(SEARCH(" ",AX70)))</formula>
    </cfRule>
  </conditionalFormatting>
  <conditionalFormatting sqref="CH70:CL70 CN70 CP70">
    <cfRule type="containsText" dxfId="2959" priority="7224" operator="containsText" text=" ">
      <formula>NOT(ISERROR(SEARCH(" ",CH70)))</formula>
    </cfRule>
  </conditionalFormatting>
  <conditionalFormatting sqref="FH70 HW70">
    <cfRule type="cellIs" dxfId="2958" priority="7241" operator="greaterThan">
      <formula>1</formula>
    </cfRule>
  </conditionalFormatting>
  <conditionalFormatting sqref="MR70 MU70">
    <cfRule type="containsText" dxfId="2957" priority="4731" operator="containsText" text=" ">
      <formula>NOT(ISERROR(SEARCH(" ",MR70)))</formula>
    </cfRule>
    <cfRule type="containsText" dxfId="2956" priority="4732" operator="containsText" text=" ">
      <formula>NOT(ISERROR(SEARCH(" ",MR70)))</formula>
    </cfRule>
  </conditionalFormatting>
  <conditionalFormatting sqref="H71 C71:E71 AL71:AQ71 Q71:R71 AB71 L71:N71 AW71 BC71:BF71">
    <cfRule type="containsText" dxfId="2955" priority="8238" operator="containsText" text=" ">
      <formula>NOT(ISERROR(SEARCH(" ",C71)))</formula>
    </cfRule>
    <cfRule type="containsText" dxfId="2954" priority="8239" operator="containsText" text=" ">
      <formula>NOT(ISERROR(SEARCH(" ",C71)))</formula>
    </cfRule>
  </conditionalFormatting>
  <conditionalFormatting sqref="AL71:AQ71 AG71">
    <cfRule type="cellIs" dxfId="2953" priority="8240" operator="equal">
      <formula>0</formula>
    </cfRule>
  </conditionalFormatting>
  <conditionalFormatting sqref="AX71 EK71:FD71 KC71:LD71 HN71:HS71 DX71 EI71">
    <cfRule type="containsText" dxfId="2952" priority="8255" operator="containsText" text=" ">
      <formula>NOT(ISERROR(SEARCH(" ",AX71)))</formula>
    </cfRule>
    <cfRule type="containsText" dxfId="2951" priority="8256" operator="containsText" text=" ">
      <formula>NOT(ISERROR(SEARCH(" ",AX71)))</formula>
    </cfRule>
  </conditionalFormatting>
  <conditionalFormatting sqref="CH71:CL71 CN71 CP71">
    <cfRule type="containsText" dxfId="2950" priority="8228" operator="containsText" text=" ">
      <formula>NOT(ISERROR(SEARCH(" ",CH71)))</formula>
    </cfRule>
  </conditionalFormatting>
  <conditionalFormatting sqref="FH71 HW71">
    <cfRule type="cellIs" dxfId="2949" priority="8245" operator="greaterThan">
      <formula>1</formula>
    </cfRule>
  </conditionalFormatting>
  <conditionalFormatting sqref="MR71 MU71">
    <cfRule type="containsText" dxfId="2948" priority="4737" operator="containsText" text=" ">
      <formula>NOT(ISERROR(SEARCH(" ",MR71)))</formula>
    </cfRule>
    <cfRule type="containsText" dxfId="2947" priority="4738" operator="containsText" text=" ">
      <formula>NOT(ISERROR(SEARCH(" ",MR71)))</formula>
    </cfRule>
  </conditionalFormatting>
  <conditionalFormatting sqref="H72 C72:E72 AL72:AQ72 Q72:R72 AB72 L72:N72 AW72 BC72:BF72 AW74 AW76">
    <cfRule type="containsText" dxfId="2946" priority="7902" operator="containsText" text=" ">
      <formula>NOT(ISERROR(SEARCH(" ",C72)))</formula>
    </cfRule>
    <cfRule type="containsText" dxfId="2945" priority="7903" operator="containsText" text=" ">
      <formula>NOT(ISERROR(SEARCH(" ",C72)))</formula>
    </cfRule>
  </conditionalFormatting>
  <conditionalFormatting sqref="AL72:AQ72 AG72">
    <cfRule type="cellIs" dxfId="2944" priority="7904" operator="equal">
      <formula>0</formula>
    </cfRule>
  </conditionalFormatting>
  <conditionalFormatting sqref="AX72 EK72:FD72 KC72:LD72 HN72:HS72 DX72 EI72">
    <cfRule type="containsText" dxfId="2943" priority="7919" operator="containsText" text=" ">
      <formula>NOT(ISERROR(SEARCH(" ",AX72)))</formula>
    </cfRule>
    <cfRule type="containsText" dxfId="2942" priority="7920" operator="containsText" text=" ">
      <formula>NOT(ISERROR(SEARCH(" ",AX72)))</formula>
    </cfRule>
  </conditionalFormatting>
  <conditionalFormatting sqref="CN72 CP72 CH72:CL72">
    <cfRule type="containsText" dxfId="2941" priority="7892" operator="containsText" text=" ">
      <formula>NOT(ISERROR(SEARCH(" ",CH72)))</formula>
    </cfRule>
  </conditionalFormatting>
  <conditionalFormatting sqref="FH72 HW72">
    <cfRule type="cellIs" dxfId="2940" priority="7909" operator="greaterThan">
      <formula>1</formula>
    </cfRule>
  </conditionalFormatting>
  <conditionalFormatting sqref="MR72 MU72">
    <cfRule type="containsText" dxfId="2939" priority="4735" operator="containsText" text=" ">
      <formula>NOT(ISERROR(SEARCH(" ",MR72)))</formula>
    </cfRule>
    <cfRule type="containsText" dxfId="2938" priority="4736" operator="containsText" text=" ">
      <formula>NOT(ISERROR(SEARCH(" ",MR72)))</formula>
    </cfRule>
  </conditionalFormatting>
  <conditionalFormatting sqref="C73:E73 AL73:AQ73 Q73:R73 AB73 L73:N73 AW73 BC73:BF73 AW75">
    <cfRule type="containsText" dxfId="2937" priority="7568" operator="containsText" text=" ">
      <formula>NOT(ISERROR(SEARCH(" ",C73)))</formula>
    </cfRule>
    <cfRule type="containsText" dxfId="2936" priority="7569" operator="containsText" text=" ">
      <formula>NOT(ISERROR(SEARCH(" ",C73)))</formula>
    </cfRule>
  </conditionalFormatting>
  <conditionalFormatting sqref="AE74:AE75 AG73:AG75">
    <cfRule type="cellIs" dxfId="2935" priority="7564" operator="equal">
      <formula>0</formula>
    </cfRule>
    <cfRule type="cellIs" dxfId="2934" priority="7565" operator="greaterThan">
      <formula>1</formula>
    </cfRule>
    <cfRule type="containsText" dxfId="2933" priority="7566" operator="containsText" text=" ">
      <formula>NOT(ISERROR(SEARCH(" ",AE73)))</formula>
    </cfRule>
    <cfRule type="containsText" dxfId="2932" priority="7567" operator="containsText" text=" ">
      <formula>NOT(ISERROR(SEARCH(" ",AE73)))</formula>
    </cfRule>
  </conditionalFormatting>
  <conditionalFormatting sqref="AL73:AQ73 AE74:AE75 AG73:AG75">
    <cfRule type="cellIs" dxfId="2931" priority="7570" operator="equal">
      <formula>0</formula>
    </cfRule>
  </conditionalFormatting>
  <conditionalFormatting sqref="AX73 EK73:FD73 KC73:LD73 HN73:HS73 DX73 EI73">
    <cfRule type="containsText" dxfId="2930" priority="7585" operator="containsText" text=" ">
      <formula>NOT(ISERROR(SEARCH(" ",AX73)))</formula>
    </cfRule>
    <cfRule type="containsText" dxfId="2929" priority="7586" operator="containsText" text=" ">
      <formula>NOT(ISERROR(SEARCH(" ",AX73)))</formula>
    </cfRule>
  </conditionalFormatting>
  <conditionalFormatting sqref="CH73:CL73 CN73 CP73">
    <cfRule type="containsText" dxfId="2928" priority="7558" operator="containsText" text=" ">
      <formula>NOT(ISERROR(SEARCH(" ",CH73)))</formula>
    </cfRule>
  </conditionalFormatting>
  <conditionalFormatting sqref="FH73 HW73">
    <cfRule type="cellIs" dxfId="2927" priority="7575" operator="greaterThan">
      <formula>1</formula>
    </cfRule>
  </conditionalFormatting>
  <conditionalFormatting sqref="MR73 MU73">
    <cfRule type="containsText" dxfId="2926" priority="4733" operator="containsText" text=" ">
      <formula>NOT(ISERROR(SEARCH(" ",MR73)))</formula>
    </cfRule>
    <cfRule type="containsText" dxfId="2925" priority="4734" operator="containsText" text=" ">
      <formula>NOT(ISERROR(SEARCH(" ",MR73)))</formula>
    </cfRule>
  </conditionalFormatting>
  <conditionalFormatting sqref="C74:E74 AB74">
    <cfRule type="containsText" dxfId="2924" priority="6915" operator="containsText" text=" ">
      <formula>NOT(ISERROR(SEARCH(" ",C74)))</formula>
    </cfRule>
    <cfRule type="containsText" dxfId="2923" priority="6916" operator="containsText" text=" ">
      <formula>NOT(ISERROR(SEARCH(" ",C74)))</formula>
    </cfRule>
  </conditionalFormatting>
  <conditionalFormatting sqref="Q74:R74 L74:N74">
    <cfRule type="containsText" dxfId="2922" priority="6909" operator="containsText" text=" ">
      <formula>NOT(ISERROR(SEARCH(" ",L74)))</formula>
    </cfRule>
    <cfRule type="containsText" dxfId="2921" priority="6910" operator="containsText" text=" ">
      <formula>NOT(ISERROR(SEARCH(" ",L74)))</formula>
    </cfRule>
  </conditionalFormatting>
  <conditionalFormatting sqref="BL74:BN74 AY74">
    <cfRule type="containsText" dxfId="2920" priority="6913" operator="containsText" text=" ">
      <formula>NOT(ISERROR(SEARCH(" ",AY74)))</formula>
    </cfRule>
    <cfRule type="containsText" dxfId="2919" priority="6914" operator="containsText" text=" ">
      <formula>NOT(ISERROR(SEARCH(" ",AY74)))</formula>
    </cfRule>
  </conditionalFormatting>
  <conditionalFormatting sqref="BA74 BE74">
    <cfRule type="containsText" dxfId="2918" priority="6907" operator="containsText" text=" ">
      <formula>NOT(ISERROR(SEARCH(" ",BA74)))</formula>
    </cfRule>
    <cfRule type="containsText" dxfId="2917" priority="6908" operator="containsText" text=" ">
      <formula>NOT(ISERROR(SEARCH(" ",BA74)))</formula>
    </cfRule>
  </conditionalFormatting>
  <conditionalFormatting sqref="CH74:CL74 CN74 CP74">
    <cfRule type="containsText" dxfId="2916" priority="6873" operator="containsText" text=" ">
      <formula>NOT(ISERROR(SEARCH(" ",CH74)))</formula>
    </cfRule>
  </conditionalFormatting>
  <conditionalFormatting sqref="CZ74:DB75">
    <cfRule type="cellIs" dxfId="2915" priority="569" operator="equal">
      <formula>1</formula>
    </cfRule>
  </conditionalFormatting>
  <conditionalFormatting sqref="DX74 HN74:HS74 EI74:FD74 KC74">
    <cfRule type="containsText" dxfId="2914" priority="6884" operator="containsText" text=" ">
      <formula>NOT(ISERROR(SEARCH(" ",DX74)))</formula>
    </cfRule>
    <cfRule type="containsText" dxfId="2913" priority="6885" operator="containsText" text=" ">
      <formula>NOT(ISERROR(SEARCH(" ",DX74)))</formula>
    </cfRule>
  </conditionalFormatting>
  <conditionalFormatting sqref="FH74 HW74">
    <cfRule type="cellIs" dxfId="2912" priority="6876" operator="greaterThan">
      <formula>1</formula>
    </cfRule>
  </conditionalFormatting>
  <conditionalFormatting sqref="MR74 MU74">
    <cfRule type="containsText" dxfId="2911" priority="4729" operator="containsText" text=" ">
      <formula>NOT(ISERROR(SEARCH(" ",MR74)))</formula>
    </cfRule>
    <cfRule type="containsText" dxfId="2910" priority="4730" operator="containsText" text=" ">
      <formula>NOT(ISERROR(SEARCH(" ",MR74)))</formula>
    </cfRule>
  </conditionalFormatting>
  <conditionalFormatting sqref="C75:E75 AB75">
    <cfRule type="containsText" dxfId="2909" priority="6567" operator="containsText" text=" ">
      <formula>NOT(ISERROR(SEARCH(" ",C75)))</formula>
    </cfRule>
    <cfRule type="containsText" dxfId="2908" priority="6568" operator="containsText" text=" ">
      <formula>NOT(ISERROR(SEARCH(" ",C75)))</formula>
    </cfRule>
  </conditionalFormatting>
  <conditionalFormatting sqref="Q75:R75 L75:N75">
    <cfRule type="containsText" dxfId="2907" priority="6561" operator="containsText" text=" ">
      <formula>NOT(ISERROR(SEARCH(" ",L75)))</formula>
    </cfRule>
    <cfRule type="containsText" dxfId="2906" priority="6562" operator="containsText" text=" ">
      <formula>NOT(ISERROR(SEARCH(" ",L75)))</formula>
    </cfRule>
  </conditionalFormatting>
  <conditionalFormatting sqref="BL75:BN75 AY75">
    <cfRule type="containsText" dxfId="2905" priority="6565" operator="containsText" text=" ">
      <formula>NOT(ISERROR(SEARCH(" ",AY75)))</formula>
    </cfRule>
    <cfRule type="containsText" dxfId="2904" priority="6566" operator="containsText" text=" ">
      <formula>NOT(ISERROR(SEARCH(" ",AY75)))</formula>
    </cfRule>
  </conditionalFormatting>
  <conditionalFormatting sqref="BA75 BE75">
    <cfRule type="containsText" dxfId="2903" priority="6559" operator="containsText" text=" ">
      <formula>NOT(ISERROR(SEARCH(" ",BA75)))</formula>
    </cfRule>
    <cfRule type="containsText" dxfId="2902" priority="6560" operator="containsText" text=" ">
      <formula>NOT(ISERROR(SEARCH(" ",BA75)))</formula>
    </cfRule>
  </conditionalFormatting>
  <conditionalFormatting sqref="CH75:CL75 CN75 CP75">
    <cfRule type="containsText" dxfId="2901" priority="6525" operator="containsText" text=" ">
      <formula>NOT(ISERROR(SEARCH(" ",CH75)))</formula>
    </cfRule>
  </conditionalFormatting>
  <conditionalFormatting sqref="DX75 HN75:HS75 EI75:FD75 KC75">
    <cfRule type="containsText" dxfId="2900" priority="6536" operator="containsText" text=" ">
      <formula>NOT(ISERROR(SEARCH(" ",DX75)))</formula>
    </cfRule>
    <cfRule type="containsText" dxfId="2899" priority="6537" operator="containsText" text=" ">
      <formula>NOT(ISERROR(SEARCH(" ",DX75)))</formula>
    </cfRule>
  </conditionalFormatting>
  <conditionalFormatting sqref="FH75 HW75">
    <cfRule type="cellIs" dxfId="2898" priority="6528" operator="greaterThan">
      <formula>1</formula>
    </cfRule>
  </conditionalFormatting>
  <conditionalFormatting sqref="MR75 MU75">
    <cfRule type="containsText" dxfId="2897" priority="4727" operator="containsText" text=" ">
      <formula>NOT(ISERROR(SEARCH(" ",MR75)))</formula>
    </cfRule>
    <cfRule type="containsText" dxfId="2896" priority="4728" operator="containsText" text=" ">
      <formula>NOT(ISERROR(SEARCH(" ",MR75)))</formula>
    </cfRule>
  </conditionalFormatting>
  <conditionalFormatting sqref="C76:E76 AB76 AV76">
    <cfRule type="containsText" dxfId="2895" priority="6226" operator="containsText" text=" ">
      <formula>NOT(ISERROR(SEARCH(" ",C76)))</formula>
    </cfRule>
    <cfRule type="containsText" dxfId="2894" priority="6227" operator="containsText" text=" ">
      <formula>NOT(ISERROR(SEARCH(" ",C76)))</formula>
    </cfRule>
  </conditionalFormatting>
  <conditionalFormatting sqref="L76:N76 Q76:R76">
    <cfRule type="containsText" dxfId="2893" priority="6218" operator="containsText" text=" ">
      <formula>NOT(ISERROR(SEARCH(" ",L76)))</formula>
    </cfRule>
    <cfRule type="containsText" dxfId="2892" priority="6219" operator="containsText" text=" ">
      <formula>NOT(ISERROR(SEARCH(" ",L76)))</formula>
    </cfRule>
  </conditionalFormatting>
  <conditionalFormatting sqref="AL76:AQ76 AG76">
    <cfRule type="cellIs" dxfId="2891" priority="6195" operator="equal">
      <formula>0</formula>
    </cfRule>
  </conditionalFormatting>
  <conditionalFormatting sqref="BL76:BN76 AX76:AY76">
    <cfRule type="containsText" dxfId="2890" priority="6224" operator="containsText" text=" ">
      <formula>NOT(ISERROR(SEARCH(" ",AX76)))</formula>
    </cfRule>
    <cfRule type="containsText" dxfId="2889" priority="6225" operator="containsText" text=" ">
      <formula>NOT(ISERROR(SEARCH(" ",AX76)))</formula>
    </cfRule>
  </conditionalFormatting>
  <conditionalFormatting sqref="BA76 BE76">
    <cfRule type="containsText" dxfId="2888" priority="6216" operator="containsText" text=" ">
      <formula>NOT(ISERROR(SEARCH(" ",BA76)))</formula>
    </cfRule>
    <cfRule type="containsText" dxfId="2887" priority="6217" operator="containsText" text=" ">
      <formula>NOT(ISERROR(SEARCH(" ",BA76)))</formula>
    </cfRule>
  </conditionalFormatting>
  <conditionalFormatting sqref="CH76:CL76 CN76 CP76">
    <cfRule type="containsText" dxfId="2886" priority="6164" operator="containsText" text=" ">
      <formula>NOT(ISERROR(SEARCH(" ",CH76)))</formula>
    </cfRule>
  </conditionalFormatting>
  <conditionalFormatting sqref="KC76 HN76:HS76 DX76 EI76 EK76:FD76">
    <cfRule type="containsText" dxfId="2885" priority="6189" operator="containsText" text=" ">
      <formula>NOT(ISERROR(SEARCH(" ",DX76)))</formula>
    </cfRule>
    <cfRule type="containsText" dxfId="2884" priority="6190" operator="containsText" text=" ">
      <formula>NOT(ISERROR(SEARCH(" ",DX76)))</formula>
    </cfRule>
  </conditionalFormatting>
  <conditionalFormatting sqref="FH76 HW76">
    <cfRule type="cellIs" dxfId="2883" priority="6180" operator="greaterThan">
      <formula>1</formula>
    </cfRule>
  </conditionalFormatting>
  <conditionalFormatting sqref="MR76 MU76">
    <cfRule type="containsText" dxfId="2882" priority="4725" operator="containsText" text=" ">
      <formula>NOT(ISERROR(SEARCH(" ",MR76)))</formula>
    </cfRule>
    <cfRule type="containsText" dxfId="2881" priority="4726" operator="containsText" text=" ">
      <formula>NOT(ISERROR(SEARCH(" ",MR76)))</formula>
    </cfRule>
  </conditionalFormatting>
  <conditionalFormatting sqref="C77:E77 AB77">
    <cfRule type="containsText" dxfId="2880" priority="5680" operator="containsText" text=" ">
      <formula>NOT(ISERROR(SEARCH(" ",C77)))</formula>
    </cfRule>
    <cfRule type="containsText" dxfId="2879" priority="5681" operator="containsText" text=" ">
      <formula>NOT(ISERROR(SEARCH(" ",C77)))</formula>
    </cfRule>
  </conditionalFormatting>
  <conditionalFormatting sqref="Q77:R77 L77:N77">
    <cfRule type="containsText" dxfId="2878" priority="5674" operator="containsText" text=" ">
      <formula>NOT(ISERROR(SEARCH(" ",L77)))</formula>
    </cfRule>
    <cfRule type="containsText" dxfId="2877" priority="5675" operator="containsText" text=" ">
      <formula>NOT(ISERROR(SEARCH(" ",L77)))</formula>
    </cfRule>
  </conditionalFormatting>
  <conditionalFormatting sqref="AT77 AF77 AR77">
    <cfRule type="cellIs" dxfId="2876" priority="5965" operator="equal">
      <formula>0</formula>
    </cfRule>
  </conditionalFormatting>
  <conditionalFormatting sqref="AT77 AR77">
    <cfRule type="containsText" dxfId="2875" priority="5976" operator="containsText" text=" ">
      <formula>NOT(ISERROR(SEARCH(" ",AR77)))</formula>
    </cfRule>
    <cfRule type="containsText" dxfId="2874" priority="5977" operator="containsText" text=" ">
      <formula>NOT(ISERROR(SEARCH(" ",AR77)))</formula>
    </cfRule>
  </conditionalFormatting>
  <conditionalFormatting sqref="BL77:BN77 AY77 AW77">
    <cfRule type="containsText" dxfId="2873" priority="5678" operator="containsText" text=" ">
      <formula>NOT(ISERROR(SEARCH(" ",AW77)))</formula>
    </cfRule>
    <cfRule type="containsText" dxfId="2872" priority="5679" operator="containsText" text=" ">
      <formula>NOT(ISERROR(SEARCH(" ",AW77)))</formula>
    </cfRule>
  </conditionalFormatting>
  <conditionalFormatting sqref="BA77 BE77">
    <cfRule type="containsText" dxfId="2871" priority="5672" operator="containsText" text=" ">
      <formula>NOT(ISERROR(SEARCH(" ",BA77)))</formula>
    </cfRule>
    <cfRule type="containsText" dxfId="2870" priority="5673" operator="containsText" text=" ">
      <formula>NOT(ISERROR(SEARCH(" ",BA77)))</formula>
    </cfRule>
  </conditionalFormatting>
  <conditionalFormatting sqref="CH77:CL77 CN77 CP77">
    <cfRule type="containsText" dxfId="2869" priority="5633" operator="containsText" text=" ">
      <formula>NOT(ISERROR(SEARCH(" ",CH77)))</formula>
    </cfRule>
  </conditionalFormatting>
  <conditionalFormatting sqref="DX77 HN77:HS77 EI77:FD77 KC77">
    <cfRule type="containsText" dxfId="2868" priority="5649" operator="containsText" text=" ">
      <formula>NOT(ISERROR(SEARCH(" ",DX77)))</formula>
    </cfRule>
    <cfRule type="containsText" dxfId="2867" priority="5650" operator="containsText" text=" ">
      <formula>NOT(ISERROR(SEARCH(" ",DX77)))</formula>
    </cfRule>
  </conditionalFormatting>
  <conditionalFormatting sqref="FH77 HW77">
    <cfRule type="cellIs" dxfId="2866" priority="5641" operator="greaterThan">
      <formula>1</formula>
    </cfRule>
  </conditionalFormatting>
  <conditionalFormatting sqref="LO77:LS77 LY77:MQ77">
    <cfRule type="cellIs" dxfId="2865" priority="4711" operator="greaterThan">
      <formula>1</formula>
    </cfRule>
    <cfRule type="containsText" dxfId="2864" priority="4712" operator="containsText" text=" ">
      <formula>NOT(ISERROR(SEARCH(" ",LO77)))</formula>
    </cfRule>
    <cfRule type="containsText" dxfId="2863" priority="4713" operator="containsText" text=" ">
      <formula>NOT(ISERROR(SEARCH(" ",LO77)))</formula>
    </cfRule>
  </conditionalFormatting>
  <conditionalFormatting sqref="MR77 MU77">
    <cfRule type="containsText" dxfId="2862" priority="4714" operator="containsText" text=" ">
      <formula>NOT(ISERROR(SEARCH(" ",MR77)))</formula>
    </cfRule>
    <cfRule type="containsText" dxfId="2861" priority="4715" operator="containsText" text=" ">
      <formula>NOT(ISERROR(SEARCH(" ",MR77)))</formula>
    </cfRule>
  </conditionalFormatting>
  <conditionalFormatting sqref="C78:E78 AB78">
    <cfRule type="containsText" dxfId="2860" priority="5278" operator="containsText" text=" ">
      <formula>NOT(ISERROR(SEARCH(" ",C78)))</formula>
    </cfRule>
    <cfRule type="containsText" dxfId="2859" priority="5279" operator="containsText" text=" ">
      <formula>NOT(ISERROR(SEARCH(" ",C78)))</formula>
    </cfRule>
  </conditionalFormatting>
  <conditionalFormatting sqref="Q78:R78 L78:N78">
    <cfRule type="containsText" dxfId="2858" priority="5272" operator="containsText" text=" ">
      <formula>NOT(ISERROR(SEARCH(" ",L78)))</formula>
    </cfRule>
    <cfRule type="containsText" dxfId="2857" priority="5273" operator="containsText" text=" ">
      <formula>NOT(ISERROR(SEARCH(" ",L78)))</formula>
    </cfRule>
  </conditionalFormatting>
  <conditionalFormatting sqref="AE78:AE79 AG78:AG79">
    <cfRule type="cellIs" dxfId="2856" priority="5571" operator="equal">
      <formula>0</formula>
    </cfRule>
    <cfRule type="cellIs" dxfId="2855" priority="5572" operator="greaterThan">
      <formula>1</formula>
    </cfRule>
    <cfRule type="containsText" dxfId="2854" priority="5573" operator="containsText" text=" ">
      <formula>NOT(ISERROR(SEARCH(" ",AE78)))</formula>
    </cfRule>
    <cfRule type="containsText" dxfId="2853" priority="5574" operator="containsText" text=" ">
      <formula>NOT(ISERROR(SEARCH(" ",AE78)))</formula>
    </cfRule>
    <cfRule type="cellIs" dxfId="2852" priority="5577" operator="equal">
      <formula>0</formula>
    </cfRule>
  </conditionalFormatting>
  <conditionalFormatting sqref="AF78:AF79 AR78:AR79">
    <cfRule type="cellIs" dxfId="2851" priority="5582" operator="equal">
      <formula>0</formula>
    </cfRule>
  </conditionalFormatting>
  <conditionalFormatting sqref="BL78:BN78 AY78">
    <cfRule type="containsText" dxfId="2850" priority="5276" operator="containsText" text=" ">
      <formula>NOT(ISERROR(SEARCH(" ",AY78)))</formula>
    </cfRule>
    <cfRule type="containsText" dxfId="2849" priority="5277" operator="containsText" text=" ">
      <formula>NOT(ISERROR(SEARCH(" ",AY78)))</formula>
    </cfRule>
  </conditionalFormatting>
  <conditionalFormatting sqref="BA78 BE78">
    <cfRule type="containsText" dxfId="2848" priority="5270" operator="containsText" text=" ">
      <formula>NOT(ISERROR(SEARCH(" ",BA78)))</formula>
    </cfRule>
    <cfRule type="containsText" dxfId="2847" priority="5271" operator="containsText" text=" ">
      <formula>NOT(ISERROR(SEARCH(" ",BA78)))</formula>
    </cfRule>
  </conditionalFormatting>
  <conditionalFormatting sqref="CH78:CL78 CN78 CP78">
    <cfRule type="containsText" dxfId="2846" priority="5236" operator="containsText" text=" ">
      <formula>NOT(ISERROR(SEARCH(" ",CH78)))</formula>
    </cfRule>
  </conditionalFormatting>
  <conditionalFormatting sqref="CU79:CX79">
    <cfRule type="cellIs" dxfId="2845" priority="526" operator="equal">
      <formula>1</formula>
    </cfRule>
  </conditionalFormatting>
  <conditionalFormatting sqref="CZ78:DB79">
    <cfRule type="cellIs" dxfId="2844" priority="523" operator="equal">
      <formula>1</formula>
    </cfRule>
  </conditionalFormatting>
  <conditionalFormatting sqref="DJ78:DM79">
    <cfRule type="cellIs" dxfId="2843" priority="524" operator="equal">
      <formula>1</formula>
    </cfRule>
  </conditionalFormatting>
  <conditionalFormatting sqref="DO78:DQ79">
    <cfRule type="cellIs" dxfId="2842" priority="457" operator="equal">
      <formula>1</formula>
    </cfRule>
  </conditionalFormatting>
  <conditionalFormatting sqref="DX78 HN78:HS78 EI78:FD78 KC78">
    <cfRule type="containsText" dxfId="2841" priority="5247" operator="containsText" text=" ">
      <formula>NOT(ISERROR(SEARCH(" ",DX78)))</formula>
    </cfRule>
    <cfRule type="containsText" dxfId="2840" priority="5248" operator="containsText" text=" ">
      <formula>NOT(ISERROR(SEARCH(" ",DX78)))</formula>
    </cfRule>
  </conditionalFormatting>
  <conditionalFormatting sqref="FH78 HW78">
    <cfRule type="cellIs" dxfId="2839" priority="5239" operator="greaterThan">
      <formula>1</formula>
    </cfRule>
  </conditionalFormatting>
  <conditionalFormatting sqref="LO78:LS79 LY78:MQ79">
    <cfRule type="cellIs" dxfId="2838" priority="4704" operator="greaterThan">
      <formula>1</formula>
    </cfRule>
    <cfRule type="containsText" dxfId="2837" priority="4705" operator="containsText" text=" ">
      <formula>NOT(ISERROR(SEARCH(" ",LO78)))</formula>
    </cfRule>
    <cfRule type="containsText" dxfId="2836" priority="4706" operator="containsText" text=" ">
      <formula>NOT(ISERROR(SEARCH(" ",LO78)))</formula>
    </cfRule>
  </conditionalFormatting>
  <conditionalFormatting sqref="MR78 MU78">
    <cfRule type="containsText" dxfId="2835" priority="4709" operator="containsText" text=" ">
      <formula>NOT(ISERROR(SEARCH(" ",MR78)))</formula>
    </cfRule>
    <cfRule type="containsText" dxfId="2834" priority="4710" operator="containsText" text=" ">
      <formula>NOT(ISERROR(SEARCH(" ",MR78)))</formula>
    </cfRule>
  </conditionalFormatting>
  <conditionalFormatting sqref="C79:E79 AB79">
    <cfRule type="containsText" dxfId="2833" priority="4930" operator="containsText" text=" ">
      <formula>NOT(ISERROR(SEARCH(" ",C79)))</formula>
    </cfRule>
    <cfRule type="containsText" dxfId="2832" priority="4931" operator="containsText" text=" ">
      <formula>NOT(ISERROR(SEARCH(" ",C79)))</formula>
    </cfRule>
  </conditionalFormatting>
  <conditionalFormatting sqref="Q79:R79 L79:N79">
    <cfRule type="containsText" dxfId="2831" priority="4924" operator="containsText" text=" ">
      <formula>NOT(ISERROR(SEARCH(" ",L79)))</formula>
    </cfRule>
    <cfRule type="containsText" dxfId="2830" priority="4925" operator="containsText" text=" ">
      <formula>NOT(ISERROR(SEARCH(" ",L79)))</formula>
    </cfRule>
  </conditionalFormatting>
  <conditionalFormatting sqref="BL79:BN79 AY79">
    <cfRule type="containsText" dxfId="2829" priority="4928" operator="containsText" text=" ">
      <formula>NOT(ISERROR(SEARCH(" ",AY79)))</formula>
    </cfRule>
    <cfRule type="containsText" dxfId="2828" priority="4929" operator="containsText" text=" ">
      <formula>NOT(ISERROR(SEARCH(" ",AY79)))</formula>
    </cfRule>
  </conditionalFormatting>
  <conditionalFormatting sqref="BA79 BE79">
    <cfRule type="containsText" dxfId="2827" priority="4922" operator="containsText" text=" ">
      <formula>NOT(ISERROR(SEARCH(" ",BA79)))</formula>
    </cfRule>
    <cfRule type="containsText" dxfId="2826" priority="4923" operator="containsText" text=" ">
      <formula>NOT(ISERROR(SEARCH(" ",BA79)))</formula>
    </cfRule>
  </conditionalFormatting>
  <conditionalFormatting sqref="CH79:CL79 CN79 CP79">
    <cfRule type="containsText" dxfId="2825" priority="4888" operator="containsText" text=" ">
      <formula>NOT(ISERROR(SEARCH(" ",CH79)))</formula>
    </cfRule>
  </conditionalFormatting>
  <conditionalFormatting sqref="DX79 HN79:HS79 EI79:FD79 KC79">
    <cfRule type="containsText" dxfId="2824" priority="4899" operator="containsText" text=" ">
      <formula>NOT(ISERROR(SEARCH(" ",DX79)))</formula>
    </cfRule>
    <cfRule type="containsText" dxfId="2823" priority="4900" operator="containsText" text=" ">
      <formula>NOT(ISERROR(SEARCH(" ",DX79)))</formula>
    </cfRule>
  </conditionalFormatting>
  <conditionalFormatting sqref="FH79 HW79">
    <cfRule type="cellIs" dxfId="2822" priority="4891" operator="greaterThan">
      <formula>1</formula>
    </cfRule>
  </conditionalFormatting>
  <conditionalFormatting sqref="MR79 MU79">
    <cfRule type="containsText" dxfId="2821" priority="4707" operator="containsText" text=" ">
      <formula>NOT(ISERROR(SEARCH(" ",MR79)))</formula>
    </cfRule>
    <cfRule type="containsText" dxfId="2820" priority="4708" operator="containsText" text=" ">
      <formula>NOT(ISERROR(SEARCH(" ",MR79)))</formula>
    </cfRule>
  </conditionalFormatting>
  <conditionalFormatting sqref="A80 AX80 EK80:FD80 KC80:LD80 HN80:HS80 DX80 EI80 A84 A88">
    <cfRule type="containsText" dxfId="2819" priority="4376" operator="containsText" text=" ">
      <formula>NOT(ISERROR(SEARCH(" ",A80)))</formula>
    </cfRule>
    <cfRule type="containsText" dxfId="2818" priority="4377" operator="containsText" text=" ">
      <formula>NOT(ISERROR(SEARCH(" ",A80)))</formula>
    </cfRule>
  </conditionalFormatting>
  <conditionalFormatting sqref="G80:H80 C80:E80 AL80:AQ80 Q80:R80 AB80 L80:N80 AW80 BC80:BF80">
    <cfRule type="containsText" dxfId="2817" priority="4359" operator="containsText" text=" ">
      <formula>NOT(ISERROR(SEARCH(" ",C80)))</formula>
    </cfRule>
    <cfRule type="containsText" dxfId="2816" priority="4360" operator="containsText" text=" ">
      <formula>NOT(ISERROR(SEARCH(" ",C80)))</formula>
    </cfRule>
  </conditionalFormatting>
  <conditionalFormatting sqref="AF80 AR80">
    <cfRule type="cellIs" dxfId="2815" priority="4668" operator="equal">
      <formula>0</formula>
    </cfRule>
  </conditionalFormatting>
  <conditionalFormatting sqref="AL80:AQ80 AG80">
    <cfRule type="cellIs" dxfId="2814" priority="4361" operator="equal">
      <formula>0</formula>
    </cfRule>
  </conditionalFormatting>
  <conditionalFormatting sqref="CH80:CL80 CN80 CP80">
    <cfRule type="containsText" dxfId="2813" priority="4348" operator="containsText" text=" ">
      <formula>NOT(ISERROR(SEARCH(" ",CH80)))</formula>
    </cfRule>
  </conditionalFormatting>
  <conditionalFormatting sqref="CZ80:DB81">
    <cfRule type="cellIs" dxfId="2812" priority="509" operator="equal">
      <formula>1</formula>
    </cfRule>
  </conditionalFormatting>
  <conditionalFormatting sqref="FH80 HW80">
    <cfRule type="cellIs" dxfId="2811" priority="4366" operator="greaterThan">
      <formula>1</formula>
    </cfRule>
  </conditionalFormatting>
  <conditionalFormatting sqref="LO80:LS80 LY80:MQ80">
    <cfRule type="cellIs" dxfId="2810" priority="4314" operator="greaterThan">
      <formula>1</formula>
    </cfRule>
    <cfRule type="cellIs" dxfId="2809" priority="4315" operator="greaterThan">
      <formula>1</formula>
    </cfRule>
    <cfRule type="containsText" dxfId="2808" priority="4316" operator="containsText" text=" ">
      <formula>NOT(ISERROR(SEARCH(" ",LO80)))</formula>
    </cfRule>
    <cfRule type="containsText" dxfId="2807" priority="4317" operator="containsText" text=" ">
      <formula>NOT(ISERROR(SEARCH(" ",LO80)))</formula>
    </cfRule>
  </conditionalFormatting>
  <conditionalFormatting sqref="MR80 MU80">
    <cfRule type="containsText" dxfId="2806" priority="4318" operator="containsText" text=" ">
      <formula>NOT(ISERROR(SEARCH(" ",MR80)))</formula>
    </cfRule>
    <cfRule type="containsText" dxfId="2805" priority="4319" operator="containsText" text=" ">
      <formula>NOT(ISERROR(SEARCH(" ",MR80)))</formula>
    </cfRule>
  </conditionalFormatting>
  <conditionalFormatting sqref="A81 A85">
    <cfRule type="containsText" dxfId="2804" priority="4284" operator="containsText" text=" ">
      <formula>NOT(ISERROR(SEARCH(" ",A81)))</formula>
    </cfRule>
    <cfRule type="containsText" dxfId="2803" priority="4285" operator="containsText" text=" ">
      <formula>NOT(ISERROR(SEARCH(" ",A81)))</formula>
    </cfRule>
  </conditionalFormatting>
  <conditionalFormatting sqref="C81:E81 AL81:AQ81 Q81:R81 AB81 L81:N81 AW81 BC81:BF81">
    <cfRule type="containsText" dxfId="2802" priority="3975" operator="containsText" text=" ">
      <formula>NOT(ISERROR(SEARCH(" ",C81)))</formula>
    </cfRule>
    <cfRule type="containsText" dxfId="2801" priority="3976" operator="containsText" text=" ">
      <formula>NOT(ISERROR(SEARCH(" ",C81)))</formula>
    </cfRule>
  </conditionalFormatting>
  <conditionalFormatting sqref="AF81 AR81">
    <cfRule type="cellIs" dxfId="2800" priority="4287" operator="equal">
      <formula>0</formula>
    </cfRule>
  </conditionalFormatting>
  <conditionalFormatting sqref="AL81:AQ81 AG81">
    <cfRule type="cellIs" dxfId="2799" priority="3977" operator="equal">
      <formula>0</formula>
    </cfRule>
  </conditionalFormatting>
  <conditionalFormatting sqref="AX81 EK81:FD81 KC81:LD81 HN81:HS81 DX81 EI81">
    <cfRule type="containsText" dxfId="2798" priority="3992" operator="containsText" text=" ">
      <formula>NOT(ISERROR(SEARCH(" ",AX81)))</formula>
    </cfRule>
    <cfRule type="containsText" dxfId="2797" priority="3993" operator="containsText" text=" ">
      <formula>NOT(ISERROR(SEARCH(" ",AX81)))</formula>
    </cfRule>
  </conditionalFormatting>
  <conditionalFormatting sqref="CH81:CL81 CN81 CP81">
    <cfRule type="containsText" dxfId="2796" priority="3965" operator="containsText" text=" ">
      <formula>NOT(ISERROR(SEARCH(" ",CH81)))</formula>
    </cfRule>
  </conditionalFormatting>
  <conditionalFormatting sqref="FH81 HW81">
    <cfRule type="cellIs" dxfId="2795" priority="3982" operator="greaterThan">
      <formula>1</formula>
    </cfRule>
  </conditionalFormatting>
  <conditionalFormatting sqref="LO81:LS81 LY81:MQ81">
    <cfRule type="cellIs" dxfId="2794" priority="3927" operator="greaterThan">
      <formula>1</formula>
    </cfRule>
    <cfRule type="cellIs" dxfId="2793" priority="3928" operator="greaterThan">
      <formula>1</formula>
    </cfRule>
    <cfRule type="containsText" dxfId="2792" priority="3929" operator="containsText" text=" ">
      <formula>NOT(ISERROR(SEARCH(" ",LO81)))</formula>
    </cfRule>
    <cfRule type="containsText" dxfId="2791" priority="3930" operator="containsText" text=" ">
      <formula>NOT(ISERROR(SEARCH(" ",LO81)))</formula>
    </cfRule>
  </conditionalFormatting>
  <conditionalFormatting sqref="MR81 MU81">
    <cfRule type="containsText" dxfId="2790" priority="3931" operator="containsText" text=" ">
      <formula>NOT(ISERROR(SEARCH(" ",MR81)))</formula>
    </cfRule>
    <cfRule type="containsText" dxfId="2789" priority="3932" operator="containsText" text=" ">
      <formula>NOT(ISERROR(SEARCH(" ",MR81)))</formula>
    </cfRule>
  </conditionalFormatting>
  <conditionalFormatting sqref="C82:E82 AB82 AV82">
    <cfRule type="containsText" dxfId="2788" priority="2352" operator="containsText" text=" ">
      <formula>NOT(ISERROR(SEARCH(" ",C82)))</formula>
    </cfRule>
    <cfRule type="containsText" dxfId="2787" priority="2353" operator="containsText" text=" ">
      <formula>NOT(ISERROR(SEARCH(" ",C82)))</formula>
    </cfRule>
  </conditionalFormatting>
  <conditionalFormatting sqref="Q82 L82:N82">
    <cfRule type="containsText" dxfId="2786" priority="2348" operator="containsText" text=" ">
      <formula>NOT(ISERROR(SEARCH(" ",L82)))</formula>
    </cfRule>
    <cfRule type="containsText" dxfId="2785" priority="2349" operator="containsText" text=" ">
      <formula>NOT(ISERROR(SEARCH(" ",L82)))</formula>
    </cfRule>
  </conditionalFormatting>
  <conditionalFormatting sqref="AT82 AF82 AR82">
    <cfRule type="cellIs" dxfId="2784" priority="2635" operator="equal">
      <formula>0</formula>
    </cfRule>
  </conditionalFormatting>
  <conditionalFormatting sqref="AT82 AR82">
    <cfRule type="containsText" dxfId="2783" priority="2644" operator="containsText" text=" ">
      <formula>NOT(ISERROR(SEARCH(" ",AR82)))</formula>
    </cfRule>
    <cfRule type="containsText" dxfId="2782" priority="2645" operator="containsText" text=" ">
      <formula>NOT(ISERROR(SEARCH(" ",AR82)))</formula>
    </cfRule>
  </conditionalFormatting>
  <conditionalFormatting sqref="BL82:BN82 AY82 AW82">
    <cfRule type="containsText" dxfId="2781" priority="2350" operator="containsText" text=" ">
      <formula>NOT(ISERROR(SEARCH(" ",AW82)))</formula>
    </cfRule>
    <cfRule type="containsText" dxfId="2780" priority="2351" operator="containsText" text=" ">
      <formula>NOT(ISERROR(SEARCH(" ",AW82)))</formula>
    </cfRule>
  </conditionalFormatting>
  <conditionalFormatting sqref="BA82 BE82">
    <cfRule type="containsText" dxfId="2779" priority="2342" operator="containsText" text=" ">
      <formula>NOT(ISERROR(SEARCH(" ",BA82)))</formula>
    </cfRule>
    <cfRule type="containsText" dxfId="2778" priority="2343" operator="containsText" text=" ">
      <formula>NOT(ISERROR(SEARCH(" ",BA82)))</formula>
    </cfRule>
  </conditionalFormatting>
  <conditionalFormatting sqref="CH82:CL82 CN82 CP82">
    <cfRule type="containsText" dxfId="2777" priority="2304" operator="containsText" text=" ">
      <formula>NOT(ISERROR(SEARCH(" ",CH82)))</formula>
    </cfRule>
  </conditionalFormatting>
  <conditionalFormatting sqref="DX82 HN82:HS82 EI82 KC82:LD82 EK82:FD82">
    <cfRule type="containsText" dxfId="2776" priority="2320" operator="containsText" text=" ">
      <formula>NOT(ISERROR(SEARCH(" ",DX82)))</formula>
    </cfRule>
    <cfRule type="containsText" dxfId="2775" priority="2321" operator="containsText" text=" ">
      <formula>NOT(ISERROR(SEARCH(" ",DX82)))</formula>
    </cfRule>
  </conditionalFormatting>
  <conditionalFormatting sqref="FH82 HW82">
    <cfRule type="cellIs" dxfId="2774" priority="2310" operator="greaterThan">
      <formula>1</formula>
    </cfRule>
  </conditionalFormatting>
  <conditionalFormatting sqref="MR82 MU82">
    <cfRule type="containsText" dxfId="2773" priority="2267" operator="containsText" text=" ">
      <formula>NOT(ISERROR(SEARCH(" ",MR82)))</formula>
    </cfRule>
    <cfRule type="containsText" dxfId="2772" priority="2268" operator="containsText" text=" ">
      <formula>NOT(ISERROR(SEARCH(" ",MR82)))</formula>
    </cfRule>
  </conditionalFormatting>
  <conditionalFormatting sqref="H83 C83:E83 AL83:AQ83 Q83:R83 AB83 L83:N83 AW83 BC83:BF83">
    <cfRule type="containsText" dxfId="2771" priority="3509" operator="containsText" text=" ">
      <formula>NOT(ISERROR(SEARCH(" ",C83)))</formula>
    </cfRule>
    <cfRule type="containsText" dxfId="2770" priority="3510" operator="containsText" text=" ">
      <formula>NOT(ISERROR(SEARCH(" ",C83)))</formula>
    </cfRule>
  </conditionalFormatting>
  <conditionalFormatting sqref="AF83 AR83">
    <cfRule type="cellIs" dxfId="2769" priority="3820" operator="equal">
      <formula>0</formula>
    </cfRule>
  </conditionalFormatting>
  <conditionalFormatting sqref="AL83:AQ83 AG83">
    <cfRule type="cellIs" dxfId="2768" priority="3511" operator="equal">
      <formula>0</formula>
    </cfRule>
  </conditionalFormatting>
  <conditionalFormatting sqref="AX83 EK83:FD83 KC83:LD83 HN83:HS83 DX83 EI83">
    <cfRule type="containsText" dxfId="2767" priority="3526" operator="containsText" text=" ">
      <formula>NOT(ISERROR(SEARCH(" ",AX83)))</formula>
    </cfRule>
    <cfRule type="containsText" dxfId="2766" priority="3527" operator="containsText" text=" ">
      <formula>NOT(ISERROR(SEARCH(" ",AX83)))</formula>
    </cfRule>
  </conditionalFormatting>
  <conditionalFormatting sqref="CH83:CL83 CN83 CP83">
    <cfRule type="containsText" dxfId="2765" priority="3499" operator="containsText" text=" ">
      <formula>NOT(ISERROR(SEARCH(" ",CH83)))</formula>
    </cfRule>
  </conditionalFormatting>
  <conditionalFormatting sqref="FH83 HW83">
    <cfRule type="cellIs" dxfId="2764" priority="3516" operator="greaterThan">
      <formula>1</formula>
    </cfRule>
  </conditionalFormatting>
  <conditionalFormatting sqref="MR83 MU83">
    <cfRule type="containsText" dxfId="2763" priority="3467" operator="containsText" text=" ">
      <formula>NOT(ISERROR(SEARCH(" ",MR83)))</formula>
    </cfRule>
    <cfRule type="containsText" dxfId="2762" priority="3468" operator="containsText" text=" ">
      <formula>NOT(ISERROR(SEARCH(" ",MR83)))</formula>
    </cfRule>
  </conditionalFormatting>
  <conditionalFormatting sqref="H84 D84:E84 Q84:R84 L84:N84 AL84:AQ84 AB84 BE84:BH84 BA84 AW84:AX84 EK84:FD84 KC84:LD84 DX84 HN84:HS84 EI84">
    <cfRule type="containsText" dxfId="2761" priority="3126" operator="containsText" text=" ">
      <formula>NOT(ISERROR(SEARCH(" ",D84)))</formula>
    </cfRule>
    <cfRule type="containsText" dxfId="2760" priority="3127" operator="containsText" text=" ">
      <formula>NOT(ISERROR(SEARCH(" ",D84)))</formula>
    </cfRule>
  </conditionalFormatting>
  <conditionalFormatting sqref="AF84 AR84">
    <cfRule type="cellIs" dxfId="2759" priority="3426" operator="equal">
      <formula>0</formula>
    </cfRule>
  </conditionalFormatting>
  <conditionalFormatting sqref="AL84:AQ84 AT84">
    <cfRule type="cellIs" dxfId="2758" priority="3130" operator="equal">
      <formula>0</formula>
    </cfRule>
  </conditionalFormatting>
  <conditionalFormatting sqref="CH84:CL84 CN84 CP84">
    <cfRule type="containsText" dxfId="2757" priority="3099" operator="containsText" text=" ">
      <formula>NOT(ISERROR(SEARCH(" ",CH84)))</formula>
    </cfRule>
    <cfRule type="containsText" dxfId="2756" priority="3100" operator="containsText" text=" ">
      <formula>NOT(ISERROR(SEARCH(" ",CH84)))</formula>
    </cfRule>
  </conditionalFormatting>
  <conditionalFormatting sqref="FH84 HW84">
    <cfRule type="cellIs" dxfId="2755" priority="3116" operator="greaterThan">
      <formula>1</formula>
    </cfRule>
  </conditionalFormatting>
  <conditionalFormatting sqref="MR84 MU84">
    <cfRule type="containsText" dxfId="2754" priority="3063" operator="containsText" text=" ">
      <formula>NOT(ISERROR(SEARCH(" ",MR84)))</formula>
    </cfRule>
    <cfRule type="containsText" dxfId="2753" priority="3064" operator="containsText" text=" ">
      <formula>NOT(ISERROR(SEARCH(" ",MR84)))</formula>
    </cfRule>
  </conditionalFormatting>
  <conditionalFormatting sqref="H85 C85:E85 AL85:AQ85 Q85:R85 AB85 L85:N85 AW85 BC85:BF85">
    <cfRule type="containsText" dxfId="2752" priority="2713" operator="containsText" text=" ">
      <formula>NOT(ISERROR(SEARCH(" ",C85)))</formula>
    </cfRule>
    <cfRule type="containsText" dxfId="2751" priority="2714" operator="containsText" text=" ">
      <formula>NOT(ISERROR(SEARCH(" ",C85)))</formula>
    </cfRule>
  </conditionalFormatting>
  <conditionalFormatting sqref="AF85 AR85">
    <cfRule type="cellIs" dxfId="2750" priority="3024" operator="equal">
      <formula>0</formula>
    </cfRule>
  </conditionalFormatting>
  <conditionalFormatting sqref="AL85:AQ85 AG85">
    <cfRule type="cellIs" dxfId="2749" priority="2715" operator="equal">
      <formula>0</formula>
    </cfRule>
  </conditionalFormatting>
  <conditionalFormatting sqref="AX85 EK85:FD85 KC85:LD85 HN85:HS85 DX85 EI85">
    <cfRule type="containsText" dxfId="2748" priority="2730" operator="containsText" text=" ">
      <formula>NOT(ISERROR(SEARCH(" ",AX85)))</formula>
    </cfRule>
    <cfRule type="containsText" dxfId="2747" priority="2731" operator="containsText" text=" ">
      <formula>NOT(ISERROR(SEARCH(" ",AX85)))</formula>
    </cfRule>
  </conditionalFormatting>
  <conditionalFormatting sqref="CH85:CL85 CN85">
    <cfRule type="containsText" dxfId="2746" priority="2703" operator="containsText" text=" ">
      <formula>NOT(ISERROR(SEARCH(" ",CH85)))</formula>
    </cfRule>
  </conditionalFormatting>
  <conditionalFormatting sqref="FH85 HW85">
    <cfRule type="cellIs" dxfId="2745" priority="2720" operator="greaterThan">
      <formula>1</formula>
    </cfRule>
  </conditionalFormatting>
  <conditionalFormatting sqref="MR85 MU85">
    <cfRule type="containsText" dxfId="2744" priority="2676" operator="containsText" text=" ">
      <formula>NOT(ISERROR(SEARCH(" ",MR85)))</formula>
    </cfRule>
    <cfRule type="containsText" dxfId="2743" priority="2677" operator="containsText" text=" ">
      <formula>NOT(ISERROR(SEARCH(" ",MR85)))</formula>
    </cfRule>
  </conditionalFormatting>
  <conditionalFormatting sqref="C86:E86 AB86 AV86">
    <cfRule type="containsText" dxfId="2742" priority="1939" operator="containsText" text=" ">
      <formula>NOT(ISERROR(SEARCH(" ",C86)))</formula>
    </cfRule>
    <cfRule type="containsText" dxfId="2741" priority="1940" operator="containsText" text=" ">
      <formula>NOT(ISERROR(SEARCH(" ",C86)))</formula>
    </cfRule>
  </conditionalFormatting>
  <conditionalFormatting sqref="Q86:R86 L86:N86">
    <cfRule type="containsText" dxfId="2740" priority="1935" operator="containsText" text=" ">
      <formula>NOT(ISERROR(SEARCH(" ",L86)))</formula>
    </cfRule>
    <cfRule type="containsText" dxfId="2739" priority="1936" operator="containsText" text=" ">
      <formula>NOT(ISERROR(SEARCH(" ",L86)))</formula>
    </cfRule>
  </conditionalFormatting>
  <conditionalFormatting sqref="AT86 AF86 AR86">
    <cfRule type="cellIs" dxfId="2738" priority="2226" operator="equal">
      <formula>0</formula>
    </cfRule>
  </conditionalFormatting>
  <conditionalFormatting sqref="AT86 AR86">
    <cfRule type="containsText" dxfId="2737" priority="2233" operator="containsText" text=" ">
      <formula>NOT(ISERROR(SEARCH(" ",AR86)))</formula>
    </cfRule>
    <cfRule type="containsText" dxfId="2736" priority="2234" operator="containsText" text=" ">
      <formula>NOT(ISERROR(SEARCH(" ",AR86)))</formula>
    </cfRule>
  </conditionalFormatting>
  <conditionalFormatting sqref="BL86:BN86 AY86 AW86">
    <cfRule type="containsText" dxfId="2735" priority="1937" operator="containsText" text=" ">
      <formula>NOT(ISERROR(SEARCH(" ",AW86)))</formula>
    </cfRule>
    <cfRule type="containsText" dxfId="2734" priority="1938" operator="containsText" text=" ">
      <formula>NOT(ISERROR(SEARCH(" ",AW86)))</formula>
    </cfRule>
  </conditionalFormatting>
  <conditionalFormatting sqref="BA86 BE86">
    <cfRule type="containsText" dxfId="2733" priority="1929" operator="containsText" text=" ">
      <formula>NOT(ISERROR(SEARCH(" ",BA86)))</formula>
    </cfRule>
    <cfRule type="containsText" dxfId="2732" priority="1930" operator="containsText" text=" ">
      <formula>NOT(ISERROR(SEARCH(" ",BA86)))</formula>
    </cfRule>
  </conditionalFormatting>
  <conditionalFormatting sqref="CH86:CL86 CN86 CP86">
    <cfRule type="containsText" dxfId="2731" priority="1897" operator="containsText" text=" ">
      <formula>NOT(ISERROR(SEARCH(" ",CH86)))</formula>
    </cfRule>
  </conditionalFormatting>
  <conditionalFormatting sqref="DX86 HN86:HS86 EI86 KC86:LD86 EK86:FD86">
    <cfRule type="containsText" dxfId="2730" priority="1908" operator="containsText" text=" ">
      <formula>NOT(ISERROR(SEARCH(" ",DX86)))</formula>
    </cfRule>
    <cfRule type="containsText" dxfId="2729" priority="1909" operator="containsText" text=" ">
      <formula>NOT(ISERROR(SEARCH(" ",DX86)))</formula>
    </cfRule>
  </conditionalFormatting>
  <conditionalFormatting sqref="FH86 HW86">
    <cfRule type="cellIs" dxfId="2728" priority="1898" operator="greaterThan">
      <formula>1</formula>
    </cfRule>
  </conditionalFormatting>
  <conditionalFormatting sqref="MR86 MU86">
    <cfRule type="containsText" dxfId="2727" priority="1867" operator="containsText" text=" ">
      <formula>NOT(ISERROR(SEARCH(" ",MR86)))</formula>
    </cfRule>
    <cfRule type="containsText" dxfId="2726" priority="1868" operator="containsText" text=" ">
      <formula>NOT(ISERROR(SEARCH(" ",MR86)))</formula>
    </cfRule>
  </conditionalFormatting>
  <conditionalFormatting sqref="H87 C87:E87 AL87:AQ87 Q87:R87 AB87 L87:N87 AW87 BC87:BF87">
    <cfRule type="containsText" dxfId="2725" priority="1521" operator="containsText" text=" ">
      <formula>NOT(ISERROR(SEARCH(" ",C87)))</formula>
    </cfRule>
    <cfRule type="containsText" dxfId="2724" priority="1522" operator="containsText" text=" ">
      <formula>NOT(ISERROR(SEARCH(" ",C87)))</formula>
    </cfRule>
  </conditionalFormatting>
  <conditionalFormatting sqref="AF87 AR87">
    <cfRule type="cellIs" dxfId="2723" priority="1832" operator="equal">
      <formula>0</formula>
    </cfRule>
  </conditionalFormatting>
  <conditionalFormatting sqref="AL87:AQ87 AG87">
    <cfRule type="cellIs" dxfId="2722" priority="1523" operator="equal">
      <formula>0</formula>
    </cfRule>
  </conditionalFormatting>
  <conditionalFormatting sqref="AX87 EK87:FD87 KC87:LD87 HN87:HS87 DX87 EI87">
    <cfRule type="containsText" dxfId="2721" priority="1538" operator="containsText" text=" ">
      <formula>NOT(ISERROR(SEARCH(" ",AX87)))</formula>
    </cfRule>
    <cfRule type="containsText" dxfId="2720" priority="1539" operator="containsText" text=" ">
      <formula>NOT(ISERROR(SEARCH(" ",AX87)))</formula>
    </cfRule>
  </conditionalFormatting>
  <conditionalFormatting sqref="CH87:CL87 CN87 CP87">
    <cfRule type="containsText" dxfId="2719" priority="1511" operator="containsText" text=" ">
      <formula>NOT(ISERROR(SEARCH(" ",CH87)))</formula>
    </cfRule>
  </conditionalFormatting>
  <conditionalFormatting sqref="DE87:DG87 DE89:DG89">
    <cfRule type="cellIs" dxfId="2718" priority="482" operator="equal">
      <formula>1</formula>
    </cfRule>
  </conditionalFormatting>
  <conditionalFormatting sqref="DH87 DH89">
    <cfRule type="cellIs" dxfId="2717" priority="484" operator="equal">
      <formula>1</formula>
    </cfRule>
  </conditionalFormatting>
  <conditionalFormatting sqref="DJ87:DM89">
    <cfRule type="cellIs" dxfId="2716" priority="483" operator="equal">
      <formula>1</formula>
    </cfRule>
  </conditionalFormatting>
  <conditionalFormatting sqref="DO87:DR89">
    <cfRule type="cellIs" dxfId="2715" priority="453" operator="equal">
      <formula>1</formula>
    </cfRule>
  </conditionalFormatting>
  <conditionalFormatting sqref="FH87 HW87">
    <cfRule type="cellIs" dxfId="2714" priority="1528" operator="greaterThan">
      <formula>1</formula>
    </cfRule>
  </conditionalFormatting>
  <conditionalFormatting sqref="MR87 MU87">
    <cfRule type="containsText" dxfId="2713" priority="1482" operator="containsText" text=" ">
      <formula>NOT(ISERROR(SEARCH(" ",MR87)))</formula>
    </cfRule>
    <cfRule type="containsText" dxfId="2712" priority="1483" operator="containsText" text=" ">
      <formula>NOT(ISERROR(SEARCH(" ",MR87)))</formula>
    </cfRule>
  </conditionalFormatting>
  <conditionalFormatting sqref="C88:D88 AB88 AV88">
    <cfRule type="containsText" dxfId="2711" priority="1174" operator="containsText" text=" ">
      <formula>NOT(ISERROR(SEARCH(" ",C88)))</formula>
    </cfRule>
    <cfRule type="containsText" dxfId="2710" priority="1175" operator="containsText" text=" ">
      <formula>NOT(ISERROR(SEARCH(" ",C88)))</formula>
    </cfRule>
  </conditionalFormatting>
  <conditionalFormatting sqref="L88:N88 Q88:R88">
    <cfRule type="containsText" dxfId="2709" priority="1170" operator="containsText" text=" ">
      <formula>NOT(ISERROR(SEARCH(" ",L88)))</formula>
    </cfRule>
    <cfRule type="containsText" dxfId="2708" priority="1171" operator="containsText" text=" ">
      <formula>NOT(ISERROR(SEARCH(" ",L88)))</formula>
    </cfRule>
  </conditionalFormatting>
  <conditionalFormatting sqref="AT88 AL88:AR88">
    <cfRule type="cellIs" dxfId="2707" priority="1143" operator="equal">
      <formula>0</formula>
    </cfRule>
    <cfRule type="containsText" dxfId="2706" priority="1156" operator="containsText" text=" ">
      <formula>NOT(ISERROR(SEARCH(" ",AL88)))</formula>
    </cfRule>
    <cfRule type="containsText" dxfId="2705" priority="1157" operator="containsText" text=" ">
      <formula>NOT(ISERROR(SEARCH(" ",AL88)))</formula>
    </cfRule>
  </conditionalFormatting>
  <conditionalFormatting sqref="AY88 BL88:BN88 AW88">
    <cfRule type="containsText" dxfId="2704" priority="1172" operator="containsText" text=" ">
      <formula>NOT(ISERROR(SEARCH(" ",AW88)))</formula>
    </cfRule>
    <cfRule type="containsText" dxfId="2703" priority="1173" operator="containsText" text=" ">
      <formula>NOT(ISERROR(SEARCH(" ",AW88)))</formula>
    </cfRule>
  </conditionalFormatting>
  <conditionalFormatting sqref="AX88 DX88 EI88:FD88 HN88:HS88 KC88:LD88">
    <cfRule type="containsText" dxfId="2702" priority="1137" operator="containsText" text=" ">
      <formula>NOT(ISERROR(SEARCH(" ",AX88)))</formula>
    </cfRule>
    <cfRule type="containsText" dxfId="2701" priority="1138" operator="containsText" text=" ">
      <formula>NOT(ISERROR(SEARCH(" ",AX88)))</formula>
    </cfRule>
  </conditionalFormatting>
  <conditionalFormatting sqref="BA88 BE88">
    <cfRule type="containsText" dxfId="2700" priority="1162" operator="containsText" text=" ">
      <formula>NOT(ISERROR(SEARCH(" ",BA88)))</formula>
    </cfRule>
    <cfRule type="containsText" dxfId="2699" priority="1163" operator="containsText" text=" ">
      <formula>NOT(ISERROR(SEARCH(" ",BA88)))</formula>
    </cfRule>
  </conditionalFormatting>
  <conditionalFormatting sqref="CH88:CN88 CP88">
    <cfRule type="containsText" dxfId="2698" priority="1122" operator="containsText" text=" ">
      <formula>NOT(ISERROR(SEARCH(" ",CH88)))</formula>
    </cfRule>
  </conditionalFormatting>
  <conditionalFormatting sqref="HW88 FH88">
    <cfRule type="cellIs" dxfId="2697" priority="1126" operator="greaterThan">
      <formula>1</formula>
    </cfRule>
  </conditionalFormatting>
  <conditionalFormatting sqref="MU88 MR88">
    <cfRule type="containsText" dxfId="2696" priority="1099" operator="containsText" text=" ">
      <formula>NOT(ISERROR(SEARCH(" ",MR88)))</formula>
    </cfRule>
    <cfRule type="containsText" dxfId="2695" priority="1100" operator="containsText" text=" ">
      <formula>NOT(ISERROR(SEARCH(" ",MR88)))</formula>
    </cfRule>
  </conditionalFormatting>
  <conditionalFormatting sqref="A89 EI89:FD89 HN89:HS89 KC89 DX89">
    <cfRule type="containsText" dxfId="2694" priority="747" operator="containsText" text=" ">
      <formula>NOT(ISERROR(SEARCH(" ",A89)))</formula>
    </cfRule>
    <cfRule type="containsText" dxfId="2693" priority="748" operator="containsText" text=" ">
      <formula>NOT(ISERROR(SEARCH(" ",A89)))</formula>
    </cfRule>
  </conditionalFormatting>
  <conditionalFormatting sqref="Q89:R89 L89:N89">
    <cfRule type="containsText" dxfId="2692" priority="787" operator="containsText" text=" ">
      <formula>NOT(ISERROR(SEARCH(" ",L89)))</formula>
    </cfRule>
    <cfRule type="containsText" dxfId="2691" priority="788" operator="containsText" text=" ">
      <formula>NOT(ISERROR(SEARCH(" ",L89)))</formula>
    </cfRule>
  </conditionalFormatting>
  <conditionalFormatting sqref="AL89 AT89 AN89:AR89">
    <cfRule type="cellIs" dxfId="2690" priority="758" operator="equal">
      <formula>0</formula>
    </cfRule>
    <cfRule type="containsText" dxfId="2689" priority="769" operator="containsText" text=" ">
      <formula>NOT(ISERROR(SEARCH(" ",AL89)))</formula>
    </cfRule>
    <cfRule type="containsText" dxfId="2688" priority="770" operator="containsText" text=" ">
      <formula>NOT(ISERROR(SEARCH(" ",AL89)))</formula>
    </cfRule>
  </conditionalFormatting>
  <conditionalFormatting sqref="AW89:AY89 BL89:BN89">
    <cfRule type="containsText" dxfId="2687" priority="793" operator="containsText" text=" ">
      <formula>NOT(ISERROR(SEARCH(" ",AW89)))</formula>
    </cfRule>
    <cfRule type="containsText" dxfId="2686" priority="794" operator="containsText" text=" ">
      <formula>NOT(ISERROR(SEARCH(" ",AW89)))</formula>
    </cfRule>
  </conditionalFormatting>
  <conditionalFormatting sqref="BE89 BA89">
    <cfRule type="containsText" dxfId="2685" priority="779" operator="containsText" text=" ">
      <formula>NOT(ISERROR(SEARCH(" ",BA89)))</formula>
    </cfRule>
    <cfRule type="containsText" dxfId="2684" priority="780" operator="containsText" text=" ">
      <formula>NOT(ISERROR(SEARCH(" ",BA89)))</formula>
    </cfRule>
  </conditionalFormatting>
  <conditionalFormatting sqref="BP89:BQ89 BS89:BT89">
    <cfRule type="containsText" dxfId="2683" priority="763" operator="containsText" text=" ">
      <formula>NOT(ISERROR(SEARCH(" ",BP89)))</formula>
    </cfRule>
    <cfRule type="containsText" dxfId="2682" priority="764" operator="containsText" text=" ">
      <formula>NOT(ISERROR(SEARCH(" ",BP89)))</formula>
    </cfRule>
  </conditionalFormatting>
  <conditionalFormatting sqref="CH89:CN89 CP89">
    <cfRule type="containsText" dxfId="2681" priority="718" operator="containsText" text=" ">
      <formula>NOT(ISERROR(SEARCH(" ",CH89)))</formula>
    </cfRule>
  </conditionalFormatting>
  <conditionalFormatting sqref="DS89 CS89">
    <cfRule type="cellIs" dxfId="2680" priority="719" operator="equal">
      <formula>1</formula>
    </cfRule>
  </conditionalFormatting>
  <conditionalFormatting sqref="FH89 HW89">
    <cfRule type="cellIs" dxfId="2679" priority="737" operator="greaterThan">
      <formula>1</formula>
    </cfRule>
  </conditionalFormatting>
  <conditionalFormatting sqref="MU89 MR89">
    <cfRule type="containsText" dxfId="2678" priority="703" operator="containsText" text=" ">
      <formula>NOT(ISERROR(SEARCH(" ",MR89)))</formula>
    </cfRule>
    <cfRule type="containsText" dxfId="2677" priority="704" operator="containsText" text=" ">
      <formula>NOT(ISERROR(SEARCH(" ",MR89)))</formula>
    </cfRule>
  </conditionalFormatting>
  <conditionalFormatting sqref="S90:T1048576">
    <cfRule type="containsText" dxfId="2676" priority="252" operator="containsText" text=" ">
      <formula>NOT(ISERROR(SEARCH(" ",S90)))</formula>
    </cfRule>
    <cfRule type="containsText" dxfId="2675" priority="253" operator="containsText" text=" ">
      <formula>NOT(ISERROR(SEARCH(" ",S90)))</formula>
    </cfRule>
  </conditionalFormatting>
  <conditionalFormatting sqref="AH90:AJ1048576">
    <cfRule type="containsText" dxfId="2674" priority="13724" operator="containsText" text=" ">
      <formula>NOT(ISERROR(SEARCH(" ",AH90)))</formula>
    </cfRule>
    <cfRule type="containsText" dxfId="2673" priority="13725" operator="containsText" text=" ">
      <formula>NOT(ISERROR(SEARCH(" ",AH90)))</formula>
    </cfRule>
  </conditionalFormatting>
  <conditionalFormatting sqref="BB90:BD1048576">
    <cfRule type="containsText" dxfId="2672" priority="14926" operator="containsText" text=" ">
      <formula>NOT(ISERROR(SEARCH(" ",BB90)))</formula>
    </cfRule>
    <cfRule type="containsText" dxfId="2671" priority="14927" operator="containsText" text=" ">
      <formula>NOT(ISERROR(SEARCH(" ",BB90)))</formula>
    </cfRule>
  </conditionalFormatting>
  <conditionalFormatting sqref="BF90:BG1048576">
    <cfRule type="containsText" dxfId="2670" priority="14954" operator="containsText" text=" ">
      <formula>NOT(ISERROR(SEARCH(" ",BF90)))</formula>
    </cfRule>
    <cfRule type="containsText" dxfId="2669" priority="14955" operator="containsText" text=" ">
      <formula>NOT(ISERROR(SEARCH(" ",BF90)))</formula>
    </cfRule>
  </conditionalFormatting>
  <conditionalFormatting sqref="IC90:ID1048576 IF90:IG1048576 II90:IJ1048576 IL90:IM1048576 IO90:IP1048576 IR90:IS1048576 IU90:IV1048576 IX90:IY1048576 JA90:JB1048576 JD90:JE1048576 JG90:JH1048576 JJ90:JK1048576 JM90:JN1048576 JP90:JQ1048576 JS90:JT1048576 JV90:JW1048576 JY90:JZ1048576 HZ90:IA1048576">
    <cfRule type="containsText" dxfId="2668" priority="14559" operator="containsText" text=" ">
      <formula>NOT(ISERROR(SEARCH(" ",HZ90)))</formula>
    </cfRule>
    <cfRule type="containsText" dxfId="2667" priority="14560" operator="containsText" text=" ">
      <formula>NOT(ISERROR(SEARCH(" ",HZ90)))</formula>
    </cfRule>
  </conditionalFormatting>
  <conditionalFormatting sqref="LF90:MH1048576 MQ90:MQ1048576">
    <cfRule type="containsText" dxfId="2666" priority="4719" operator="containsText" text=" ">
      <formula>NOT(ISERROR(SEARCH(" ",LF90)))</formula>
    </cfRule>
    <cfRule type="containsText" dxfId="2665" priority="4720" operator="containsText" text=" ">
      <formula>NOT(ISERROR(SEARCH(" ",LF90)))</formula>
    </cfRule>
  </conditionalFormatting>
  <conditionalFormatting sqref="MI90:MP1048576">
    <cfRule type="containsText" dxfId="2664" priority="240" operator="containsText" text=" ">
      <formula>NOT(ISERROR(SEARCH(" ",MI90)))</formula>
    </cfRule>
    <cfRule type="containsText" dxfId="2663" priority="241" operator="containsText" text=" ">
      <formula>NOT(ISERROR(SEARCH(" ",MI90)))</formula>
    </cfRule>
  </conditionalFormatting>
  <conditionalFormatting sqref="MR90:MR1048576 MU90:MU1048576">
    <cfRule type="containsText" dxfId="2662" priority="4761" operator="containsText" text=" ">
      <formula>NOT(ISERROR(SEARCH(" ",MR90)))</formula>
    </cfRule>
    <cfRule type="containsText" dxfId="2661" priority="4762" operator="containsText" text=" ">
      <formula>NOT(ISERROR(SEARCH(" ",MR90)))</formula>
    </cfRule>
  </conditionalFormatting>
  <conditionalFormatting sqref="MV90:MW1048576">
    <cfRule type="containsText" dxfId="2660" priority="4819" operator="containsText" text=" ">
      <formula>NOT(ISERROR(SEARCH(" ",MV90)))</formula>
    </cfRule>
    <cfRule type="containsText" dxfId="2659" priority="4820" operator="containsText" text=" ">
      <formula>NOT(ISERROR(SEARCH(" ",MV90)))</formula>
    </cfRule>
  </conditionalFormatting>
  <conditionalFormatting sqref="BB62:BB63 BB65:BB66">
    <cfRule type="containsText" dxfId="2658" priority="141" operator="containsText" text=" ">
      <formula>NOT(ISERROR(SEARCH(" ",BB62)))</formula>
    </cfRule>
    <cfRule type="containsText" dxfId="2657" priority="142" operator="containsText" text=" ">
      <formula>NOT(ISERROR(SEARCH(" ",BB62)))</formula>
    </cfRule>
  </conditionalFormatting>
  <conditionalFormatting sqref="BB5:BB61 BB67:BB89">
    <cfRule type="containsText" dxfId="2656" priority="143" operator="containsText" text=" ">
      <formula>NOT(ISERROR(SEARCH(" ",BB5)))</formula>
    </cfRule>
    <cfRule type="containsText" dxfId="2655" priority="144" operator="containsText" text=" ">
      <formula>NOT(ISERROR(SEARCH(" ",BB5)))</formula>
    </cfRule>
  </conditionalFormatting>
  <conditionalFormatting sqref="BB64">
    <cfRule type="containsText" dxfId="2654" priority="139" operator="containsText" text=" ">
      <formula>NOT(ISERROR(SEARCH(" ",BB64)))</formula>
    </cfRule>
    <cfRule type="containsText" dxfId="2653" priority="140" operator="containsText" text=" ">
      <formula>NOT(ISERROR(SEARCH(" ",BB64)))</formula>
    </cfRule>
  </conditionalFormatting>
  <conditionalFormatting sqref="DE44">
    <cfRule type="cellIs" dxfId="2652" priority="138" operator="equal">
      <formula>1</formula>
    </cfRule>
  </conditionalFormatting>
  <conditionalFormatting sqref="DJ69">
    <cfRule type="cellIs" dxfId="2651" priority="137" operator="equal">
      <formula>1</formula>
    </cfRule>
  </conditionalFormatting>
  <conditionalFormatting sqref="DJ86">
    <cfRule type="cellIs" dxfId="2650" priority="136" operator="equal">
      <formula>1</formula>
    </cfRule>
  </conditionalFormatting>
  <conditionalFormatting sqref="DJ68">
    <cfRule type="cellIs" dxfId="2649" priority="135" operator="equal">
      <formula>1</formula>
    </cfRule>
  </conditionalFormatting>
  <conditionalFormatting sqref="DJ42">
    <cfRule type="cellIs" dxfId="2648" priority="134" operator="equal">
      <formula>1</formula>
    </cfRule>
  </conditionalFormatting>
  <conditionalFormatting sqref="CE44">
    <cfRule type="containsText" dxfId="2647" priority="6" operator="containsText" text=" ">
      <formula>NOT(ISERROR(SEARCH(" ",CE44)))</formula>
    </cfRule>
  </conditionalFormatting>
  <conditionalFormatting sqref="BY41:CA41">
    <cfRule type="containsText" dxfId="2646" priority="124" operator="containsText" text=" ">
      <formula>NOT(ISERROR(SEARCH(" ",BY41)))</formula>
    </cfRule>
  </conditionalFormatting>
  <conditionalFormatting sqref="CB41">
    <cfRule type="containsText" dxfId="2645" priority="122" operator="containsText" text=" ">
      <formula>NOT(ISERROR(SEARCH(" ",CB41)))</formula>
    </cfRule>
  </conditionalFormatting>
  <conditionalFormatting sqref="CD41">
    <cfRule type="containsText" dxfId="2644" priority="123" operator="containsText" text=" ">
      <formula>NOT(ISERROR(SEARCH(" ",CD41)))</formula>
    </cfRule>
  </conditionalFormatting>
  <conditionalFormatting sqref="BY42:BZ42">
    <cfRule type="containsText" dxfId="2643" priority="118" operator="containsText" text=" ">
      <formula>NOT(ISERROR(SEARCH(" ",BY42)))</formula>
    </cfRule>
  </conditionalFormatting>
  <conditionalFormatting sqref="CA42">
    <cfRule type="containsText" dxfId="2642" priority="29" operator="containsText" text=" ">
      <formula>NOT(ISERROR(SEARCH(" ",CA42)))</formula>
    </cfRule>
  </conditionalFormatting>
  <conditionalFormatting sqref="CB42">
    <cfRule type="containsText" dxfId="2641" priority="116" operator="containsText" text=" ">
      <formula>NOT(ISERROR(SEARCH(" ",CB42)))</formula>
    </cfRule>
  </conditionalFormatting>
  <conditionalFormatting sqref="CD42">
    <cfRule type="containsText" dxfId="2640" priority="117" operator="containsText" text=" ">
      <formula>NOT(ISERROR(SEARCH(" ",CD42)))</formula>
    </cfRule>
  </conditionalFormatting>
  <conditionalFormatting sqref="CB43">
    <cfRule type="containsText" dxfId="2639" priority="27" operator="containsText" text=" ">
      <formula>NOT(ISERROR(SEARCH(" ",CB43)))</formula>
    </cfRule>
  </conditionalFormatting>
  <conditionalFormatting sqref="CC43">
    <cfRule type="containsText" dxfId="2638" priority="24" operator="containsText" text=" ">
      <formula>NOT(ISERROR(SEARCH(" ",CC43)))</formula>
    </cfRule>
  </conditionalFormatting>
  <conditionalFormatting sqref="BY44:CA44">
    <cfRule type="containsText" dxfId="2637" priority="112" operator="containsText" text=" ">
      <formula>NOT(ISERROR(SEARCH(" ",BY44)))</formula>
    </cfRule>
  </conditionalFormatting>
  <conditionalFormatting sqref="CD44">
    <cfRule type="containsText" dxfId="2636" priority="111" operator="containsText" text=" ">
      <formula>NOT(ISERROR(SEARCH(" ",CD44)))</formula>
    </cfRule>
  </conditionalFormatting>
  <conditionalFormatting sqref="CB45">
    <cfRule type="containsText" dxfId="2635" priority="32" operator="containsText" text=" ">
      <formula>NOT(ISERROR(SEARCH(" ",CB45)))</formula>
    </cfRule>
  </conditionalFormatting>
  <conditionalFormatting sqref="CE45">
    <cfRule type="containsText" dxfId="2634" priority="31" operator="containsText" text=" ">
      <formula>NOT(ISERROR(SEARCH(" ",CE45)))</formula>
    </cfRule>
  </conditionalFormatting>
  <conditionalFormatting sqref="CC47">
    <cfRule type="containsText" dxfId="2633" priority="23" operator="containsText" text=" ">
      <formula>NOT(ISERROR(SEARCH(" ",CC47)))</formula>
    </cfRule>
  </conditionalFormatting>
  <conditionalFormatting sqref="BY48:CA48">
    <cfRule type="containsText" dxfId="2632" priority="115" operator="containsText" text=" ">
      <formula>NOT(ISERROR(SEARCH(" ",BY48)))</formula>
    </cfRule>
  </conditionalFormatting>
  <conditionalFormatting sqref="CB48">
    <cfRule type="containsText" dxfId="2631" priority="113" operator="containsText" text=" ">
      <formula>NOT(ISERROR(SEARCH(" ",CB48)))</formula>
    </cfRule>
  </conditionalFormatting>
  <conditionalFormatting sqref="CD48">
    <cfRule type="containsText" dxfId="2630" priority="114" operator="containsText" text=" ">
      <formula>NOT(ISERROR(SEARCH(" ",CD48)))</formula>
    </cfRule>
  </conditionalFormatting>
  <conditionalFormatting sqref="BY51:CA51">
    <cfRule type="containsText" dxfId="2629" priority="110" operator="containsText" text=" ">
      <formula>NOT(ISERROR(SEARCH(" ",BY51)))</formula>
    </cfRule>
  </conditionalFormatting>
  <conditionalFormatting sqref="BY53:CA53">
    <cfRule type="containsText" dxfId="2628" priority="109" operator="containsText" text=" ">
      <formula>NOT(ISERROR(SEARCH(" ",BY53)))</formula>
    </cfRule>
  </conditionalFormatting>
  <conditionalFormatting sqref="CD53">
    <cfRule type="containsText" dxfId="2627" priority="108" operator="containsText" text=" ">
      <formula>NOT(ISERROR(SEARCH(" ",CD53)))</formula>
    </cfRule>
  </conditionalFormatting>
  <conditionalFormatting sqref="BY54:CA54">
    <cfRule type="containsText" dxfId="2626" priority="130" operator="containsText" text=" ">
      <formula>NOT(ISERROR(SEARCH(" ",BY54)))</formula>
    </cfRule>
  </conditionalFormatting>
  <conditionalFormatting sqref="CB54">
    <cfRule type="containsText" dxfId="2625" priority="128" operator="containsText" text=" ">
      <formula>NOT(ISERROR(SEARCH(" ",CB54)))</formula>
    </cfRule>
  </conditionalFormatting>
  <conditionalFormatting sqref="CD54">
    <cfRule type="containsText" dxfId="2624" priority="129" operator="containsText" text=" ">
      <formula>NOT(ISERROR(SEARCH(" ",CD54)))</formula>
    </cfRule>
  </conditionalFormatting>
  <conditionalFormatting sqref="CE55">
    <cfRule type="containsText" dxfId="2623" priority="11" operator="containsText" text=" ">
      <formula>NOT(ISERROR(SEARCH(" ",CE55)))</formula>
    </cfRule>
  </conditionalFormatting>
  <conditionalFormatting sqref="BY57:CA57">
    <cfRule type="containsText" dxfId="2622" priority="104" operator="containsText" text=" ">
      <formula>NOT(ISERROR(SEARCH(" ",BY57)))</formula>
    </cfRule>
  </conditionalFormatting>
  <conditionalFormatting sqref="CB57">
    <cfRule type="containsText" dxfId="2621" priority="102" operator="containsText" text=" ">
      <formula>NOT(ISERROR(SEARCH(" ",CB57)))</formula>
    </cfRule>
  </conditionalFormatting>
  <conditionalFormatting sqref="CD57">
    <cfRule type="containsText" dxfId="2620" priority="103" operator="containsText" text=" ">
      <formula>NOT(ISERROR(SEARCH(" ",CD57)))</formula>
    </cfRule>
  </conditionalFormatting>
  <conditionalFormatting sqref="BY58:CA58">
    <cfRule type="containsText" dxfId="2619" priority="127" operator="containsText" text=" ">
      <formula>NOT(ISERROR(SEARCH(" ",BY58)))</formula>
    </cfRule>
  </conditionalFormatting>
  <conditionalFormatting sqref="CB58">
    <cfRule type="containsText" dxfId="2618" priority="125" operator="containsText" text=" ">
      <formula>NOT(ISERROR(SEARCH(" ",CB58)))</formula>
    </cfRule>
  </conditionalFormatting>
  <conditionalFormatting sqref="CD58">
    <cfRule type="containsText" dxfId="2617" priority="126" operator="containsText" text=" ">
      <formula>NOT(ISERROR(SEARCH(" ",CD58)))</formula>
    </cfRule>
  </conditionalFormatting>
  <conditionalFormatting sqref="CB59">
    <cfRule type="containsText" dxfId="2616" priority="26" operator="containsText" text=" ">
      <formula>NOT(ISERROR(SEARCH(" ",CB59)))</formula>
    </cfRule>
  </conditionalFormatting>
  <conditionalFormatting sqref="CC59">
    <cfRule type="containsText" dxfId="2615" priority="22" operator="containsText" text=" ">
      <formula>NOT(ISERROR(SEARCH(" ",CC59)))</formula>
    </cfRule>
  </conditionalFormatting>
  <conditionalFormatting sqref="CE59">
    <cfRule type="containsText" dxfId="2614" priority="16" operator="containsText" text=" ">
      <formula>NOT(ISERROR(SEARCH(" ",CE59)))</formula>
    </cfRule>
  </conditionalFormatting>
  <conditionalFormatting sqref="BY61:CA61">
    <cfRule type="containsText" dxfId="2613" priority="101" operator="containsText" text=" ">
      <formula>NOT(ISERROR(SEARCH(" ",BY61)))</formula>
    </cfRule>
  </conditionalFormatting>
  <conditionalFormatting sqref="CD61">
    <cfRule type="containsText" dxfId="2612" priority="100" operator="containsText" text=" ">
      <formula>NOT(ISERROR(SEARCH(" ",CD61)))</formula>
    </cfRule>
  </conditionalFormatting>
  <conditionalFormatting sqref="CC68">
    <cfRule type="containsText" dxfId="2611" priority="20" operator="containsText" text=" ">
      <formula>NOT(ISERROR(SEARCH(" ",CC68)))</formula>
    </cfRule>
    <cfRule type="containsText" dxfId="2610" priority="21" operator="containsText" text=" ">
      <formula>NOT(ISERROR(SEARCH(" ",CC68)))</formula>
    </cfRule>
  </conditionalFormatting>
  <conditionalFormatting sqref="BY69:CA69">
    <cfRule type="containsText" dxfId="2609" priority="99" operator="containsText" text=" ">
      <formula>NOT(ISERROR(SEARCH(" ",BY69)))</formula>
    </cfRule>
  </conditionalFormatting>
  <conditionalFormatting sqref="CB69">
    <cfRule type="containsText" dxfId="2608" priority="97" operator="containsText" text=" ">
      <formula>NOT(ISERROR(SEARCH(" ",CB69)))</formula>
    </cfRule>
  </conditionalFormatting>
  <conditionalFormatting sqref="CD69">
    <cfRule type="containsText" dxfId="2607" priority="98" operator="containsText" text=" ">
      <formula>NOT(ISERROR(SEARCH(" ",CD69)))</formula>
    </cfRule>
  </conditionalFormatting>
  <conditionalFormatting sqref="BY70:BZ70">
    <cfRule type="containsText" dxfId="2606" priority="88" operator="containsText" text=" ">
      <formula>NOT(ISERROR(SEARCH(" ",BY70)))</formula>
    </cfRule>
  </conditionalFormatting>
  <conditionalFormatting sqref="CA70">
    <cfRule type="containsText" dxfId="2605" priority="30" operator="containsText" text=" ">
      <formula>NOT(ISERROR(SEARCH(" ",CA70)))</formula>
    </cfRule>
  </conditionalFormatting>
  <conditionalFormatting sqref="CB70">
    <cfRule type="containsText" dxfId="2604" priority="86" operator="containsText" text=" ">
      <formula>NOT(ISERROR(SEARCH(" ",CB70)))</formula>
    </cfRule>
  </conditionalFormatting>
  <conditionalFormatting sqref="CD70">
    <cfRule type="containsText" dxfId="2603" priority="87" operator="containsText" text=" ">
      <formula>NOT(ISERROR(SEARCH(" ",CD70)))</formula>
    </cfRule>
  </conditionalFormatting>
  <conditionalFormatting sqref="BY71:BZ71">
    <cfRule type="containsText" dxfId="2602" priority="96" operator="containsText" text=" ">
      <formula>NOT(ISERROR(SEARCH(" ",BY71)))</formula>
    </cfRule>
  </conditionalFormatting>
  <conditionalFormatting sqref="CA71">
    <cfRule type="containsText" dxfId="2601" priority="33" operator="containsText" text=" ">
      <formula>NOT(ISERROR(SEARCH(" ",CA71)))</formula>
    </cfRule>
  </conditionalFormatting>
  <conditionalFormatting sqref="CB71">
    <cfRule type="containsText" dxfId="2600" priority="25" operator="containsText" text=" ">
      <formula>NOT(ISERROR(SEARCH(" ",CB71)))</formula>
    </cfRule>
  </conditionalFormatting>
  <conditionalFormatting sqref="CC71">
    <cfRule type="containsText" dxfId="2599" priority="19" operator="containsText" text=" ">
      <formula>NOT(ISERROR(SEARCH(" ",CC71)))</formula>
    </cfRule>
  </conditionalFormatting>
  <conditionalFormatting sqref="CD71">
    <cfRule type="containsText" dxfId="2598" priority="95" operator="containsText" text=" ">
      <formula>NOT(ISERROR(SEARCH(" ",CD71)))</formula>
    </cfRule>
  </conditionalFormatting>
  <conditionalFormatting sqref="CE71">
    <cfRule type="containsText" dxfId="2597" priority="14" operator="containsText" text=" ">
      <formula>NOT(ISERROR(SEARCH(" ",CE71)))</formula>
    </cfRule>
    <cfRule type="containsText" dxfId="2596" priority="15" operator="containsText" text=" ">
      <formula>NOT(ISERROR(SEARCH(" ",CE71)))</formula>
    </cfRule>
  </conditionalFormatting>
  <conditionalFormatting sqref="BY72:CA72">
    <cfRule type="containsText" dxfId="2595" priority="94" operator="containsText" text=" ">
      <formula>NOT(ISERROR(SEARCH(" ",BY72)))</formula>
    </cfRule>
  </conditionalFormatting>
  <conditionalFormatting sqref="CB72">
    <cfRule type="containsText" dxfId="2594" priority="92" operator="containsText" text=" ">
      <formula>NOT(ISERROR(SEARCH(" ",CB72)))</formula>
    </cfRule>
  </conditionalFormatting>
  <conditionalFormatting sqref="CD72">
    <cfRule type="containsText" dxfId="2593" priority="93" operator="containsText" text=" ">
      <formula>NOT(ISERROR(SEARCH(" ",CD72)))</formula>
    </cfRule>
  </conditionalFormatting>
  <conditionalFormatting sqref="BY73:CA73">
    <cfRule type="containsText" dxfId="2592" priority="91" operator="containsText" text=" ">
      <formula>NOT(ISERROR(SEARCH(" ",BY73)))</formula>
    </cfRule>
  </conditionalFormatting>
  <conditionalFormatting sqref="CB73">
    <cfRule type="containsText" dxfId="2591" priority="89" operator="containsText" text=" ">
      <formula>NOT(ISERROR(SEARCH(" ",CB73)))</formula>
    </cfRule>
  </conditionalFormatting>
  <conditionalFormatting sqref="CD73">
    <cfRule type="containsText" dxfId="2590" priority="90" operator="containsText" text=" ">
      <formula>NOT(ISERROR(SEARCH(" ",CD73)))</formula>
    </cfRule>
  </conditionalFormatting>
  <conditionalFormatting sqref="CC74">
    <cfRule type="containsText" dxfId="2589" priority="8" operator="containsText" text=" ">
      <formula>NOT(ISERROR(SEARCH(" ",CC74)))</formula>
    </cfRule>
  </conditionalFormatting>
  <conditionalFormatting sqref="CE74">
    <cfRule type="containsText" dxfId="2588" priority="7" operator="containsText" text=" ">
      <formula>NOT(ISERROR(SEARCH(" ",CE74)))</formula>
    </cfRule>
  </conditionalFormatting>
  <conditionalFormatting sqref="CC75">
    <cfRule type="containsText" dxfId="2587" priority="9" operator="containsText" text=" ">
      <formula>NOT(ISERROR(SEARCH(" ",CC75)))</formula>
    </cfRule>
  </conditionalFormatting>
  <conditionalFormatting sqref="CE75">
    <cfRule type="containsText" dxfId="2586" priority="10" operator="containsText" text=" ">
      <formula>NOT(ISERROR(SEARCH(" ",CE75)))</formula>
    </cfRule>
  </conditionalFormatting>
  <conditionalFormatting sqref="BY80:CA80">
    <cfRule type="containsText" dxfId="2585" priority="84" operator="containsText" text=" ">
      <formula>NOT(ISERROR(SEARCH(" ",BY80)))</formula>
    </cfRule>
  </conditionalFormatting>
  <conditionalFormatting sqref="CB80">
    <cfRule type="containsText" dxfId="2584" priority="82" operator="containsText" text=" ">
      <formula>NOT(ISERROR(SEARCH(" ",CB80)))</formula>
    </cfRule>
  </conditionalFormatting>
  <conditionalFormatting sqref="CC80">
    <cfRule type="containsText" dxfId="2583" priority="50" operator="containsText" text=" ">
      <formula>NOT(ISERROR(SEARCH(" ",CC80)))</formula>
    </cfRule>
  </conditionalFormatting>
  <conditionalFormatting sqref="CD80">
    <cfRule type="containsText" dxfId="2582" priority="83" operator="containsText" text=" ">
      <formula>NOT(ISERROR(SEARCH(" ",CD80)))</formula>
    </cfRule>
  </conditionalFormatting>
  <conditionalFormatting sqref="CE80">
    <cfRule type="containsText" dxfId="2581" priority="85" operator="containsText" text=" ">
      <formula>NOT(ISERROR(SEARCH(" ",CE80)))</formula>
    </cfRule>
  </conditionalFormatting>
  <conditionalFormatting sqref="BY81:CA81">
    <cfRule type="containsText" dxfId="2580" priority="80" operator="containsText" text=" ">
      <formula>NOT(ISERROR(SEARCH(" ",BY81)))</formula>
    </cfRule>
  </conditionalFormatting>
  <conditionalFormatting sqref="CB81">
    <cfRule type="containsText" dxfId="2579" priority="78" operator="containsText" text=" ">
      <formula>NOT(ISERROR(SEARCH(" ",CB81)))</formula>
    </cfRule>
  </conditionalFormatting>
  <conditionalFormatting sqref="CC81">
    <cfRule type="containsText" dxfId="2578" priority="49" operator="containsText" text=" ">
      <formula>NOT(ISERROR(SEARCH(" ",CC81)))</formula>
    </cfRule>
  </conditionalFormatting>
  <conditionalFormatting sqref="CD81">
    <cfRule type="containsText" dxfId="2577" priority="79" operator="containsText" text=" ">
      <formula>NOT(ISERROR(SEARCH(" ",CD81)))</formula>
    </cfRule>
  </conditionalFormatting>
  <conditionalFormatting sqref="CE81">
    <cfRule type="containsText" dxfId="2576" priority="81" operator="containsText" text=" ">
      <formula>NOT(ISERROR(SEARCH(" ",CE81)))</formula>
    </cfRule>
  </conditionalFormatting>
  <conditionalFormatting sqref="BY82:CA82">
    <cfRule type="containsText" dxfId="2575" priority="70" operator="containsText" text=" ">
      <formula>NOT(ISERROR(SEARCH(" ",BY82)))</formula>
    </cfRule>
  </conditionalFormatting>
  <conditionalFormatting sqref="CB82">
    <cfRule type="containsText" dxfId="2574" priority="69" operator="containsText" text=" ">
      <formula>NOT(ISERROR(SEARCH(" ",CB82)))</formula>
    </cfRule>
  </conditionalFormatting>
  <conditionalFormatting sqref="CC82">
    <cfRule type="containsText" dxfId="2573" priority="46" operator="containsText" text=" ">
      <formula>NOT(ISERROR(SEARCH(" ",CC82)))</formula>
    </cfRule>
  </conditionalFormatting>
  <conditionalFormatting sqref="CD82">
    <cfRule type="containsText" dxfId="2572" priority="17" operator="containsText" text=" ">
      <formula>NOT(ISERROR(SEARCH(" ",CD82)))</formula>
    </cfRule>
  </conditionalFormatting>
  <conditionalFormatting sqref="CE82">
    <cfRule type="containsText" dxfId="2571" priority="71" operator="containsText" text=" ">
      <formula>NOT(ISERROR(SEARCH(" ",CE82)))</formula>
    </cfRule>
  </conditionalFormatting>
  <conditionalFormatting sqref="BY83:BZ83">
    <cfRule type="containsText" dxfId="2570" priority="77" operator="containsText" text=" ">
      <formula>NOT(ISERROR(SEARCH(" ",BY83)))</formula>
    </cfRule>
  </conditionalFormatting>
  <conditionalFormatting sqref="CA83">
    <cfRule type="containsText" dxfId="2569" priority="28" operator="containsText" text=" ">
      <formula>NOT(ISERROR(SEARCH(" ",CA83)))</formula>
    </cfRule>
  </conditionalFormatting>
  <conditionalFormatting sqref="CB83">
    <cfRule type="containsText" dxfId="2568" priority="75" operator="containsText" text=" ">
      <formula>NOT(ISERROR(SEARCH(" ",CB83)))</formula>
    </cfRule>
  </conditionalFormatting>
  <conditionalFormatting sqref="CC83">
    <cfRule type="containsText" dxfId="2567" priority="48" operator="containsText" text=" ">
      <formula>NOT(ISERROR(SEARCH(" ",CC83)))</formula>
    </cfRule>
  </conditionalFormatting>
  <conditionalFormatting sqref="CD83">
    <cfRule type="containsText" dxfId="2566" priority="76" operator="containsText" text=" ">
      <formula>NOT(ISERROR(SEARCH(" ",CD83)))</formula>
    </cfRule>
  </conditionalFormatting>
  <conditionalFormatting sqref="CE83">
    <cfRule type="containsText" dxfId="2565" priority="13" operator="containsText" text=" ">
      <formula>NOT(ISERROR(SEARCH(" ",CE83)))</formula>
    </cfRule>
  </conditionalFormatting>
  <conditionalFormatting sqref="CB84">
    <cfRule type="containsText" dxfId="2564" priority="34" operator="containsText" text=" ">
      <formula>NOT(ISERROR(SEARCH(" ",CB84)))</formula>
    </cfRule>
  </conditionalFormatting>
  <conditionalFormatting sqref="BY85:BZ85">
    <cfRule type="containsText" dxfId="2563" priority="73" operator="containsText" text=" ">
      <formula>NOT(ISERROR(SEARCH(" ",BY85)))</formula>
    </cfRule>
  </conditionalFormatting>
  <conditionalFormatting sqref="CA85">
    <cfRule type="containsText" dxfId="2562" priority="36" operator="containsText" text=" ">
      <formula>NOT(ISERROR(SEARCH(" ",CA85)))</formula>
    </cfRule>
  </conditionalFormatting>
  <conditionalFormatting sqref="CB85">
    <cfRule type="containsText" dxfId="2561" priority="35" operator="containsText" text=" ">
      <formula>NOT(ISERROR(SEARCH(" ",CB85)))</formula>
    </cfRule>
  </conditionalFormatting>
  <conditionalFormatting sqref="CC85">
    <cfRule type="containsText" dxfId="2560" priority="47" operator="containsText" text=" ">
      <formula>NOT(ISERROR(SEARCH(" ",CC85)))</formula>
    </cfRule>
  </conditionalFormatting>
  <conditionalFormatting sqref="CD85">
    <cfRule type="containsText" dxfId="2559" priority="72" operator="containsText" text=" ">
      <formula>NOT(ISERROR(SEARCH(" ",CD85)))</formula>
    </cfRule>
  </conditionalFormatting>
  <conditionalFormatting sqref="CE85">
    <cfRule type="containsText" dxfId="2558" priority="74" operator="containsText" text=" ">
      <formula>NOT(ISERROR(SEARCH(" ",CE85)))</formula>
    </cfRule>
  </conditionalFormatting>
  <conditionalFormatting sqref="BY86:BZ86">
    <cfRule type="containsText" dxfId="2557" priority="68" operator="containsText" text=" ">
      <formula>NOT(ISERROR(SEARCH(" ",BY86)))</formula>
    </cfRule>
  </conditionalFormatting>
  <conditionalFormatting sqref="CA86">
    <cfRule type="containsText" dxfId="2556" priority="37" operator="containsText" text=" ">
      <formula>NOT(ISERROR(SEARCH(" ",CA86)))</formula>
    </cfRule>
  </conditionalFormatting>
  <conditionalFormatting sqref="CB86">
    <cfRule type="containsText" dxfId="2555" priority="38" operator="containsText" text=" ">
      <formula>NOT(ISERROR(SEARCH(" ",CB86)))</formula>
    </cfRule>
  </conditionalFormatting>
  <conditionalFormatting sqref="CC86">
    <cfRule type="containsText" dxfId="2554" priority="39" operator="containsText" text=" ">
      <formula>NOT(ISERROR(SEARCH(" ",CC86)))</formula>
    </cfRule>
  </conditionalFormatting>
  <conditionalFormatting sqref="CD86">
    <cfRule type="containsText" dxfId="2553" priority="67" operator="containsText" text=" ">
      <formula>NOT(ISERROR(SEARCH(" ",CD86)))</formula>
    </cfRule>
  </conditionalFormatting>
  <conditionalFormatting sqref="CE86">
    <cfRule type="containsText" dxfId="2552" priority="40" operator="containsText" text=" ">
      <formula>NOT(ISERROR(SEARCH(" ",CE86)))</formula>
    </cfRule>
  </conditionalFormatting>
  <conditionalFormatting sqref="BY87:BZ87">
    <cfRule type="containsText" dxfId="2551" priority="66" operator="containsText" text=" ">
      <formula>NOT(ISERROR(SEARCH(" ",BY87)))</formula>
    </cfRule>
  </conditionalFormatting>
  <conditionalFormatting sqref="CA87">
    <cfRule type="containsText" dxfId="2550" priority="53" operator="containsText" text=" ">
      <formula>NOT(ISERROR(SEARCH(" ",CA87)))</formula>
    </cfRule>
  </conditionalFormatting>
  <conditionalFormatting sqref="CB87">
    <cfRule type="containsText" dxfId="2549" priority="52" operator="containsText" text=" ">
      <formula>NOT(ISERROR(SEARCH(" ",CB87)))</formula>
    </cfRule>
  </conditionalFormatting>
  <conditionalFormatting sqref="CC87">
    <cfRule type="containsText" dxfId="2548" priority="18" operator="containsText" text=" ">
      <formula>NOT(ISERROR(SEARCH(" ",CC87)))</formula>
    </cfRule>
  </conditionalFormatting>
  <conditionalFormatting sqref="CD87">
    <cfRule type="containsText" dxfId="2547" priority="65" operator="containsText" text=" ">
      <formula>NOT(ISERROR(SEARCH(" ",CD87)))</formula>
    </cfRule>
  </conditionalFormatting>
  <conditionalFormatting sqref="CE87">
    <cfRule type="containsText" dxfId="2546" priority="12" operator="containsText" text=" ">
      <formula>NOT(ISERROR(SEARCH(" ",CE87)))</formula>
    </cfRule>
  </conditionalFormatting>
  <conditionalFormatting sqref="BY88:CA88">
    <cfRule type="containsText" dxfId="2545" priority="63" operator="containsText" text=" ">
      <formula>NOT(ISERROR(SEARCH(" ",BY88)))</formula>
    </cfRule>
  </conditionalFormatting>
  <conditionalFormatting sqref="CB88">
    <cfRule type="containsText" dxfId="2544" priority="61" operator="containsText" text=" ">
      <formula>NOT(ISERROR(SEARCH(" ",CB88)))</formula>
    </cfRule>
  </conditionalFormatting>
  <conditionalFormatting sqref="CC88">
    <cfRule type="containsText" dxfId="2543" priority="45" operator="containsText" text=" ">
      <formula>NOT(ISERROR(SEARCH(" ",CC88)))</formula>
    </cfRule>
  </conditionalFormatting>
  <conditionalFormatting sqref="CD88">
    <cfRule type="containsText" dxfId="2542" priority="62" operator="containsText" text=" ">
      <formula>NOT(ISERROR(SEARCH(" ",CD88)))</formula>
    </cfRule>
  </conditionalFormatting>
  <conditionalFormatting sqref="CE88">
    <cfRule type="containsText" dxfId="2541" priority="64" operator="containsText" text=" ">
      <formula>NOT(ISERROR(SEARCH(" ",CE88)))</formula>
    </cfRule>
  </conditionalFormatting>
  <conditionalFormatting sqref="BY89:CA89">
    <cfRule type="containsText" dxfId="2540" priority="58" operator="containsText" text=" ">
      <formula>NOT(ISERROR(SEARCH(" ",BY89)))</formula>
    </cfRule>
  </conditionalFormatting>
  <conditionalFormatting sqref="CB89">
    <cfRule type="containsText" dxfId="2539" priority="56" operator="containsText" text=" ">
      <formula>NOT(ISERROR(SEARCH(" ",CB89)))</formula>
    </cfRule>
  </conditionalFormatting>
  <conditionalFormatting sqref="CC89">
    <cfRule type="containsText" dxfId="2538" priority="43" operator="containsText" text=" ">
      <formula>NOT(ISERROR(SEARCH(" ",CC89)))</formula>
    </cfRule>
  </conditionalFormatting>
  <conditionalFormatting sqref="CD89">
    <cfRule type="containsText" dxfId="2537" priority="57" operator="containsText" text=" ">
      <formula>NOT(ISERROR(SEARCH(" ",CD89)))</formula>
    </cfRule>
  </conditionalFormatting>
  <conditionalFormatting sqref="CE89">
    <cfRule type="containsText" dxfId="2536" priority="59" operator="containsText" text=" ">
      <formula>NOT(ISERROR(SEARCH(" ",CE89)))</formula>
    </cfRule>
  </conditionalFormatting>
  <conditionalFormatting sqref="CB46:CB47">
    <cfRule type="containsText" dxfId="2535" priority="119" operator="containsText" text=" ">
      <formula>NOT(ISERROR(SEARCH(" ",CB46)))</formula>
    </cfRule>
  </conditionalFormatting>
  <conditionalFormatting sqref="CB55:CB56">
    <cfRule type="containsText" dxfId="2534" priority="105" operator="containsText" text=" ">
      <formula>NOT(ISERROR(SEARCH(" ",CB55)))</formula>
    </cfRule>
  </conditionalFormatting>
  <conditionalFormatting sqref="CD55:CD56">
    <cfRule type="containsText" dxfId="2533" priority="106" operator="containsText" text=" ">
      <formula>NOT(ISERROR(SEARCH(" ",CD55)))</formula>
    </cfRule>
  </conditionalFormatting>
  <conditionalFormatting sqref="BY1:CB1 CB2:CB4 BY49:CB49 BY68:CB68 BY90:CB1048576 BY84:CA84 CD1:CE4 CD84:CE84 CD90:CE1048576 CD68:CE68 CD49:CE49">
    <cfRule type="containsText" dxfId="2532" priority="54" operator="containsText" text=" ">
      <formula>NOT(ISERROR(SEARCH(" ",BY1)))</formula>
    </cfRule>
    <cfRule type="containsText" dxfId="2531" priority="55" operator="containsText" text=" ">
      <formula>NOT(ISERROR(SEARCH(" ",BY1)))</formula>
    </cfRule>
  </conditionalFormatting>
  <conditionalFormatting sqref="CC49 CC90:CC1048576 CC1:CC4 CC84">
    <cfRule type="containsText" dxfId="2530" priority="41" operator="containsText" text=" ">
      <formula>NOT(ISERROR(SEARCH(" ",CC1)))</formula>
    </cfRule>
    <cfRule type="containsText" dxfId="2529" priority="42" operator="containsText" text=" ">
      <formula>NOT(ISERROR(SEARCH(" ",CC1)))</formula>
    </cfRule>
  </conditionalFormatting>
  <conditionalFormatting sqref="BY2:CA4">
    <cfRule type="containsText" dxfId="2528" priority="131" operator="containsText" text=" ">
      <formula>NOT(ISERROR(SEARCH(" ",BY2)))</formula>
    </cfRule>
    <cfRule type="containsText" dxfId="2527" priority="132" operator="containsText" text=" ">
      <formula>NOT(ISERROR(SEARCH(" ",BY2)))</formula>
    </cfRule>
  </conditionalFormatting>
  <conditionalFormatting sqref="CE61 CE46:CE48 CE53:CE54 CE69:CE70 CE72:CE73 CE56:CE58 CE41:CE43">
    <cfRule type="containsText" dxfId="2526" priority="133" operator="containsText" text=" ">
      <formula>NOT(ISERROR(SEARCH(" ",CE41)))</formula>
    </cfRule>
  </conditionalFormatting>
  <conditionalFormatting sqref="CD62:CE66 BY62:CB66 BY5:CB40 CD5:CE40">
    <cfRule type="cellIs" dxfId="2525" priority="60" operator="equal">
      <formula>1</formula>
    </cfRule>
  </conditionalFormatting>
  <conditionalFormatting sqref="CC62:CC66 CC5:CC40">
    <cfRule type="cellIs" dxfId="2524" priority="44" operator="equal">
      <formula>1</formula>
    </cfRule>
  </conditionalFormatting>
  <conditionalFormatting sqref="CC69:CC70 CC41:CC42 CC72:CC73 CC45:CC46 CC48 CC53:CC58">
    <cfRule type="containsText" dxfId="2523" priority="51" operator="containsText" text=" ">
      <formula>NOT(ISERROR(SEARCH(" ",CC41)))</formula>
    </cfRule>
  </conditionalFormatting>
  <conditionalFormatting sqref="BY43:CA43 BY45:CA47">
    <cfRule type="containsText" dxfId="2522" priority="121" operator="containsText" text=" ">
      <formula>NOT(ISERROR(SEARCH(" ",BY43)))</formula>
    </cfRule>
  </conditionalFormatting>
  <conditionalFormatting sqref="CD43 CD45:CD47">
    <cfRule type="containsText" dxfId="2521" priority="120" operator="containsText" text=" ">
      <formula>NOT(ISERROR(SEARCH(" ",CD43)))</formula>
    </cfRule>
  </conditionalFormatting>
  <conditionalFormatting sqref="BY55:CA56">
    <cfRule type="containsText" dxfId="2520" priority="107" operator="containsText" text=" ">
      <formula>NOT(ISERROR(SEARCH(" ",BY55)))</formula>
    </cfRule>
  </conditionalFormatting>
  <conditionalFormatting sqref="CU77:CX77">
    <cfRule type="cellIs" dxfId="2519" priority="5" operator="equal">
      <formula>1</formula>
    </cfRule>
  </conditionalFormatting>
  <conditionalFormatting sqref="CU78:CX78">
    <cfRule type="cellIs" dxfId="2518" priority="4" operator="equal">
      <formula>1</formula>
    </cfRule>
  </conditionalFormatting>
  <conditionalFormatting sqref="DE75">
    <cfRule type="cellIs" dxfId="2517" priority="2" operator="equal">
      <formula>1</formula>
    </cfRule>
  </conditionalFormatting>
  <conditionalFormatting sqref="DF75:DG75">
    <cfRule type="cellIs" dxfId="2516" priority="1" operator="equal">
      <formula>1</formula>
    </cfRule>
  </conditionalFormatting>
  <conditionalFormatting sqref="DH75">
    <cfRule type="cellIs" dxfId="2515" priority="3" operator="equal">
      <formula>1</formula>
    </cfRule>
  </conditionalFormatting>
  <dataValidations count="1">
    <dataValidation type="custom" allowBlank="1" showInputMessage="1" showErrorMessage="1" sqref="EB14 EB26 EB29 EB62">
      <formula1>"MOD(BF23,1)=0"</formula1>
    </dataValidation>
  </dataValidations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768"/>
  <sheetViews>
    <sheetView zoomScale="70" zoomScaleNormal="70" workbookViewId="0">
      <pane ySplit="4" topLeftCell="A600" activePane="bottomLeft" state="frozen"/>
      <selection pane="bottomLeft" activeCell="N637" sqref="N637"/>
    </sheetView>
  </sheetViews>
  <sheetFormatPr defaultColWidth="9" defaultRowHeight="15.6" outlineLevelCol="1"/>
  <cols>
    <col min="1" max="1" width="21.44140625" style="33" customWidth="1"/>
    <col min="2" max="2" width="11.6640625" style="33" customWidth="1"/>
    <col min="3" max="3" width="6.44140625" style="33" customWidth="1"/>
    <col min="4" max="4" width="5.33203125" style="33" customWidth="1"/>
    <col min="5" max="5" width="8.21875" style="33" customWidth="1"/>
    <col min="6" max="6" width="9.21875" style="33" customWidth="1"/>
    <col min="7" max="7" width="11.88671875" style="33" customWidth="1"/>
    <col min="8" max="8" width="8.6640625" style="33" customWidth="1"/>
    <col min="9" max="9" width="39.33203125" style="33" customWidth="1"/>
    <col min="10" max="14" width="10.21875" style="33" customWidth="1" outlineLevel="1"/>
    <col min="15" max="16" width="12.44140625" style="33" customWidth="1" outlineLevel="1"/>
    <col min="17" max="17" width="15" style="33" customWidth="1" outlineLevel="1"/>
    <col min="18" max="18" width="22.88671875" style="33" customWidth="1" outlineLevel="1"/>
    <col min="19" max="19" width="13.109375" style="33" customWidth="1" outlineLevel="1"/>
    <col min="20" max="20" width="14.33203125" style="33" customWidth="1" outlineLevel="1"/>
    <col min="21" max="21" width="24.6640625" style="251" customWidth="1" outlineLevel="1"/>
    <col min="22" max="22" width="13.44140625" style="251" customWidth="1" outlineLevel="1"/>
    <col min="23" max="23" width="24.6640625" style="33" customWidth="1"/>
    <col min="24" max="24" width="55.77734375" style="33" customWidth="1"/>
    <col min="25" max="25" width="16.21875" style="33" customWidth="1"/>
    <col min="26" max="26" width="42.6640625" style="33" customWidth="1"/>
    <col min="27" max="30" width="9" style="33"/>
    <col min="31" max="31" width="9.44140625" style="33" customWidth="1"/>
    <col min="32" max="32" width="12.44140625" style="33" customWidth="1"/>
    <col min="33" max="33" width="20.44140625" style="33" customWidth="1"/>
    <col min="34" max="34" width="9" style="33"/>
    <col min="35" max="35" width="13" style="33" customWidth="1"/>
    <col min="36" max="16384" width="9" style="33"/>
  </cols>
  <sheetData>
    <row r="1" spans="1:35">
      <c r="A1" s="199" t="s">
        <v>740</v>
      </c>
      <c r="B1" s="199" t="s">
        <v>743</v>
      </c>
      <c r="C1" s="199" t="s">
        <v>740</v>
      </c>
      <c r="D1" s="199" t="s">
        <v>743</v>
      </c>
      <c r="E1" s="199" t="s">
        <v>743</v>
      </c>
      <c r="F1" s="199" t="s">
        <v>743</v>
      </c>
      <c r="G1" s="199" t="s">
        <v>743</v>
      </c>
      <c r="H1" s="199" t="s">
        <v>743</v>
      </c>
      <c r="I1" s="199" t="s">
        <v>743</v>
      </c>
      <c r="J1" s="199" t="s">
        <v>740</v>
      </c>
      <c r="K1" s="199" t="s">
        <v>740</v>
      </c>
      <c r="L1" s="199" t="s">
        <v>740</v>
      </c>
      <c r="M1" s="199" t="s">
        <v>740</v>
      </c>
      <c r="N1" s="199" t="s">
        <v>740</v>
      </c>
      <c r="O1" s="199" t="s">
        <v>740</v>
      </c>
      <c r="P1" s="200" t="s">
        <v>740</v>
      </c>
      <c r="Q1" s="199" t="s">
        <v>743</v>
      </c>
      <c r="R1" s="199" t="s">
        <v>743</v>
      </c>
      <c r="S1" s="199" t="s">
        <v>743</v>
      </c>
      <c r="T1" s="199" t="s">
        <v>743</v>
      </c>
      <c r="U1" s="232" t="s">
        <v>743</v>
      </c>
      <c r="V1" s="232" t="s">
        <v>740</v>
      </c>
      <c r="W1" s="283"/>
      <c r="X1" s="283"/>
    </row>
    <row r="2" spans="1:35">
      <c r="A2" s="199" t="s">
        <v>718</v>
      </c>
      <c r="B2" s="199" t="s">
        <v>719</v>
      </c>
      <c r="C2" s="199" t="s">
        <v>718</v>
      </c>
      <c r="D2" s="199" t="s">
        <v>718</v>
      </c>
      <c r="E2" s="199" t="s">
        <v>718</v>
      </c>
      <c r="F2" s="199" t="s">
        <v>718</v>
      </c>
      <c r="G2" s="199" t="s">
        <v>718</v>
      </c>
      <c r="H2" s="199" t="s">
        <v>718</v>
      </c>
      <c r="I2" s="199" t="s">
        <v>718</v>
      </c>
      <c r="J2" s="199" t="s">
        <v>718</v>
      </c>
      <c r="K2" s="199" t="s">
        <v>718</v>
      </c>
      <c r="L2" s="199" t="s">
        <v>718</v>
      </c>
      <c r="M2" s="199" t="s">
        <v>718</v>
      </c>
      <c r="N2" s="199" t="s">
        <v>718</v>
      </c>
      <c r="O2" s="199" t="s">
        <v>718</v>
      </c>
      <c r="P2" s="200" t="s">
        <v>718</v>
      </c>
      <c r="Q2" s="199" t="s">
        <v>719</v>
      </c>
      <c r="R2" s="199" t="s">
        <v>718</v>
      </c>
      <c r="S2" s="199" t="s">
        <v>718</v>
      </c>
      <c r="T2" s="199" t="s">
        <v>719</v>
      </c>
      <c r="U2" s="232" t="s">
        <v>719</v>
      </c>
      <c r="V2" s="232" t="s">
        <v>718</v>
      </c>
      <c r="W2" s="283"/>
      <c r="X2" s="283"/>
    </row>
    <row r="3" spans="1:35">
      <c r="A3" s="199" t="s">
        <v>1396</v>
      </c>
      <c r="B3" s="199" t="s">
        <v>705</v>
      </c>
      <c r="C3" s="199" t="s">
        <v>1395</v>
      </c>
      <c r="D3" s="199" t="s">
        <v>1394</v>
      </c>
      <c r="E3" s="199" t="s">
        <v>1393</v>
      </c>
      <c r="F3" s="199" t="s">
        <v>1392</v>
      </c>
      <c r="G3" s="199" t="s">
        <v>1391</v>
      </c>
      <c r="H3" s="199" t="s">
        <v>1390</v>
      </c>
      <c r="I3" s="199" t="s">
        <v>1389</v>
      </c>
      <c r="J3" s="199" t="s">
        <v>1388</v>
      </c>
      <c r="K3" s="199" t="s">
        <v>1387</v>
      </c>
      <c r="L3" s="199" t="s">
        <v>1386</v>
      </c>
      <c r="M3" s="199" t="s">
        <v>1385</v>
      </c>
      <c r="N3" s="199" t="s">
        <v>1384</v>
      </c>
      <c r="O3" s="199" t="s">
        <v>1383</v>
      </c>
      <c r="P3" s="200" t="s">
        <v>1382</v>
      </c>
      <c r="Q3" s="199" t="s">
        <v>1381</v>
      </c>
      <c r="R3" s="199" t="s">
        <v>1380</v>
      </c>
      <c r="S3" s="199" t="s">
        <v>1379</v>
      </c>
      <c r="T3" s="199" t="s">
        <v>1378</v>
      </c>
      <c r="U3" s="232" t="s">
        <v>1377</v>
      </c>
      <c r="V3" s="232" t="s">
        <v>1376</v>
      </c>
      <c r="W3" s="283"/>
      <c r="X3" s="283"/>
    </row>
    <row r="4" spans="1:35" ht="132">
      <c r="A4" s="149" t="s">
        <v>1375</v>
      </c>
      <c r="B4" s="149" t="s">
        <v>1374</v>
      </c>
      <c r="C4" s="149" t="s">
        <v>597</v>
      </c>
      <c r="D4" s="149" t="s">
        <v>1373</v>
      </c>
      <c r="E4" s="149" t="s">
        <v>1372</v>
      </c>
      <c r="F4" s="149" t="s">
        <v>1371</v>
      </c>
      <c r="G4" s="149" t="s">
        <v>1370</v>
      </c>
      <c r="H4" s="149" t="s">
        <v>1369</v>
      </c>
      <c r="I4" s="149" t="s">
        <v>1368</v>
      </c>
      <c r="J4" s="149" t="s">
        <v>1367</v>
      </c>
      <c r="K4" s="149" t="s">
        <v>1366</v>
      </c>
      <c r="L4" s="149" t="s">
        <v>1365</v>
      </c>
      <c r="M4" s="149" t="s">
        <v>1364</v>
      </c>
      <c r="N4" s="149" t="s">
        <v>1363</v>
      </c>
      <c r="O4" s="286" t="s">
        <v>1362</v>
      </c>
      <c r="P4" s="149" t="s">
        <v>1361</v>
      </c>
      <c r="Q4" s="149" t="s">
        <v>1360</v>
      </c>
      <c r="R4" s="149" t="s">
        <v>1359</v>
      </c>
      <c r="S4" s="149" t="s">
        <v>1358</v>
      </c>
      <c r="T4" s="149" t="s">
        <v>1357</v>
      </c>
      <c r="U4" s="285" t="s">
        <v>1356</v>
      </c>
      <c r="V4" s="285" t="s">
        <v>1355</v>
      </c>
      <c r="W4" s="284" t="s">
        <v>1354</v>
      </c>
      <c r="X4" s="283" t="s">
        <v>1353</v>
      </c>
    </row>
    <row r="5" spans="1:35" s="278" customFormat="1">
      <c r="A5" s="278">
        <v>99</v>
      </c>
      <c r="B5" s="124" t="str">
        <f t="shared" ref="B5:B68" si="0">"track_"&amp;A5</f>
        <v>track_99</v>
      </c>
      <c r="J5" s="278">
        <v>0</v>
      </c>
      <c r="K5" s="278">
        <v>0</v>
      </c>
      <c r="L5" s="278">
        <v>0</v>
      </c>
      <c r="M5" s="278">
        <v>0</v>
      </c>
      <c r="N5" s="278">
        <v>0</v>
      </c>
      <c r="O5" s="278">
        <v>0</v>
      </c>
      <c r="P5" s="278">
        <v>0</v>
      </c>
      <c r="Q5" s="278">
        <v>0</v>
      </c>
      <c r="R5" s="278">
        <v>0</v>
      </c>
      <c r="S5" s="278">
        <v>0</v>
      </c>
      <c r="T5" s="278">
        <v>0</v>
      </c>
      <c r="U5" s="282">
        <v>0</v>
      </c>
      <c r="V5" s="282">
        <v>0</v>
      </c>
      <c r="W5" s="278" t="s">
        <v>1352</v>
      </c>
    </row>
    <row r="6" spans="1:35" s="278" customFormat="1" ht="18" customHeight="1">
      <c r="A6" s="55">
        <v>201</v>
      </c>
      <c r="B6" s="124" t="str">
        <f t="shared" si="0"/>
        <v>track_201</v>
      </c>
      <c r="C6" s="33">
        <v>37</v>
      </c>
      <c r="D6" s="33"/>
      <c r="E6" s="33">
        <v>2</v>
      </c>
      <c r="F6" s="33">
        <v>4</v>
      </c>
      <c r="G6" s="33"/>
      <c r="H6" s="33"/>
      <c r="I6" s="33">
        <f t="shared" ref="I6:I37" si="1">VLOOKUP(C6,AE:AG,3,0)</f>
        <v>6</v>
      </c>
      <c r="J6" s="31">
        <f t="shared" ref="J6:J37" si="2">VLOOKUP(C6,AE:AJ,6,0)</f>
        <v>1</v>
      </c>
      <c r="K6" s="31">
        <f t="shared" ref="K6:K37" si="3">VLOOKUP(C6,AE:AK,7,0)</f>
        <v>0</v>
      </c>
      <c r="L6" s="31">
        <f t="shared" ref="L6:L37" si="4">VLOOKUP(C6,AE:AQ,8,0)</f>
        <v>0</v>
      </c>
      <c r="M6" s="31">
        <f t="shared" ref="M6:M37" si="5">VLOOKUP(C6,AE:AM,9,0)</f>
        <v>0</v>
      </c>
      <c r="N6" s="31">
        <f t="shared" ref="N6:N37" si="6">VLOOKUP(C6,AE:AN,10,0)</f>
        <v>0</v>
      </c>
      <c r="O6" s="31">
        <f t="shared" ref="O6:O37" si="7">VLOOKUP(C6,AE:AO,11,0)</f>
        <v>0</v>
      </c>
      <c r="P6" s="31">
        <f t="shared" ref="P6:P37" si="8">VLOOKUP(C6,AE:AP,11,0)</f>
        <v>0</v>
      </c>
      <c r="Q6" s="171">
        <v>0</v>
      </c>
      <c r="R6" s="33">
        <v>300</v>
      </c>
      <c r="S6" s="33">
        <v>0</v>
      </c>
      <c r="T6" s="33">
        <v>0</v>
      </c>
      <c r="U6" s="251">
        <v>0</v>
      </c>
      <c r="V6" s="251">
        <v>0</v>
      </c>
      <c r="W6" s="33" t="s">
        <v>1351</v>
      </c>
      <c r="X6" s="171"/>
      <c r="Y6" s="33" t="str">
        <f t="shared" ref="Y6:Y37" si="9">VLOOKUP(C6,AE:AF,2,0)</f>
        <v>xiejiangjun</v>
      </c>
      <c r="Z6" s="33"/>
      <c r="AA6" s="33"/>
      <c r="AB6" s="33"/>
      <c r="AC6" s="33"/>
      <c r="AD6" s="33"/>
      <c r="AE6" s="33"/>
      <c r="AF6" s="33"/>
      <c r="AG6" s="33"/>
      <c r="AH6" s="33"/>
      <c r="AI6" s="33"/>
    </row>
    <row r="7" spans="1:35" s="278" customFormat="1" ht="18" customHeight="1">
      <c r="A7" s="55">
        <v>202</v>
      </c>
      <c r="B7" s="124" t="str">
        <f t="shared" si="0"/>
        <v>track_202</v>
      </c>
      <c r="C7" s="33">
        <v>37</v>
      </c>
      <c r="D7" s="33"/>
      <c r="E7" s="33">
        <v>4</v>
      </c>
      <c r="F7" s="33">
        <v>2</v>
      </c>
      <c r="G7" s="33"/>
      <c r="H7" s="33"/>
      <c r="I7" s="33">
        <f t="shared" si="1"/>
        <v>6</v>
      </c>
      <c r="J7" s="31">
        <f t="shared" si="2"/>
        <v>1</v>
      </c>
      <c r="K7" s="31">
        <f t="shared" si="3"/>
        <v>0</v>
      </c>
      <c r="L7" s="31">
        <f t="shared" si="4"/>
        <v>0</v>
      </c>
      <c r="M7" s="31">
        <f t="shared" si="5"/>
        <v>0</v>
      </c>
      <c r="N7" s="31">
        <f t="shared" si="6"/>
        <v>0</v>
      </c>
      <c r="O7" s="31">
        <f t="shared" si="7"/>
        <v>0</v>
      </c>
      <c r="P7" s="31">
        <f t="shared" si="8"/>
        <v>0</v>
      </c>
      <c r="Q7" s="171">
        <v>0</v>
      </c>
      <c r="R7" s="33">
        <v>300</v>
      </c>
      <c r="S7" s="33">
        <v>0</v>
      </c>
      <c r="T7" s="33">
        <v>0</v>
      </c>
      <c r="U7" s="251">
        <v>0</v>
      </c>
      <c r="V7" s="251">
        <v>0</v>
      </c>
      <c r="W7" s="33" t="s">
        <v>1350</v>
      </c>
      <c r="X7" s="171"/>
      <c r="Y7" s="33" t="str">
        <f t="shared" si="9"/>
        <v>xiejiangjun</v>
      </c>
      <c r="Z7" s="33"/>
      <c r="AA7" s="33"/>
      <c r="AB7" s="33"/>
      <c r="AC7" s="33"/>
      <c r="AD7" s="33"/>
      <c r="AE7" s="33"/>
      <c r="AF7" s="33"/>
      <c r="AG7" s="33"/>
      <c r="AH7" s="33"/>
      <c r="AI7" s="33"/>
    </row>
    <row r="8" spans="1:35" s="257" customFormat="1" ht="18" customHeight="1">
      <c r="A8" s="257">
        <v>203</v>
      </c>
      <c r="B8" s="281" t="str">
        <f t="shared" si="0"/>
        <v>track_203</v>
      </c>
      <c r="C8" s="257">
        <v>58</v>
      </c>
      <c r="E8" s="257">
        <v>2</v>
      </c>
      <c r="F8" s="257">
        <v>4</v>
      </c>
      <c r="I8" s="257">
        <f t="shared" si="1"/>
        <v>6</v>
      </c>
      <c r="J8" s="257">
        <f t="shared" si="2"/>
        <v>0</v>
      </c>
      <c r="K8" s="257">
        <f t="shared" si="3"/>
        <v>0</v>
      </c>
      <c r="L8" s="257">
        <f t="shared" si="4"/>
        <v>0</v>
      </c>
      <c r="M8" s="257">
        <f t="shared" si="5"/>
        <v>0</v>
      </c>
      <c r="N8" s="257">
        <f t="shared" si="6"/>
        <v>0</v>
      </c>
      <c r="O8" s="257">
        <f t="shared" si="7"/>
        <v>0</v>
      </c>
      <c r="P8" s="257">
        <f t="shared" si="8"/>
        <v>0</v>
      </c>
      <c r="Q8" s="279">
        <v>0</v>
      </c>
      <c r="R8" s="257">
        <v>300</v>
      </c>
      <c r="S8" s="257">
        <v>0</v>
      </c>
      <c r="T8" s="257">
        <v>0</v>
      </c>
      <c r="U8" s="280">
        <v>0</v>
      </c>
      <c r="V8" s="280">
        <v>0</v>
      </c>
      <c r="W8" s="257" t="s">
        <v>1349</v>
      </c>
      <c r="X8" s="279"/>
      <c r="Y8" s="257" t="str">
        <f t="shared" si="9"/>
        <v>shenlong01</v>
      </c>
    </row>
    <row r="9" spans="1:35" s="257" customFormat="1" ht="18" customHeight="1">
      <c r="A9" s="257">
        <v>204</v>
      </c>
      <c r="B9" s="281" t="str">
        <f t="shared" si="0"/>
        <v>track_204</v>
      </c>
      <c r="C9" s="257">
        <v>58</v>
      </c>
      <c r="E9" s="257">
        <v>4</v>
      </c>
      <c r="F9" s="257">
        <v>2</v>
      </c>
      <c r="I9" s="257">
        <f t="shared" si="1"/>
        <v>6</v>
      </c>
      <c r="J9" s="257">
        <f t="shared" si="2"/>
        <v>0</v>
      </c>
      <c r="K9" s="257">
        <f t="shared" si="3"/>
        <v>0</v>
      </c>
      <c r="L9" s="257">
        <f t="shared" si="4"/>
        <v>0</v>
      </c>
      <c r="M9" s="257">
        <f t="shared" si="5"/>
        <v>0</v>
      </c>
      <c r="N9" s="257">
        <f t="shared" si="6"/>
        <v>0</v>
      </c>
      <c r="O9" s="257">
        <f t="shared" si="7"/>
        <v>0</v>
      </c>
      <c r="P9" s="257">
        <f t="shared" si="8"/>
        <v>0</v>
      </c>
      <c r="Q9" s="279">
        <v>0</v>
      </c>
      <c r="R9" s="257">
        <v>300</v>
      </c>
      <c r="S9" s="257">
        <v>0</v>
      </c>
      <c r="T9" s="257">
        <v>0</v>
      </c>
      <c r="U9" s="280">
        <v>0</v>
      </c>
      <c r="V9" s="280">
        <v>0</v>
      </c>
      <c r="W9" s="257" t="s">
        <v>1348</v>
      </c>
      <c r="X9" s="279"/>
      <c r="Y9" s="257" t="str">
        <f t="shared" si="9"/>
        <v>shenlong01</v>
      </c>
    </row>
    <row r="10" spans="1:35" s="278" customFormat="1" ht="18" customHeight="1">
      <c r="A10" s="55">
        <v>205</v>
      </c>
      <c r="B10" s="124" t="str">
        <f t="shared" si="0"/>
        <v>track_205</v>
      </c>
      <c r="C10" s="33">
        <v>40</v>
      </c>
      <c r="D10" s="33"/>
      <c r="E10" s="33">
        <v>2</v>
      </c>
      <c r="F10" s="33">
        <v>4</v>
      </c>
      <c r="G10" s="33"/>
      <c r="H10" s="33"/>
      <c r="I10" s="33">
        <f t="shared" si="1"/>
        <v>6</v>
      </c>
      <c r="J10" s="31">
        <f t="shared" si="2"/>
        <v>0</v>
      </c>
      <c r="K10" s="31">
        <f t="shared" si="3"/>
        <v>0</v>
      </c>
      <c r="L10" s="31">
        <f t="shared" si="4"/>
        <v>0</v>
      </c>
      <c r="M10" s="31">
        <f t="shared" si="5"/>
        <v>0</v>
      </c>
      <c r="N10" s="31">
        <f t="shared" si="6"/>
        <v>0</v>
      </c>
      <c r="O10" s="31">
        <f t="shared" si="7"/>
        <v>0</v>
      </c>
      <c r="P10" s="31">
        <f t="shared" si="8"/>
        <v>0</v>
      </c>
      <c r="Q10" s="171">
        <v>0</v>
      </c>
      <c r="R10" s="33">
        <v>300</v>
      </c>
      <c r="S10" s="33">
        <v>0</v>
      </c>
      <c r="T10" s="33">
        <v>0</v>
      </c>
      <c r="U10" s="251">
        <v>0</v>
      </c>
      <c r="V10" s="251">
        <v>0</v>
      </c>
      <c r="W10" s="33" t="s">
        <v>1347</v>
      </c>
      <c r="X10" s="171"/>
      <c r="Y10" s="33" t="str">
        <f t="shared" si="9"/>
        <v>aisha</v>
      </c>
      <c r="Z10" s="33"/>
      <c r="AA10" s="33"/>
      <c r="AB10" s="33"/>
      <c r="AC10" s="33"/>
      <c r="AD10" s="33"/>
      <c r="AE10" s="33"/>
      <c r="AF10" s="33"/>
      <c r="AG10" s="33"/>
      <c r="AH10" s="33"/>
      <c r="AI10" s="33"/>
    </row>
    <row r="11" spans="1:35" s="278" customFormat="1" ht="18" customHeight="1">
      <c r="A11" s="55">
        <v>206</v>
      </c>
      <c r="B11" s="124" t="str">
        <f t="shared" si="0"/>
        <v>track_206</v>
      </c>
      <c r="C11" s="33">
        <v>40</v>
      </c>
      <c r="D11" s="33"/>
      <c r="E11" s="33">
        <v>4</v>
      </c>
      <c r="F11" s="33">
        <v>2</v>
      </c>
      <c r="G11" s="33"/>
      <c r="H11" s="33"/>
      <c r="I11" s="33">
        <f t="shared" si="1"/>
        <v>6</v>
      </c>
      <c r="J11" s="31">
        <f t="shared" si="2"/>
        <v>0</v>
      </c>
      <c r="K11" s="31">
        <f t="shared" si="3"/>
        <v>0</v>
      </c>
      <c r="L11" s="31">
        <f t="shared" si="4"/>
        <v>0</v>
      </c>
      <c r="M11" s="31">
        <f t="shared" si="5"/>
        <v>0</v>
      </c>
      <c r="N11" s="31">
        <f t="shared" si="6"/>
        <v>0</v>
      </c>
      <c r="O11" s="31">
        <f t="shared" si="7"/>
        <v>0</v>
      </c>
      <c r="P11" s="31">
        <f t="shared" si="8"/>
        <v>0</v>
      </c>
      <c r="Q11" s="171">
        <v>0</v>
      </c>
      <c r="R11" s="33">
        <v>300</v>
      </c>
      <c r="S11" s="33">
        <v>0</v>
      </c>
      <c r="T11" s="33">
        <v>0</v>
      </c>
      <c r="U11" s="251">
        <v>0</v>
      </c>
      <c r="V11" s="251">
        <v>0</v>
      </c>
      <c r="W11" s="33" t="s">
        <v>1346</v>
      </c>
      <c r="X11" s="171"/>
      <c r="Y11" s="33" t="str">
        <f t="shared" si="9"/>
        <v>aisha</v>
      </c>
      <c r="Z11" s="33"/>
      <c r="AA11" s="33"/>
      <c r="AB11" s="33"/>
      <c r="AC11" s="33"/>
      <c r="AD11" s="33"/>
      <c r="AE11" s="33"/>
      <c r="AF11" s="33"/>
      <c r="AG11" s="33"/>
      <c r="AH11" s="33"/>
      <c r="AI11" s="33"/>
    </row>
    <row r="12" spans="1:35" s="278" customFormat="1" ht="18" customHeight="1">
      <c r="A12" s="55">
        <v>207</v>
      </c>
      <c r="B12" s="124" t="str">
        <f t="shared" si="0"/>
        <v>track_207</v>
      </c>
      <c r="C12" s="33">
        <v>41</v>
      </c>
      <c r="D12" s="33"/>
      <c r="E12" s="33">
        <v>2</v>
      </c>
      <c r="F12" s="33">
        <v>4</v>
      </c>
      <c r="G12" s="33"/>
      <c r="H12" s="33"/>
      <c r="I12" s="33">
        <f t="shared" si="1"/>
        <v>6</v>
      </c>
      <c r="J12" s="31">
        <f t="shared" si="2"/>
        <v>0</v>
      </c>
      <c r="K12" s="31">
        <f t="shared" si="3"/>
        <v>0</v>
      </c>
      <c r="L12" s="31">
        <f t="shared" si="4"/>
        <v>1</v>
      </c>
      <c r="M12" s="31">
        <f t="shared" si="5"/>
        <v>0</v>
      </c>
      <c r="N12" s="31">
        <f t="shared" si="6"/>
        <v>0</v>
      </c>
      <c r="O12" s="31">
        <f t="shared" si="7"/>
        <v>0</v>
      </c>
      <c r="P12" s="31">
        <f t="shared" si="8"/>
        <v>0</v>
      </c>
      <c r="Q12" s="171">
        <v>0</v>
      </c>
      <c r="R12" s="33">
        <v>300</v>
      </c>
      <c r="S12" s="33">
        <v>0</v>
      </c>
      <c r="T12" s="33">
        <v>0</v>
      </c>
      <c r="U12" s="251">
        <v>0</v>
      </c>
      <c r="V12" s="251">
        <v>0</v>
      </c>
      <c r="W12" s="33" t="s">
        <v>1345</v>
      </c>
      <c r="X12" s="171"/>
      <c r="Y12" s="33" t="str">
        <f t="shared" si="9"/>
        <v>caishen</v>
      </c>
      <c r="Z12" s="33"/>
      <c r="AA12" s="33"/>
      <c r="AB12" s="33"/>
      <c r="AC12" s="33"/>
      <c r="AD12" s="33"/>
      <c r="AE12" s="33"/>
      <c r="AF12" s="33"/>
      <c r="AG12" s="33"/>
      <c r="AH12" s="33"/>
      <c r="AI12" s="33"/>
    </row>
    <row r="13" spans="1:35" s="278" customFormat="1" ht="18" customHeight="1">
      <c r="A13" s="55">
        <v>208</v>
      </c>
      <c r="B13" s="124" t="str">
        <f t="shared" si="0"/>
        <v>track_208</v>
      </c>
      <c r="C13" s="33">
        <v>41</v>
      </c>
      <c r="D13" s="33"/>
      <c r="E13" s="33">
        <v>4</v>
      </c>
      <c r="F13" s="33">
        <v>2</v>
      </c>
      <c r="G13" s="33"/>
      <c r="H13" s="33"/>
      <c r="I13" s="33">
        <f t="shared" si="1"/>
        <v>6</v>
      </c>
      <c r="J13" s="31">
        <f t="shared" si="2"/>
        <v>0</v>
      </c>
      <c r="K13" s="31">
        <f t="shared" si="3"/>
        <v>0</v>
      </c>
      <c r="L13" s="31">
        <f t="shared" si="4"/>
        <v>1</v>
      </c>
      <c r="M13" s="31">
        <f t="shared" si="5"/>
        <v>0</v>
      </c>
      <c r="N13" s="31">
        <f t="shared" si="6"/>
        <v>0</v>
      </c>
      <c r="O13" s="31">
        <f t="shared" si="7"/>
        <v>0</v>
      </c>
      <c r="P13" s="31">
        <f t="shared" si="8"/>
        <v>0</v>
      </c>
      <c r="Q13" s="171">
        <v>0</v>
      </c>
      <c r="R13" s="33">
        <v>300</v>
      </c>
      <c r="S13" s="33">
        <v>0</v>
      </c>
      <c r="T13" s="33">
        <v>0</v>
      </c>
      <c r="U13" s="251">
        <v>0</v>
      </c>
      <c r="V13" s="251">
        <v>0</v>
      </c>
      <c r="W13" s="33" t="s">
        <v>1344</v>
      </c>
      <c r="X13" s="171"/>
      <c r="Y13" s="33" t="str">
        <f t="shared" si="9"/>
        <v>caishen</v>
      </c>
      <c r="Z13" s="33"/>
      <c r="AA13" s="33"/>
      <c r="AB13" s="33"/>
      <c r="AC13" s="33"/>
      <c r="AD13" s="33"/>
      <c r="AE13" s="33"/>
      <c r="AF13" s="33"/>
      <c r="AG13" s="33"/>
      <c r="AH13" s="33"/>
      <c r="AI13" s="33"/>
    </row>
    <row r="14" spans="1:35" s="278" customFormat="1" ht="18" customHeight="1">
      <c r="A14" s="55">
        <v>209</v>
      </c>
      <c r="B14" s="124" t="str">
        <f t="shared" si="0"/>
        <v>track_209</v>
      </c>
      <c r="C14" s="33">
        <v>42</v>
      </c>
      <c r="D14" s="33"/>
      <c r="E14" s="33">
        <v>2</v>
      </c>
      <c r="F14" s="33">
        <v>4</v>
      </c>
      <c r="G14" s="33"/>
      <c r="H14" s="33"/>
      <c r="I14" s="33">
        <f t="shared" si="1"/>
        <v>6</v>
      </c>
      <c r="J14" s="31">
        <f t="shared" si="2"/>
        <v>0</v>
      </c>
      <c r="K14" s="31">
        <f t="shared" si="3"/>
        <v>1</v>
      </c>
      <c r="L14" s="31">
        <f t="shared" si="4"/>
        <v>0</v>
      </c>
      <c r="M14" s="31">
        <f t="shared" si="5"/>
        <v>0</v>
      </c>
      <c r="N14" s="31">
        <f t="shared" si="6"/>
        <v>0</v>
      </c>
      <c r="O14" s="31">
        <f t="shared" si="7"/>
        <v>0</v>
      </c>
      <c r="P14" s="31">
        <f t="shared" si="8"/>
        <v>0</v>
      </c>
      <c r="Q14" s="171">
        <v>0</v>
      </c>
      <c r="R14" s="33">
        <v>300</v>
      </c>
      <c r="S14" s="33">
        <v>0</v>
      </c>
      <c r="T14" s="33">
        <v>0</v>
      </c>
      <c r="U14" s="251">
        <v>0</v>
      </c>
      <c r="V14" s="251">
        <v>0</v>
      </c>
      <c r="W14" s="33" t="s">
        <v>1343</v>
      </c>
      <c r="X14" s="171"/>
      <c r="Y14" s="33" t="str">
        <f t="shared" si="9"/>
        <v>longjing</v>
      </c>
      <c r="Z14" s="33"/>
      <c r="AA14" s="33"/>
      <c r="AB14" s="33"/>
      <c r="AC14" s="33"/>
      <c r="AD14" s="33"/>
      <c r="AE14" s="33"/>
      <c r="AF14" s="33"/>
      <c r="AG14" s="33"/>
      <c r="AH14" s="33"/>
      <c r="AI14" s="33"/>
    </row>
    <row r="15" spans="1:35" s="278" customFormat="1" ht="18" customHeight="1">
      <c r="A15" s="55">
        <v>210</v>
      </c>
      <c r="B15" s="124" t="str">
        <f t="shared" si="0"/>
        <v>track_210</v>
      </c>
      <c r="C15" s="33">
        <v>42</v>
      </c>
      <c r="D15" s="33"/>
      <c r="E15" s="33">
        <v>4</v>
      </c>
      <c r="F15" s="33">
        <v>2</v>
      </c>
      <c r="G15" s="33"/>
      <c r="H15" s="33"/>
      <c r="I15" s="33">
        <f t="shared" si="1"/>
        <v>6</v>
      </c>
      <c r="J15" s="31">
        <f t="shared" si="2"/>
        <v>0</v>
      </c>
      <c r="K15" s="31">
        <f t="shared" si="3"/>
        <v>1</v>
      </c>
      <c r="L15" s="31">
        <f t="shared" si="4"/>
        <v>0</v>
      </c>
      <c r="M15" s="31">
        <f t="shared" si="5"/>
        <v>0</v>
      </c>
      <c r="N15" s="31">
        <f t="shared" si="6"/>
        <v>0</v>
      </c>
      <c r="O15" s="31">
        <f t="shared" si="7"/>
        <v>0</v>
      </c>
      <c r="P15" s="31">
        <f t="shared" si="8"/>
        <v>0</v>
      </c>
      <c r="Q15" s="171">
        <v>0</v>
      </c>
      <c r="R15" s="33">
        <v>300</v>
      </c>
      <c r="S15" s="33">
        <v>0</v>
      </c>
      <c r="T15" s="33">
        <v>0</v>
      </c>
      <c r="U15" s="251">
        <v>0</v>
      </c>
      <c r="V15" s="251">
        <v>0</v>
      </c>
      <c r="W15" s="33" t="s">
        <v>1342</v>
      </c>
      <c r="X15" s="171"/>
      <c r="Y15" s="33" t="str">
        <f t="shared" si="9"/>
        <v>longjing</v>
      </c>
      <c r="Z15" s="33"/>
      <c r="AA15" s="33"/>
      <c r="AB15" s="33"/>
      <c r="AC15" s="33"/>
      <c r="AD15" s="33"/>
      <c r="AE15" s="33"/>
      <c r="AF15" s="33"/>
      <c r="AG15" s="33"/>
      <c r="AH15" s="33"/>
      <c r="AI15" s="33"/>
    </row>
    <row r="16" spans="1:35" ht="18" customHeight="1">
      <c r="A16" s="55">
        <v>211</v>
      </c>
      <c r="B16" s="124" t="str">
        <f t="shared" si="0"/>
        <v>track_211</v>
      </c>
      <c r="C16" s="33">
        <v>43</v>
      </c>
      <c r="E16" s="33">
        <v>2</v>
      </c>
      <c r="F16" s="33">
        <v>4</v>
      </c>
      <c r="I16" s="33">
        <f t="shared" si="1"/>
        <v>6</v>
      </c>
      <c r="J16" s="31">
        <f t="shared" si="2"/>
        <v>0</v>
      </c>
      <c r="K16" s="31">
        <f t="shared" si="3"/>
        <v>0</v>
      </c>
      <c r="L16" s="31">
        <f t="shared" si="4"/>
        <v>1</v>
      </c>
      <c r="M16" s="31">
        <f t="shared" si="5"/>
        <v>1</v>
      </c>
      <c r="N16" s="31">
        <f t="shared" si="6"/>
        <v>0</v>
      </c>
      <c r="O16" s="31">
        <f t="shared" si="7"/>
        <v>1</v>
      </c>
      <c r="P16" s="31">
        <f t="shared" si="8"/>
        <v>1</v>
      </c>
      <c r="Q16" s="171">
        <v>0</v>
      </c>
      <c r="R16" s="33">
        <v>300</v>
      </c>
      <c r="S16" s="33">
        <v>0</v>
      </c>
      <c r="T16" s="33">
        <v>0</v>
      </c>
      <c r="U16" s="251">
        <v>0</v>
      </c>
      <c r="V16" s="251">
        <v>0</v>
      </c>
      <c r="W16" s="33" t="s">
        <v>1341</v>
      </c>
      <c r="X16" s="171"/>
      <c r="Y16" s="33" t="str">
        <f t="shared" si="9"/>
        <v>jinchan</v>
      </c>
    </row>
    <row r="17" spans="1:25" ht="18" customHeight="1">
      <c r="A17" s="55">
        <v>212</v>
      </c>
      <c r="B17" s="124" t="str">
        <f t="shared" si="0"/>
        <v>track_212</v>
      </c>
      <c r="C17" s="33">
        <v>43</v>
      </c>
      <c r="E17" s="33">
        <v>4</v>
      </c>
      <c r="F17" s="33">
        <v>2</v>
      </c>
      <c r="I17" s="33">
        <f t="shared" si="1"/>
        <v>6</v>
      </c>
      <c r="J17" s="31">
        <f t="shared" si="2"/>
        <v>0</v>
      </c>
      <c r="K17" s="31">
        <f t="shared" si="3"/>
        <v>0</v>
      </c>
      <c r="L17" s="31">
        <f t="shared" si="4"/>
        <v>1</v>
      </c>
      <c r="M17" s="31">
        <f t="shared" si="5"/>
        <v>1</v>
      </c>
      <c r="N17" s="31">
        <f t="shared" si="6"/>
        <v>0</v>
      </c>
      <c r="O17" s="31">
        <f t="shared" si="7"/>
        <v>1</v>
      </c>
      <c r="P17" s="31">
        <f t="shared" si="8"/>
        <v>1</v>
      </c>
      <c r="Q17" s="171">
        <v>0</v>
      </c>
      <c r="R17" s="33">
        <v>300</v>
      </c>
      <c r="S17" s="33">
        <v>0</v>
      </c>
      <c r="T17" s="33">
        <v>0</v>
      </c>
      <c r="U17" s="251">
        <v>0</v>
      </c>
      <c r="V17" s="251">
        <v>0</v>
      </c>
      <c r="W17" s="33" t="s">
        <v>1340</v>
      </c>
      <c r="X17" s="171"/>
      <c r="Y17" s="33" t="str">
        <f t="shared" si="9"/>
        <v>jinchan</v>
      </c>
    </row>
    <row r="18" spans="1:25" ht="18" customHeight="1">
      <c r="A18" s="55">
        <v>213</v>
      </c>
      <c r="B18" s="124" t="str">
        <f t="shared" si="0"/>
        <v>track_213</v>
      </c>
      <c r="C18" s="33">
        <v>36</v>
      </c>
      <c r="E18" s="33">
        <v>2</v>
      </c>
      <c r="F18" s="33">
        <v>4</v>
      </c>
      <c r="I18" s="33">
        <f t="shared" si="1"/>
        <v>6</v>
      </c>
      <c r="J18" s="31">
        <f t="shared" si="2"/>
        <v>0</v>
      </c>
      <c r="K18" s="31">
        <f t="shared" si="3"/>
        <v>0</v>
      </c>
      <c r="L18" s="31">
        <f t="shared" si="4"/>
        <v>0</v>
      </c>
      <c r="M18" s="31">
        <f t="shared" si="5"/>
        <v>1</v>
      </c>
      <c r="N18" s="31">
        <f t="shared" si="6"/>
        <v>0</v>
      </c>
      <c r="O18" s="31">
        <f t="shared" si="7"/>
        <v>0</v>
      </c>
      <c r="P18" s="31">
        <f t="shared" si="8"/>
        <v>0</v>
      </c>
      <c r="Q18" s="171">
        <v>0</v>
      </c>
      <c r="R18" s="33">
        <v>300</v>
      </c>
      <c r="S18" s="33">
        <v>0</v>
      </c>
      <c r="T18" s="33">
        <v>0</v>
      </c>
      <c r="U18" s="251">
        <v>0</v>
      </c>
      <c r="V18" s="251">
        <v>0</v>
      </c>
      <c r="W18" s="33" t="s">
        <v>1333</v>
      </c>
      <c r="X18" s="171"/>
      <c r="Y18" s="33" t="str">
        <f t="shared" si="9"/>
        <v>huojiansha</v>
      </c>
    </row>
    <row r="19" spans="1:25" ht="18" customHeight="1">
      <c r="A19" s="55">
        <v>214</v>
      </c>
      <c r="B19" s="124" t="str">
        <f t="shared" si="0"/>
        <v>track_214</v>
      </c>
      <c r="C19" s="33">
        <v>36</v>
      </c>
      <c r="E19" s="33">
        <v>4</v>
      </c>
      <c r="F19" s="33">
        <v>2</v>
      </c>
      <c r="I19" s="33">
        <f t="shared" si="1"/>
        <v>6</v>
      </c>
      <c r="J19" s="31">
        <f t="shared" si="2"/>
        <v>0</v>
      </c>
      <c r="K19" s="31">
        <f t="shared" si="3"/>
        <v>0</v>
      </c>
      <c r="L19" s="31">
        <f t="shared" si="4"/>
        <v>0</v>
      </c>
      <c r="M19" s="31">
        <f t="shared" si="5"/>
        <v>1</v>
      </c>
      <c r="N19" s="31">
        <f t="shared" si="6"/>
        <v>0</v>
      </c>
      <c r="O19" s="31">
        <f t="shared" si="7"/>
        <v>0</v>
      </c>
      <c r="P19" s="31">
        <f t="shared" si="8"/>
        <v>0</v>
      </c>
      <c r="Q19" s="171">
        <v>0</v>
      </c>
      <c r="R19" s="33">
        <v>300</v>
      </c>
      <c r="S19" s="33">
        <v>0</v>
      </c>
      <c r="T19" s="33">
        <v>0</v>
      </c>
      <c r="U19" s="251">
        <v>0</v>
      </c>
      <c r="V19" s="251">
        <v>0</v>
      </c>
      <c r="W19" s="33" t="s">
        <v>1332</v>
      </c>
      <c r="X19" s="171"/>
      <c r="Y19" s="33" t="str">
        <f t="shared" si="9"/>
        <v>huojiansha</v>
      </c>
    </row>
    <row r="20" spans="1:25" ht="18" customHeight="1">
      <c r="A20" s="55">
        <v>215</v>
      </c>
      <c r="B20" s="124" t="str">
        <f t="shared" si="0"/>
        <v>track_215</v>
      </c>
      <c r="C20" s="33">
        <v>35</v>
      </c>
      <c r="E20" s="33">
        <v>4</v>
      </c>
      <c r="F20" s="33">
        <v>2</v>
      </c>
      <c r="I20" s="33">
        <f t="shared" si="1"/>
        <v>6</v>
      </c>
      <c r="J20" s="31">
        <f t="shared" si="2"/>
        <v>0</v>
      </c>
      <c r="K20" s="31">
        <f t="shared" si="3"/>
        <v>0</v>
      </c>
      <c r="L20" s="31">
        <f t="shared" si="4"/>
        <v>1</v>
      </c>
      <c r="M20" s="31">
        <f t="shared" si="5"/>
        <v>0</v>
      </c>
      <c r="N20" s="31">
        <f t="shared" si="6"/>
        <v>0</v>
      </c>
      <c r="O20" s="31">
        <f t="shared" si="7"/>
        <v>0</v>
      </c>
      <c r="P20" s="31">
        <f t="shared" si="8"/>
        <v>0</v>
      </c>
      <c r="Q20" s="171">
        <v>0</v>
      </c>
      <c r="R20" s="33">
        <v>300</v>
      </c>
      <c r="S20" s="33">
        <v>0</v>
      </c>
      <c r="T20" s="33">
        <v>0</v>
      </c>
      <c r="U20" s="251">
        <v>0</v>
      </c>
      <c r="V20" s="251">
        <v>0</v>
      </c>
      <c r="W20" s="33" t="s">
        <v>1339</v>
      </c>
      <c r="X20" s="171"/>
      <c r="Y20" s="33" t="str">
        <f t="shared" si="9"/>
        <v>youlingchuan</v>
      </c>
    </row>
    <row r="21" spans="1:25" ht="18" customHeight="1">
      <c r="A21" s="55">
        <v>216</v>
      </c>
      <c r="B21" s="124" t="str">
        <f t="shared" si="0"/>
        <v>track_216</v>
      </c>
      <c r="C21" s="33">
        <v>35</v>
      </c>
      <c r="E21" s="33">
        <v>4</v>
      </c>
      <c r="F21" s="33">
        <v>2</v>
      </c>
      <c r="I21" s="33">
        <f t="shared" si="1"/>
        <v>6</v>
      </c>
      <c r="J21" s="31">
        <f t="shared" si="2"/>
        <v>0</v>
      </c>
      <c r="K21" s="31">
        <f t="shared" si="3"/>
        <v>0</v>
      </c>
      <c r="L21" s="31">
        <f t="shared" si="4"/>
        <v>1</v>
      </c>
      <c r="M21" s="31">
        <f t="shared" si="5"/>
        <v>0</v>
      </c>
      <c r="N21" s="31">
        <f t="shared" si="6"/>
        <v>0</v>
      </c>
      <c r="O21" s="31">
        <f t="shared" si="7"/>
        <v>0</v>
      </c>
      <c r="P21" s="31">
        <f t="shared" si="8"/>
        <v>0</v>
      </c>
      <c r="Q21" s="171">
        <v>0</v>
      </c>
      <c r="R21" s="33">
        <v>300</v>
      </c>
      <c r="S21" s="33">
        <v>0</v>
      </c>
      <c r="T21" s="33">
        <v>0</v>
      </c>
      <c r="U21" s="251">
        <v>0</v>
      </c>
      <c r="V21" s="251">
        <v>0</v>
      </c>
      <c r="W21" s="33" t="s">
        <v>1338</v>
      </c>
      <c r="X21" s="171"/>
      <c r="Y21" s="33" t="str">
        <f t="shared" si="9"/>
        <v>youlingchuan</v>
      </c>
    </row>
    <row r="22" spans="1:25" ht="18" customHeight="1">
      <c r="A22" s="55">
        <v>217</v>
      </c>
      <c r="B22" s="124" t="str">
        <f t="shared" si="0"/>
        <v>track_217</v>
      </c>
      <c r="C22" s="33">
        <v>35</v>
      </c>
      <c r="E22" s="33">
        <v>4</v>
      </c>
      <c r="F22" s="33">
        <v>2</v>
      </c>
      <c r="I22" s="33">
        <f t="shared" si="1"/>
        <v>6</v>
      </c>
      <c r="J22" s="31">
        <f t="shared" si="2"/>
        <v>0</v>
      </c>
      <c r="K22" s="31">
        <f t="shared" si="3"/>
        <v>0</v>
      </c>
      <c r="L22" s="31">
        <f t="shared" si="4"/>
        <v>1</v>
      </c>
      <c r="M22" s="31">
        <f t="shared" si="5"/>
        <v>0</v>
      </c>
      <c r="N22" s="31">
        <f t="shared" si="6"/>
        <v>0</v>
      </c>
      <c r="O22" s="31">
        <f t="shared" si="7"/>
        <v>0</v>
      </c>
      <c r="P22" s="31">
        <f t="shared" si="8"/>
        <v>0</v>
      </c>
      <c r="Q22" s="171">
        <v>0</v>
      </c>
      <c r="R22" s="33">
        <v>300</v>
      </c>
      <c r="S22" s="33">
        <v>0</v>
      </c>
      <c r="T22" s="33">
        <v>0</v>
      </c>
      <c r="U22" s="251">
        <v>0</v>
      </c>
      <c r="V22" s="251">
        <v>0</v>
      </c>
      <c r="W22" s="33" t="s">
        <v>1337</v>
      </c>
      <c r="X22" s="171"/>
      <c r="Y22" s="33" t="str">
        <f t="shared" si="9"/>
        <v>youlingchuan</v>
      </c>
    </row>
    <row r="23" spans="1:25" ht="18" customHeight="1">
      <c r="A23" s="55">
        <v>218</v>
      </c>
      <c r="B23" s="124" t="str">
        <f t="shared" si="0"/>
        <v>track_218</v>
      </c>
      <c r="C23" s="33">
        <v>35</v>
      </c>
      <c r="E23" s="33">
        <v>4</v>
      </c>
      <c r="F23" s="33">
        <v>2</v>
      </c>
      <c r="I23" s="33">
        <f t="shared" si="1"/>
        <v>6</v>
      </c>
      <c r="J23" s="31">
        <f t="shared" si="2"/>
        <v>0</v>
      </c>
      <c r="K23" s="31">
        <f t="shared" si="3"/>
        <v>0</v>
      </c>
      <c r="L23" s="31">
        <f t="shared" si="4"/>
        <v>1</v>
      </c>
      <c r="M23" s="31">
        <f t="shared" si="5"/>
        <v>0</v>
      </c>
      <c r="N23" s="31">
        <f t="shared" si="6"/>
        <v>0</v>
      </c>
      <c r="O23" s="31">
        <f t="shared" si="7"/>
        <v>0</v>
      </c>
      <c r="P23" s="31">
        <f t="shared" si="8"/>
        <v>0</v>
      </c>
      <c r="Q23" s="171">
        <v>0</v>
      </c>
      <c r="R23" s="33">
        <v>300</v>
      </c>
      <c r="S23" s="33">
        <v>0</v>
      </c>
      <c r="T23" s="33">
        <v>0</v>
      </c>
      <c r="U23" s="251">
        <v>0</v>
      </c>
      <c r="V23" s="251">
        <v>0</v>
      </c>
      <c r="W23" s="33" t="s">
        <v>1336</v>
      </c>
      <c r="X23" s="171"/>
      <c r="Y23" s="33" t="str">
        <f t="shared" si="9"/>
        <v>youlingchuan</v>
      </c>
    </row>
    <row r="24" spans="1:25" s="31" customFormat="1" ht="18" customHeight="1">
      <c r="A24" s="31">
        <v>219</v>
      </c>
      <c r="B24" s="32" t="str">
        <f t="shared" si="0"/>
        <v>track_219</v>
      </c>
      <c r="C24" s="31">
        <v>61</v>
      </c>
      <c r="E24" s="31">
        <v>2</v>
      </c>
      <c r="F24" s="31">
        <v>4</v>
      </c>
      <c r="I24" s="31">
        <f t="shared" si="1"/>
        <v>6</v>
      </c>
      <c r="J24" s="31">
        <f t="shared" si="2"/>
        <v>0</v>
      </c>
      <c r="K24" s="31">
        <f t="shared" si="3"/>
        <v>1</v>
      </c>
      <c r="L24" s="31">
        <f t="shared" si="4"/>
        <v>0</v>
      </c>
      <c r="M24" s="31">
        <f t="shared" si="5"/>
        <v>0</v>
      </c>
      <c r="N24" s="31">
        <f t="shared" si="6"/>
        <v>0</v>
      </c>
      <c r="O24" s="31">
        <f t="shared" si="7"/>
        <v>0</v>
      </c>
      <c r="P24" s="31">
        <f t="shared" si="8"/>
        <v>0</v>
      </c>
      <c r="Q24" s="276">
        <v>0</v>
      </c>
      <c r="R24" s="31">
        <v>300</v>
      </c>
      <c r="S24" s="31">
        <v>0</v>
      </c>
      <c r="T24" s="31">
        <v>0</v>
      </c>
      <c r="U24" s="96">
        <v>0</v>
      </c>
      <c r="V24" s="96">
        <v>0</v>
      </c>
      <c r="W24" s="31" t="s">
        <v>1335</v>
      </c>
      <c r="X24" s="276"/>
      <c r="Y24" s="31" t="str">
        <f t="shared" si="9"/>
        <v>shihunsha</v>
      </c>
    </row>
    <row r="25" spans="1:25" s="31" customFormat="1" ht="18" customHeight="1">
      <c r="A25" s="31">
        <v>220</v>
      </c>
      <c r="B25" s="32" t="str">
        <f t="shared" si="0"/>
        <v>track_220</v>
      </c>
      <c r="C25" s="31">
        <v>61</v>
      </c>
      <c r="E25" s="31">
        <v>4</v>
      </c>
      <c r="F25" s="31">
        <v>2</v>
      </c>
      <c r="I25" s="31">
        <f t="shared" si="1"/>
        <v>6</v>
      </c>
      <c r="J25" s="31">
        <f t="shared" si="2"/>
        <v>0</v>
      </c>
      <c r="K25" s="31">
        <f t="shared" si="3"/>
        <v>1</v>
      </c>
      <c r="L25" s="31">
        <f t="shared" si="4"/>
        <v>0</v>
      </c>
      <c r="M25" s="31">
        <f t="shared" si="5"/>
        <v>0</v>
      </c>
      <c r="N25" s="31">
        <f t="shared" si="6"/>
        <v>0</v>
      </c>
      <c r="O25" s="31">
        <f t="shared" si="7"/>
        <v>0</v>
      </c>
      <c r="P25" s="31">
        <f t="shared" si="8"/>
        <v>0</v>
      </c>
      <c r="Q25" s="276">
        <v>0</v>
      </c>
      <c r="R25" s="31">
        <v>300</v>
      </c>
      <c r="S25" s="31">
        <v>0</v>
      </c>
      <c r="T25" s="31">
        <v>0</v>
      </c>
      <c r="U25" s="96">
        <v>0</v>
      </c>
      <c r="V25" s="96">
        <v>0</v>
      </c>
      <c r="W25" s="31" t="s">
        <v>1334</v>
      </c>
      <c r="X25" s="276"/>
      <c r="Y25" s="31" t="str">
        <f t="shared" si="9"/>
        <v>shihunsha</v>
      </c>
    </row>
    <row r="26" spans="1:25" s="31" customFormat="1" ht="18" customHeight="1">
      <c r="A26" s="31">
        <v>221</v>
      </c>
      <c r="B26" s="264" t="str">
        <f t="shared" si="0"/>
        <v>track_221</v>
      </c>
      <c r="C26" s="263">
        <v>67</v>
      </c>
      <c r="E26" s="31">
        <v>2</v>
      </c>
      <c r="F26" s="31">
        <v>4</v>
      </c>
      <c r="I26" s="33">
        <f t="shared" si="1"/>
        <v>6</v>
      </c>
      <c r="J26" s="31">
        <f t="shared" si="2"/>
        <v>0</v>
      </c>
      <c r="K26" s="31">
        <f t="shared" si="3"/>
        <v>0</v>
      </c>
      <c r="L26" s="31">
        <f t="shared" si="4"/>
        <v>1</v>
      </c>
      <c r="M26" s="31">
        <f t="shared" si="5"/>
        <v>0</v>
      </c>
      <c r="N26" s="31">
        <f t="shared" si="6"/>
        <v>0</v>
      </c>
      <c r="O26" s="31">
        <f t="shared" si="7"/>
        <v>0</v>
      </c>
      <c r="P26" s="31">
        <f t="shared" si="8"/>
        <v>0</v>
      </c>
      <c r="Q26" s="276">
        <v>0</v>
      </c>
      <c r="R26" s="31">
        <v>300</v>
      </c>
      <c r="S26" s="31">
        <v>0</v>
      </c>
      <c r="T26" s="31">
        <v>0</v>
      </c>
      <c r="U26" s="96">
        <v>0</v>
      </c>
      <c r="V26" s="96">
        <v>0</v>
      </c>
      <c r="W26" s="31" t="s">
        <v>1331</v>
      </c>
      <c r="X26" s="276"/>
      <c r="Y26" s="31" t="str">
        <f t="shared" si="9"/>
        <v>fantianyin</v>
      </c>
    </row>
    <row r="27" spans="1:25" s="31" customFormat="1" ht="18" customHeight="1">
      <c r="A27" s="31">
        <v>222</v>
      </c>
      <c r="B27" s="264" t="str">
        <f t="shared" si="0"/>
        <v>track_222</v>
      </c>
      <c r="C27" s="263">
        <v>67</v>
      </c>
      <c r="E27" s="31">
        <v>4</v>
      </c>
      <c r="F27" s="31">
        <v>2</v>
      </c>
      <c r="I27" s="31">
        <f t="shared" si="1"/>
        <v>6</v>
      </c>
      <c r="J27" s="31">
        <f t="shared" si="2"/>
        <v>0</v>
      </c>
      <c r="K27" s="31">
        <f t="shared" si="3"/>
        <v>0</v>
      </c>
      <c r="L27" s="31">
        <f t="shared" si="4"/>
        <v>1</v>
      </c>
      <c r="M27" s="31">
        <f t="shared" si="5"/>
        <v>0</v>
      </c>
      <c r="N27" s="31">
        <f t="shared" si="6"/>
        <v>0</v>
      </c>
      <c r="O27" s="31">
        <f t="shared" si="7"/>
        <v>0</v>
      </c>
      <c r="P27" s="31">
        <f t="shared" si="8"/>
        <v>0</v>
      </c>
      <c r="Q27" s="276">
        <v>0</v>
      </c>
      <c r="R27" s="31">
        <v>300</v>
      </c>
      <c r="S27" s="31">
        <v>0</v>
      </c>
      <c r="T27" s="31">
        <v>0</v>
      </c>
      <c r="U27" s="96">
        <v>0</v>
      </c>
      <c r="V27" s="96">
        <v>0</v>
      </c>
      <c r="W27" s="31" t="s">
        <v>1330</v>
      </c>
      <c r="X27" s="276"/>
      <c r="Y27" s="31" t="str">
        <f t="shared" si="9"/>
        <v>fantianyin</v>
      </c>
    </row>
    <row r="28" spans="1:25" ht="18" customHeight="1">
      <c r="A28" s="31">
        <v>223</v>
      </c>
      <c r="B28" s="124" t="str">
        <f t="shared" si="0"/>
        <v>track_223</v>
      </c>
      <c r="C28" s="33">
        <v>64</v>
      </c>
      <c r="E28" s="33">
        <v>2</v>
      </c>
      <c r="F28" s="33">
        <v>4</v>
      </c>
      <c r="I28" s="31">
        <f t="shared" si="1"/>
        <v>6</v>
      </c>
      <c r="J28" s="277">
        <f t="shared" si="2"/>
        <v>0</v>
      </c>
      <c r="K28" s="277">
        <f t="shared" si="3"/>
        <v>0</v>
      </c>
      <c r="L28" s="277">
        <f t="shared" si="4"/>
        <v>0</v>
      </c>
      <c r="M28" s="277">
        <f t="shared" si="5"/>
        <v>1</v>
      </c>
      <c r="N28" s="277">
        <f t="shared" si="6"/>
        <v>0</v>
      </c>
      <c r="O28" s="277">
        <f t="shared" si="7"/>
        <v>0</v>
      </c>
      <c r="P28" s="277">
        <f t="shared" si="8"/>
        <v>0</v>
      </c>
      <c r="Q28" s="171">
        <v>0</v>
      </c>
      <c r="R28" s="33">
        <v>300</v>
      </c>
      <c r="S28" s="33">
        <v>0</v>
      </c>
      <c r="T28" s="33">
        <v>0</v>
      </c>
      <c r="U28" s="251">
        <v>0</v>
      </c>
      <c r="V28" s="251">
        <v>0</v>
      </c>
      <c r="W28" s="33" t="s">
        <v>1333</v>
      </c>
      <c r="X28" s="171"/>
      <c r="Y28" s="33" t="str">
        <f t="shared" si="9"/>
        <v>fenghuang</v>
      </c>
    </row>
    <row r="29" spans="1:25" ht="18" customHeight="1">
      <c r="A29" s="31">
        <v>224</v>
      </c>
      <c r="B29" s="124" t="str">
        <f t="shared" si="0"/>
        <v>track_224</v>
      </c>
      <c r="C29" s="33">
        <v>64</v>
      </c>
      <c r="E29" s="33">
        <v>4</v>
      </c>
      <c r="F29" s="33">
        <v>2</v>
      </c>
      <c r="I29" s="33">
        <f t="shared" si="1"/>
        <v>6</v>
      </c>
      <c r="J29" s="277">
        <f t="shared" si="2"/>
        <v>0</v>
      </c>
      <c r="K29" s="277">
        <f t="shared" si="3"/>
        <v>0</v>
      </c>
      <c r="L29" s="277">
        <f t="shared" si="4"/>
        <v>0</v>
      </c>
      <c r="M29" s="277">
        <f t="shared" si="5"/>
        <v>1</v>
      </c>
      <c r="N29" s="277">
        <f t="shared" si="6"/>
        <v>0</v>
      </c>
      <c r="O29" s="277">
        <f t="shared" si="7"/>
        <v>0</v>
      </c>
      <c r="P29" s="277">
        <f t="shared" si="8"/>
        <v>0</v>
      </c>
      <c r="Q29" s="171">
        <v>0</v>
      </c>
      <c r="R29" s="33">
        <v>300</v>
      </c>
      <c r="S29" s="33">
        <v>0</v>
      </c>
      <c r="T29" s="33">
        <v>0</v>
      </c>
      <c r="U29" s="251">
        <v>0</v>
      </c>
      <c r="V29" s="251">
        <v>0</v>
      </c>
      <c r="W29" s="33" t="s">
        <v>1332</v>
      </c>
      <c r="X29" s="171"/>
      <c r="Y29" s="33" t="str">
        <f t="shared" si="9"/>
        <v>fenghuang</v>
      </c>
    </row>
    <row r="30" spans="1:25" ht="18" customHeight="1">
      <c r="A30" s="31">
        <v>225</v>
      </c>
      <c r="B30" s="264" t="str">
        <f t="shared" si="0"/>
        <v>track_225</v>
      </c>
      <c r="C30" s="263">
        <v>65</v>
      </c>
      <c r="E30" s="33">
        <v>2</v>
      </c>
      <c r="F30" s="33">
        <v>4</v>
      </c>
      <c r="I30" s="31">
        <f t="shared" si="1"/>
        <v>6</v>
      </c>
      <c r="J30" s="277">
        <f t="shared" si="2"/>
        <v>0</v>
      </c>
      <c r="K30" s="277">
        <f t="shared" si="3"/>
        <v>0</v>
      </c>
      <c r="L30" s="277">
        <f t="shared" si="4"/>
        <v>0</v>
      </c>
      <c r="M30" s="277">
        <f t="shared" si="5"/>
        <v>1</v>
      </c>
      <c r="N30" s="277">
        <f t="shared" si="6"/>
        <v>0</v>
      </c>
      <c r="O30" s="277">
        <f t="shared" si="7"/>
        <v>0</v>
      </c>
      <c r="P30" s="277">
        <f t="shared" si="8"/>
        <v>0</v>
      </c>
      <c r="Q30" s="171">
        <v>0</v>
      </c>
      <c r="R30" s="33">
        <v>300</v>
      </c>
      <c r="S30" s="33">
        <v>0</v>
      </c>
      <c r="T30" s="33">
        <v>0</v>
      </c>
      <c r="U30" s="251">
        <v>0</v>
      </c>
      <c r="V30" s="251">
        <v>0</v>
      </c>
      <c r="W30" s="33" t="s">
        <v>1333</v>
      </c>
      <c r="X30" s="171"/>
      <c r="Y30" s="33" t="str">
        <f t="shared" si="9"/>
        <v>wulingzhu</v>
      </c>
    </row>
    <row r="31" spans="1:25" ht="18" customHeight="1">
      <c r="A31" s="31">
        <v>226</v>
      </c>
      <c r="B31" s="264" t="str">
        <f t="shared" si="0"/>
        <v>track_226</v>
      </c>
      <c r="C31" s="263">
        <v>65</v>
      </c>
      <c r="E31" s="33">
        <v>4</v>
      </c>
      <c r="F31" s="33">
        <v>2</v>
      </c>
      <c r="I31" s="31">
        <f t="shared" si="1"/>
        <v>6</v>
      </c>
      <c r="J31" s="277">
        <f t="shared" si="2"/>
        <v>0</v>
      </c>
      <c r="K31" s="277">
        <f t="shared" si="3"/>
        <v>0</v>
      </c>
      <c r="L31" s="277">
        <f t="shared" si="4"/>
        <v>0</v>
      </c>
      <c r="M31" s="277">
        <f t="shared" si="5"/>
        <v>1</v>
      </c>
      <c r="N31" s="277">
        <f t="shared" si="6"/>
        <v>0</v>
      </c>
      <c r="O31" s="277">
        <f t="shared" si="7"/>
        <v>0</v>
      </c>
      <c r="P31" s="277">
        <f t="shared" si="8"/>
        <v>0</v>
      </c>
      <c r="Q31" s="171">
        <v>0</v>
      </c>
      <c r="R31" s="33">
        <v>300</v>
      </c>
      <c r="S31" s="33">
        <v>0</v>
      </c>
      <c r="T31" s="33">
        <v>0</v>
      </c>
      <c r="U31" s="251">
        <v>0</v>
      </c>
      <c r="V31" s="251">
        <v>0</v>
      </c>
      <c r="W31" s="33" t="s">
        <v>1332</v>
      </c>
      <c r="X31" s="171"/>
      <c r="Y31" s="33" t="str">
        <f t="shared" si="9"/>
        <v>wulingzhu</v>
      </c>
    </row>
    <row r="32" spans="1:25" s="31" customFormat="1" ht="18" customHeight="1">
      <c r="A32" s="31">
        <v>227</v>
      </c>
      <c r="B32" s="264" t="str">
        <f t="shared" si="0"/>
        <v>track_227</v>
      </c>
      <c r="C32" s="263">
        <v>66</v>
      </c>
      <c r="E32" s="31">
        <v>4</v>
      </c>
      <c r="F32" s="31">
        <v>2</v>
      </c>
      <c r="I32" s="33">
        <f t="shared" si="1"/>
        <v>6</v>
      </c>
      <c r="J32" s="31">
        <f t="shared" si="2"/>
        <v>0</v>
      </c>
      <c r="K32" s="31">
        <f t="shared" si="3"/>
        <v>0</v>
      </c>
      <c r="L32" s="31">
        <f t="shared" si="4"/>
        <v>0</v>
      </c>
      <c r="M32" s="31">
        <f t="shared" si="5"/>
        <v>0</v>
      </c>
      <c r="N32" s="31">
        <f t="shared" si="6"/>
        <v>0</v>
      </c>
      <c r="O32" s="31">
        <f t="shared" si="7"/>
        <v>1</v>
      </c>
      <c r="P32" s="31">
        <f t="shared" si="8"/>
        <v>1</v>
      </c>
      <c r="Q32" s="276">
        <v>0</v>
      </c>
      <c r="R32" s="31">
        <v>300</v>
      </c>
      <c r="S32" s="31">
        <v>0</v>
      </c>
      <c r="T32" s="31">
        <v>0</v>
      </c>
      <c r="U32" s="96">
        <v>0</v>
      </c>
      <c r="V32" s="96">
        <v>0</v>
      </c>
      <c r="W32" s="31" t="s">
        <v>1331</v>
      </c>
      <c r="X32" s="276"/>
      <c r="Y32" s="31" t="str">
        <f t="shared" si="9"/>
        <v>dawangwuzei</v>
      </c>
    </row>
    <row r="33" spans="1:25" s="31" customFormat="1" ht="18" customHeight="1">
      <c r="A33" s="31">
        <v>228</v>
      </c>
      <c r="B33" s="264" t="str">
        <f t="shared" si="0"/>
        <v>track_228</v>
      </c>
      <c r="C33" s="263">
        <v>66</v>
      </c>
      <c r="E33" s="31">
        <v>2</v>
      </c>
      <c r="F33" s="31">
        <v>4</v>
      </c>
      <c r="I33" s="31">
        <f t="shared" si="1"/>
        <v>6</v>
      </c>
      <c r="J33" s="31">
        <f t="shared" si="2"/>
        <v>0</v>
      </c>
      <c r="K33" s="31">
        <f t="shared" si="3"/>
        <v>0</v>
      </c>
      <c r="L33" s="31">
        <f t="shared" si="4"/>
        <v>0</v>
      </c>
      <c r="M33" s="31">
        <f t="shared" si="5"/>
        <v>0</v>
      </c>
      <c r="N33" s="31">
        <f t="shared" si="6"/>
        <v>0</v>
      </c>
      <c r="O33" s="31">
        <f t="shared" si="7"/>
        <v>1</v>
      </c>
      <c r="P33" s="31">
        <f t="shared" si="8"/>
        <v>1</v>
      </c>
      <c r="Q33" s="276">
        <v>0</v>
      </c>
      <c r="R33" s="31">
        <v>300</v>
      </c>
      <c r="S33" s="31">
        <v>0</v>
      </c>
      <c r="T33" s="31">
        <v>0</v>
      </c>
      <c r="U33" s="96">
        <v>0</v>
      </c>
      <c r="V33" s="96">
        <v>0</v>
      </c>
      <c r="W33" s="31" t="s">
        <v>1330</v>
      </c>
      <c r="X33" s="276"/>
      <c r="Y33" s="31" t="str">
        <f t="shared" si="9"/>
        <v>dawangwuzei</v>
      </c>
    </row>
    <row r="34" spans="1:25" s="31" customFormat="1" ht="18" customHeight="1">
      <c r="A34" s="31">
        <v>229</v>
      </c>
      <c r="B34" s="264" t="str">
        <f t="shared" si="0"/>
        <v>track_229</v>
      </c>
      <c r="C34" s="263">
        <v>66</v>
      </c>
      <c r="E34" s="31">
        <v>1</v>
      </c>
      <c r="F34" s="31">
        <v>3</v>
      </c>
      <c r="I34" s="31">
        <f t="shared" si="1"/>
        <v>6</v>
      </c>
      <c r="J34" s="31">
        <f t="shared" si="2"/>
        <v>0</v>
      </c>
      <c r="K34" s="31">
        <f t="shared" si="3"/>
        <v>0</v>
      </c>
      <c r="L34" s="31">
        <f t="shared" si="4"/>
        <v>0</v>
      </c>
      <c r="M34" s="31">
        <f t="shared" si="5"/>
        <v>0</v>
      </c>
      <c r="N34" s="31">
        <f t="shared" si="6"/>
        <v>0</v>
      </c>
      <c r="O34" s="31">
        <f t="shared" si="7"/>
        <v>1</v>
      </c>
      <c r="P34" s="31">
        <f t="shared" si="8"/>
        <v>1</v>
      </c>
      <c r="Q34" s="276">
        <v>0</v>
      </c>
      <c r="R34" s="31">
        <v>300</v>
      </c>
      <c r="S34" s="31">
        <v>0</v>
      </c>
      <c r="T34" s="31">
        <v>0</v>
      </c>
      <c r="U34" s="96">
        <v>0</v>
      </c>
      <c r="V34" s="96">
        <v>0</v>
      </c>
      <c r="W34" s="31" t="s">
        <v>1331</v>
      </c>
      <c r="X34" s="276"/>
      <c r="Y34" s="31" t="str">
        <f t="shared" si="9"/>
        <v>dawangwuzei</v>
      </c>
    </row>
    <row r="35" spans="1:25" s="31" customFormat="1" ht="18" customHeight="1">
      <c r="A35" s="31">
        <v>230</v>
      </c>
      <c r="B35" s="264" t="str">
        <f t="shared" si="0"/>
        <v>track_230</v>
      </c>
      <c r="C35" s="263">
        <v>66</v>
      </c>
      <c r="E35" s="31">
        <v>3</v>
      </c>
      <c r="F35" s="31">
        <v>1</v>
      </c>
      <c r="I35" s="33">
        <f t="shared" si="1"/>
        <v>6</v>
      </c>
      <c r="J35" s="31">
        <f t="shared" si="2"/>
        <v>0</v>
      </c>
      <c r="K35" s="31">
        <f t="shared" si="3"/>
        <v>0</v>
      </c>
      <c r="L35" s="31">
        <f t="shared" si="4"/>
        <v>0</v>
      </c>
      <c r="M35" s="31">
        <f t="shared" si="5"/>
        <v>0</v>
      </c>
      <c r="N35" s="31">
        <f t="shared" si="6"/>
        <v>0</v>
      </c>
      <c r="O35" s="31">
        <f t="shared" si="7"/>
        <v>1</v>
      </c>
      <c r="P35" s="31">
        <f t="shared" si="8"/>
        <v>1</v>
      </c>
      <c r="Q35" s="276">
        <v>0</v>
      </c>
      <c r="R35" s="31">
        <v>300</v>
      </c>
      <c r="S35" s="31">
        <v>0</v>
      </c>
      <c r="T35" s="31">
        <v>0</v>
      </c>
      <c r="U35" s="96">
        <v>0</v>
      </c>
      <c r="V35" s="96">
        <v>0</v>
      </c>
      <c r="W35" s="31" t="s">
        <v>1330</v>
      </c>
      <c r="X35" s="276"/>
      <c r="Y35" s="31" t="str">
        <f t="shared" si="9"/>
        <v>dawangwuzei</v>
      </c>
    </row>
    <row r="36" spans="1:25" s="31" customFormat="1" ht="18" customHeight="1">
      <c r="A36" s="31">
        <v>231</v>
      </c>
      <c r="B36" s="264" t="str">
        <f t="shared" si="0"/>
        <v>track_231</v>
      </c>
      <c r="C36" s="263">
        <v>68</v>
      </c>
      <c r="E36" s="31">
        <v>2</v>
      </c>
      <c r="F36" s="31">
        <v>4</v>
      </c>
      <c r="I36" s="31">
        <f t="shared" si="1"/>
        <v>6</v>
      </c>
      <c r="J36" s="31">
        <f t="shared" si="2"/>
        <v>0</v>
      </c>
      <c r="K36" s="31">
        <f t="shared" si="3"/>
        <v>0</v>
      </c>
      <c r="L36" s="31">
        <f t="shared" si="4"/>
        <v>0</v>
      </c>
      <c r="M36" s="31">
        <f t="shared" si="5"/>
        <v>1</v>
      </c>
      <c r="N36" s="31">
        <f t="shared" si="6"/>
        <v>0</v>
      </c>
      <c r="O36" s="31">
        <f t="shared" si="7"/>
        <v>0</v>
      </c>
      <c r="P36" s="31">
        <f t="shared" si="8"/>
        <v>0</v>
      </c>
      <c r="Q36" s="276">
        <v>0</v>
      </c>
      <c r="R36" s="31">
        <v>300</v>
      </c>
      <c r="S36" s="31">
        <v>0</v>
      </c>
      <c r="T36" s="31">
        <v>0</v>
      </c>
      <c r="U36" s="96">
        <v>0</v>
      </c>
      <c r="V36" s="96">
        <v>0</v>
      </c>
      <c r="W36" s="31" t="s">
        <v>1331</v>
      </c>
      <c r="X36" s="276"/>
      <c r="Y36" s="31" t="str">
        <f t="shared" si="9"/>
        <v>yinyangjing</v>
      </c>
    </row>
    <row r="37" spans="1:25" s="31" customFormat="1" ht="18" customHeight="1">
      <c r="A37" s="31">
        <v>232</v>
      </c>
      <c r="B37" s="264" t="str">
        <f t="shared" si="0"/>
        <v>track_232</v>
      </c>
      <c r="C37" s="263">
        <v>68</v>
      </c>
      <c r="E37" s="31">
        <v>4</v>
      </c>
      <c r="F37" s="31">
        <v>2</v>
      </c>
      <c r="I37" s="31">
        <f t="shared" si="1"/>
        <v>6</v>
      </c>
      <c r="J37" s="31">
        <f t="shared" si="2"/>
        <v>0</v>
      </c>
      <c r="K37" s="31">
        <f t="shared" si="3"/>
        <v>0</v>
      </c>
      <c r="L37" s="31">
        <f t="shared" si="4"/>
        <v>0</v>
      </c>
      <c r="M37" s="31">
        <f t="shared" si="5"/>
        <v>1</v>
      </c>
      <c r="N37" s="31">
        <f t="shared" si="6"/>
        <v>0</v>
      </c>
      <c r="O37" s="31">
        <f t="shared" si="7"/>
        <v>0</v>
      </c>
      <c r="P37" s="31">
        <f t="shared" si="8"/>
        <v>0</v>
      </c>
      <c r="Q37" s="276">
        <v>0</v>
      </c>
      <c r="R37" s="31">
        <v>300</v>
      </c>
      <c r="S37" s="31">
        <v>0</v>
      </c>
      <c r="T37" s="31">
        <v>0</v>
      </c>
      <c r="U37" s="96">
        <v>0</v>
      </c>
      <c r="V37" s="96">
        <v>0</v>
      </c>
      <c r="W37" s="31" t="s">
        <v>1330</v>
      </c>
      <c r="X37" s="276"/>
      <c r="Y37" s="31" t="str">
        <f t="shared" si="9"/>
        <v>yinyangjing</v>
      </c>
    </row>
    <row r="38" spans="1:25" s="31" customFormat="1" ht="18" customHeight="1">
      <c r="A38" s="31">
        <v>233</v>
      </c>
      <c r="B38" s="264" t="str">
        <f t="shared" si="0"/>
        <v>track_233</v>
      </c>
      <c r="C38" s="263">
        <v>69</v>
      </c>
      <c r="E38" s="31">
        <v>2</v>
      </c>
      <c r="F38" s="31">
        <v>4</v>
      </c>
      <c r="I38" s="31">
        <f t="shared" ref="I38:I55" si="10">VLOOKUP(C38,AE:AG,3,0)</f>
        <v>6</v>
      </c>
      <c r="J38" s="31">
        <f t="shared" ref="J38:J69" si="11">VLOOKUP(C38,AE:AJ,6,0)</f>
        <v>0</v>
      </c>
      <c r="K38" s="31">
        <f t="shared" ref="K38:K69" si="12">VLOOKUP(C38,AE:AK,7,0)</f>
        <v>0</v>
      </c>
      <c r="L38" s="31">
        <f t="shared" ref="L38:L55" si="13">VLOOKUP(C38,AE:AQ,8,0)</f>
        <v>0</v>
      </c>
      <c r="M38" s="31">
        <f t="shared" ref="M38:M69" si="14">VLOOKUP(C38,AE:AM,9,0)</f>
        <v>0</v>
      </c>
      <c r="N38" s="31">
        <f t="shared" ref="N38:N69" si="15">VLOOKUP(C38,AE:AN,10,0)</f>
        <v>0</v>
      </c>
      <c r="O38" s="31">
        <f t="shared" ref="O38:O69" si="16">VLOOKUP(C38,AE:AO,11,0)</f>
        <v>0</v>
      </c>
      <c r="P38" s="31">
        <f t="shared" ref="P38:P69" si="17">VLOOKUP(C38,AE:AP,11,0)</f>
        <v>0</v>
      </c>
      <c r="Q38" s="276">
        <v>0</v>
      </c>
      <c r="R38" s="31">
        <v>300</v>
      </c>
      <c r="S38" s="31">
        <v>0</v>
      </c>
      <c r="T38" s="31">
        <v>0</v>
      </c>
      <c r="U38" s="96">
        <v>0</v>
      </c>
      <c r="V38" s="96">
        <v>0</v>
      </c>
      <c r="W38" s="31" t="s">
        <v>1331</v>
      </c>
      <c r="X38" s="276"/>
      <c r="Y38" s="31" t="str">
        <f t="shared" ref="Y38:Y69" si="18">VLOOKUP(C38,AE:AF,2,0)</f>
        <v>wuseshenniu</v>
      </c>
    </row>
    <row r="39" spans="1:25" s="31" customFormat="1" ht="18" customHeight="1">
      <c r="A39" s="31">
        <v>234</v>
      </c>
      <c r="B39" s="264" t="str">
        <f t="shared" si="0"/>
        <v>track_234</v>
      </c>
      <c r="C39" s="263">
        <v>69</v>
      </c>
      <c r="E39" s="31">
        <v>4</v>
      </c>
      <c r="F39" s="31">
        <v>2</v>
      </c>
      <c r="I39" s="31">
        <f t="shared" si="10"/>
        <v>6</v>
      </c>
      <c r="J39" s="31">
        <f t="shared" si="11"/>
        <v>0</v>
      </c>
      <c r="K39" s="31">
        <f t="shared" si="12"/>
        <v>0</v>
      </c>
      <c r="L39" s="31">
        <f t="shared" si="13"/>
        <v>0</v>
      </c>
      <c r="M39" s="31">
        <f t="shared" si="14"/>
        <v>0</v>
      </c>
      <c r="N39" s="31">
        <f t="shared" si="15"/>
        <v>0</v>
      </c>
      <c r="O39" s="31">
        <f t="shared" si="16"/>
        <v>0</v>
      </c>
      <c r="P39" s="31">
        <f t="shared" si="17"/>
        <v>0</v>
      </c>
      <c r="Q39" s="276">
        <v>0</v>
      </c>
      <c r="R39" s="31">
        <v>300</v>
      </c>
      <c r="S39" s="31">
        <v>0</v>
      </c>
      <c r="T39" s="31">
        <v>0</v>
      </c>
      <c r="U39" s="96">
        <v>0</v>
      </c>
      <c r="V39" s="96">
        <v>0</v>
      </c>
      <c r="W39" s="31" t="s">
        <v>1330</v>
      </c>
      <c r="X39" s="276"/>
      <c r="Y39" s="31" t="str">
        <f t="shared" si="18"/>
        <v>wuseshenniu</v>
      </c>
    </row>
    <row r="40" spans="1:25" ht="18" customHeight="1">
      <c r="A40" s="31">
        <v>235</v>
      </c>
      <c r="B40" s="264" t="str">
        <f t="shared" si="0"/>
        <v>track_235</v>
      </c>
      <c r="C40" s="263">
        <v>76</v>
      </c>
      <c r="E40" s="33">
        <v>2</v>
      </c>
      <c r="F40" s="33">
        <v>4</v>
      </c>
      <c r="I40" s="31">
        <f t="shared" si="10"/>
        <v>6</v>
      </c>
      <c r="J40" s="277">
        <f t="shared" si="11"/>
        <v>0</v>
      </c>
      <c r="K40" s="277">
        <f t="shared" si="12"/>
        <v>0</v>
      </c>
      <c r="L40" s="277">
        <f t="shared" si="13"/>
        <v>0</v>
      </c>
      <c r="M40" s="277">
        <f t="shared" si="14"/>
        <v>0</v>
      </c>
      <c r="N40" s="277">
        <f t="shared" si="15"/>
        <v>0</v>
      </c>
      <c r="O40" s="277">
        <f t="shared" si="16"/>
        <v>0</v>
      </c>
      <c r="P40" s="277">
        <f t="shared" si="17"/>
        <v>0</v>
      </c>
      <c r="Q40" s="171">
        <v>0</v>
      </c>
      <c r="R40" s="33">
        <v>300</v>
      </c>
      <c r="S40" s="33">
        <v>0</v>
      </c>
      <c r="T40" s="33">
        <v>0</v>
      </c>
      <c r="U40" s="251">
        <v>0</v>
      </c>
      <c r="V40" s="251">
        <v>0</v>
      </c>
      <c r="W40" s="33" t="s">
        <v>1333</v>
      </c>
      <c r="X40" s="171"/>
      <c r="Y40" s="33" t="str">
        <f t="shared" si="18"/>
        <v>wulingzhu</v>
      </c>
    </row>
    <row r="41" spans="1:25" ht="18" customHeight="1">
      <c r="A41" s="31">
        <v>236</v>
      </c>
      <c r="B41" s="264" t="str">
        <f t="shared" si="0"/>
        <v>track_236</v>
      </c>
      <c r="C41" s="263">
        <v>76</v>
      </c>
      <c r="E41" s="33">
        <v>4</v>
      </c>
      <c r="F41" s="33">
        <v>2</v>
      </c>
      <c r="I41" s="31">
        <f t="shared" si="10"/>
        <v>6</v>
      </c>
      <c r="J41" s="277">
        <f t="shared" si="11"/>
        <v>0</v>
      </c>
      <c r="K41" s="277">
        <f t="shared" si="12"/>
        <v>0</v>
      </c>
      <c r="L41" s="277">
        <f t="shared" si="13"/>
        <v>0</v>
      </c>
      <c r="M41" s="277">
        <f t="shared" si="14"/>
        <v>0</v>
      </c>
      <c r="N41" s="277">
        <f t="shared" si="15"/>
        <v>0</v>
      </c>
      <c r="O41" s="277">
        <f t="shared" si="16"/>
        <v>0</v>
      </c>
      <c r="P41" s="277">
        <f t="shared" si="17"/>
        <v>0</v>
      </c>
      <c r="Q41" s="171">
        <v>0</v>
      </c>
      <c r="R41" s="33">
        <v>300</v>
      </c>
      <c r="S41" s="33">
        <v>0</v>
      </c>
      <c r="T41" s="33">
        <v>0</v>
      </c>
      <c r="U41" s="251">
        <v>0</v>
      </c>
      <c r="V41" s="251">
        <v>0</v>
      </c>
      <c r="W41" s="33" t="s">
        <v>1332</v>
      </c>
      <c r="X41" s="171"/>
      <c r="Y41" s="33" t="str">
        <f t="shared" si="18"/>
        <v>wulingzhu</v>
      </c>
    </row>
    <row r="42" spans="1:25" s="31" customFormat="1" ht="18" customHeight="1">
      <c r="A42" s="31">
        <v>237</v>
      </c>
      <c r="B42" s="264" t="str">
        <f t="shared" si="0"/>
        <v>track_237</v>
      </c>
      <c r="C42" s="263">
        <v>77</v>
      </c>
      <c r="E42" s="31">
        <v>2</v>
      </c>
      <c r="F42" s="31">
        <v>4</v>
      </c>
      <c r="I42" s="31">
        <f t="shared" si="10"/>
        <v>6</v>
      </c>
      <c r="J42" s="31">
        <f t="shared" si="11"/>
        <v>0</v>
      </c>
      <c r="K42" s="31">
        <f t="shared" si="12"/>
        <v>1</v>
      </c>
      <c r="L42" s="31">
        <f t="shared" si="13"/>
        <v>0</v>
      </c>
      <c r="M42" s="31">
        <f t="shared" si="14"/>
        <v>0</v>
      </c>
      <c r="N42" s="31">
        <f t="shared" si="15"/>
        <v>0</v>
      </c>
      <c r="O42" s="31">
        <f t="shared" si="16"/>
        <v>0</v>
      </c>
      <c r="P42" s="31">
        <f t="shared" si="17"/>
        <v>0</v>
      </c>
      <c r="Q42" s="276">
        <v>0</v>
      </c>
      <c r="R42" s="31">
        <v>300</v>
      </c>
      <c r="S42" s="31">
        <v>0</v>
      </c>
      <c r="T42" s="31">
        <v>0</v>
      </c>
      <c r="U42" s="96">
        <v>0</v>
      </c>
      <c r="V42" s="96">
        <v>0</v>
      </c>
      <c r="W42" s="31" t="s">
        <v>1331</v>
      </c>
      <c r="X42" s="276"/>
      <c r="Y42" s="31" t="str">
        <f t="shared" si="18"/>
        <v>wuseshenniu</v>
      </c>
    </row>
    <row r="43" spans="1:25" s="31" customFormat="1" ht="18" customHeight="1">
      <c r="A43" s="31">
        <v>238</v>
      </c>
      <c r="B43" s="264" t="str">
        <f t="shared" si="0"/>
        <v>track_238</v>
      </c>
      <c r="C43" s="263">
        <v>77</v>
      </c>
      <c r="E43" s="31">
        <v>4</v>
      </c>
      <c r="F43" s="31">
        <v>2</v>
      </c>
      <c r="I43" s="31">
        <f t="shared" si="10"/>
        <v>6</v>
      </c>
      <c r="J43" s="31">
        <f t="shared" si="11"/>
        <v>0</v>
      </c>
      <c r="K43" s="31">
        <f t="shared" si="12"/>
        <v>1</v>
      </c>
      <c r="L43" s="31">
        <f t="shared" si="13"/>
        <v>0</v>
      </c>
      <c r="M43" s="31">
        <f t="shared" si="14"/>
        <v>0</v>
      </c>
      <c r="N43" s="31">
        <f t="shared" si="15"/>
        <v>0</v>
      </c>
      <c r="O43" s="31">
        <f t="shared" si="16"/>
        <v>0</v>
      </c>
      <c r="P43" s="31">
        <f t="shared" si="17"/>
        <v>0</v>
      </c>
      <c r="Q43" s="276">
        <v>0</v>
      </c>
      <c r="R43" s="31">
        <v>300</v>
      </c>
      <c r="S43" s="31">
        <v>0</v>
      </c>
      <c r="T43" s="31">
        <v>0</v>
      </c>
      <c r="U43" s="96">
        <v>0</v>
      </c>
      <c r="V43" s="96">
        <v>0</v>
      </c>
      <c r="W43" s="31" t="s">
        <v>1330</v>
      </c>
      <c r="X43" s="276"/>
      <c r="Y43" s="31" t="str">
        <f t="shared" si="18"/>
        <v>wuseshenniu</v>
      </c>
    </row>
    <row r="44" spans="1:25" s="31" customFormat="1" ht="18" customHeight="1">
      <c r="A44" s="263">
        <v>239</v>
      </c>
      <c r="B44" s="264" t="str">
        <f t="shared" si="0"/>
        <v>track_239</v>
      </c>
      <c r="C44" s="263">
        <v>79</v>
      </c>
      <c r="E44" s="31">
        <v>2</v>
      </c>
      <c r="F44" s="31">
        <v>4</v>
      </c>
      <c r="I44" s="31">
        <f t="shared" si="10"/>
        <v>6</v>
      </c>
      <c r="J44" s="31">
        <f t="shared" si="11"/>
        <v>0</v>
      </c>
      <c r="K44" s="31">
        <f t="shared" si="12"/>
        <v>0</v>
      </c>
      <c r="L44" s="31">
        <f t="shared" si="13"/>
        <v>0</v>
      </c>
      <c r="M44" s="31">
        <f t="shared" si="14"/>
        <v>0</v>
      </c>
      <c r="N44" s="31">
        <f t="shared" si="15"/>
        <v>0</v>
      </c>
      <c r="O44" s="31">
        <f t="shared" si="16"/>
        <v>1</v>
      </c>
      <c r="P44" s="31">
        <f t="shared" si="17"/>
        <v>1</v>
      </c>
      <c r="Q44" s="276">
        <v>0</v>
      </c>
      <c r="R44" s="31">
        <v>300</v>
      </c>
      <c r="S44" s="31">
        <v>0</v>
      </c>
      <c r="T44" s="31">
        <v>0</v>
      </c>
      <c r="U44" s="96">
        <v>0</v>
      </c>
      <c r="V44" s="96">
        <v>0</v>
      </c>
      <c r="W44" s="31" t="s">
        <v>1331</v>
      </c>
      <c r="X44" s="276"/>
      <c r="Y44" s="31" t="str">
        <f t="shared" si="18"/>
        <v>kuiniugu</v>
      </c>
    </row>
    <row r="45" spans="1:25" s="31" customFormat="1" ht="18" customHeight="1">
      <c r="A45" s="263">
        <v>240</v>
      </c>
      <c r="B45" s="264" t="str">
        <f t="shared" si="0"/>
        <v>track_240</v>
      </c>
      <c r="C45" s="263">
        <v>79</v>
      </c>
      <c r="E45" s="31">
        <v>4</v>
      </c>
      <c r="F45" s="31">
        <v>2</v>
      </c>
      <c r="I45" s="31">
        <f t="shared" si="10"/>
        <v>6</v>
      </c>
      <c r="J45" s="31">
        <f t="shared" si="11"/>
        <v>0</v>
      </c>
      <c r="K45" s="31">
        <f t="shared" si="12"/>
        <v>0</v>
      </c>
      <c r="L45" s="31">
        <f t="shared" si="13"/>
        <v>0</v>
      </c>
      <c r="M45" s="31">
        <f t="shared" si="14"/>
        <v>0</v>
      </c>
      <c r="N45" s="31">
        <f t="shared" si="15"/>
        <v>0</v>
      </c>
      <c r="O45" s="31">
        <f t="shared" si="16"/>
        <v>1</v>
      </c>
      <c r="P45" s="31">
        <f t="shared" si="17"/>
        <v>1</v>
      </c>
      <c r="Q45" s="276">
        <v>0</v>
      </c>
      <c r="R45" s="31">
        <v>300</v>
      </c>
      <c r="S45" s="31">
        <v>0</v>
      </c>
      <c r="T45" s="31">
        <v>0</v>
      </c>
      <c r="U45" s="96">
        <v>0</v>
      </c>
      <c r="V45" s="96">
        <v>0</v>
      </c>
      <c r="W45" s="31" t="s">
        <v>1330</v>
      </c>
      <c r="X45" s="276"/>
      <c r="Y45" s="31" t="str">
        <f t="shared" si="18"/>
        <v>kuiniugu</v>
      </c>
    </row>
    <row r="46" spans="1:25" s="31" customFormat="1" ht="18" customHeight="1">
      <c r="A46" s="263">
        <v>241</v>
      </c>
      <c r="B46" s="264" t="str">
        <f t="shared" si="0"/>
        <v>track_241</v>
      </c>
      <c r="C46" s="263">
        <v>80</v>
      </c>
      <c r="E46" s="31">
        <v>2</v>
      </c>
      <c r="F46" s="31">
        <v>4</v>
      </c>
      <c r="I46" s="31">
        <f t="shared" si="10"/>
        <v>6</v>
      </c>
      <c r="J46" s="31">
        <f t="shared" si="11"/>
        <v>0</v>
      </c>
      <c r="K46" s="31">
        <f t="shared" si="12"/>
        <v>0</v>
      </c>
      <c r="L46" s="31">
        <f t="shared" si="13"/>
        <v>0</v>
      </c>
      <c r="M46" s="31">
        <f t="shared" si="14"/>
        <v>0</v>
      </c>
      <c r="N46" s="31">
        <f t="shared" si="15"/>
        <v>0</v>
      </c>
      <c r="O46" s="31">
        <f t="shared" si="16"/>
        <v>0</v>
      </c>
      <c r="P46" s="31">
        <f t="shared" si="17"/>
        <v>0</v>
      </c>
      <c r="Q46" s="276">
        <v>0</v>
      </c>
      <c r="R46" s="31">
        <v>300</v>
      </c>
      <c r="S46" s="31">
        <v>0</v>
      </c>
      <c r="T46" s="31">
        <v>0</v>
      </c>
      <c r="U46" s="96">
        <v>0</v>
      </c>
      <c r="V46" s="96">
        <v>0</v>
      </c>
      <c r="W46" s="31" t="s">
        <v>1331</v>
      </c>
      <c r="X46" s="276"/>
      <c r="Y46" s="31" t="str">
        <f t="shared" si="18"/>
        <v>zhuxianjian</v>
      </c>
    </row>
    <row r="47" spans="1:25" s="31" customFormat="1" ht="18" customHeight="1">
      <c r="A47" s="263">
        <v>242</v>
      </c>
      <c r="B47" s="264" t="str">
        <f t="shared" si="0"/>
        <v>track_242</v>
      </c>
      <c r="C47" s="263">
        <v>80</v>
      </c>
      <c r="E47" s="31">
        <v>4</v>
      </c>
      <c r="F47" s="31">
        <v>2</v>
      </c>
      <c r="I47" s="31">
        <f t="shared" si="10"/>
        <v>6</v>
      </c>
      <c r="J47" s="31">
        <f t="shared" si="11"/>
        <v>0</v>
      </c>
      <c r="K47" s="31">
        <f t="shared" si="12"/>
        <v>0</v>
      </c>
      <c r="L47" s="31">
        <f t="shared" si="13"/>
        <v>0</v>
      </c>
      <c r="M47" s="31">
        <f t="shared" si="14"/>
        <v>0</v>
      </c>
      <c r="N47" s="31">
        <f t="shared" si="15"/>
        <v>0</v>
      </c>
      <c r="O47" s="31">
        <f t="shared" si="16"/>
        <v>0</v>
      </c>
      <c r="P47" s="31">
        <f t="shared" si="17"/>
        <v>0</v>
      </c>
      <c r="Q47" s="276">
        <v>0</v>
      </c>
      <c r="R47" s="31">
        <v>300</v>
      </c>
      <c r="S47" s="31">
        <v>0</v>
      </c>
      <c r="T47" s="31">
        <v>0</v>
      </c>
      <c r="U47" s="96">
        <v>0</v>
      </c>
      <c r="V47" s="96">
        <v>0</v>
      </c>
      <c r="W47" s="31" t="s">
        <v>1330</v>
      </c>
      <c r="X47" s="276"/>
      <c r="Y47" s="31" t="str">
        <f t="shared" si="18"/>
        <v>zhuxianjian</v>
      </c>
    </row>
    <row r="48" spans="1:25" s="31" customFormat="1" ht="18" customHeight="1">
      <c r="A48" s="263">
        <v>243</v>
      </c>
      <c r="B48" s="264" t="str">
        <f t="shared" si="0"/>
        <v>track_243</v>
      </c>
      <c r="C48" s="263">
        <v>81</v>
      </c>
      <c r="E48" s="31">
        <v>2</v>
      </c>
      <c r="F48" s="31">
        <v>4</v>
      </c>
      <c r="I48" s="31">
        <f t="shared" si="10"/>
        <v>6</v>
      </c>
      <c r="J48" s="31">
        <f t="shared" si="11"/>
        <v>0</v>
      </c>
      <c r="K48" s="31">
        <f t="shared" si="12"/>
        <v>0</v>
      </c>
      <c r="L48" s="31">
        <f t="shared" si="13"/>
        <v>0</v>
      </c>
      <c r="M48" s="31">
        <f t="shared" si="14"/>
        <v>0</v>
      </c>
      <c r="N48" s="31">
        <f t="shared" si="15"/>
        <v>0</v>
      </c>
      <c r="O48" s="31">
        <f t="shared" si="16"/>
        <v>0</v>
      </c>
      <c r="P48" s="31">
        <f t="shared" si="17"/>
        <v>0</v>
      </c>
      <c r="Q48" s="276">
        <v>0</v>
      </c>
      <c r="R48" s="31">
        <v>300</v>
      </c>
      <c r="S48" s="31">
        <v>0</v>
      </c>
      <c r="T48" s="31">
        <v>0</v>
      </c>
      <c r="U48" s="96">
        <v>0</v>
      </c>
      <c r="V48" s="96">
        <v>0</v>
      </c>
      <c r="W48" s="31" t="s">
        <v>1331</v>
      </c>
      <c r="X48" s="276"/>
      <c r="Y48" s="31" t="str">
        <f t="shared" si="18"/>
        <v>baihu</v>
      </c>
    </row>
    <row r="49" spans="1:25" s="31" customFormat="1" ht="18" customHeight="1">
      <c r="A49" s="263">
        <v>244</v>
      </c>
      <c r="B49" s="264" t="str">
        <f t="shared" si="0"/>
        <v>track_244</v>
      </c>
      <c r="C49" s="263">
        <v>81</v>
      </c>
      <c r="E49" s="31">
        <v>4</v>
      </c>
      <c r="F49" s="31">
        <v>2</v>
      </c>
      <c r="I49" s="31">
        <f t="shared" si="10"/>
        <v>6</v>
      </c>
      <c r="J49" s="31">
        <f t="shared" si="11"/>
        <v>0</v>
      </c>
      <c r="K49" s="31">
        <f t="shared" si="12"/>
        <v>0</v>
      </c>
      <c r="L49" s="31">
        <f t="shared" si="13"/>
        <v>0</v>
      </c>
      <c r="M49" s="31">
        <f t="shared" si="14"/>
        <v>0</v>
      </c>
      <c r="N49" s="31">
        <f t="shared" si="15"/>
        <v>0</v>
      </c>
      <c r="O49" s="31">
        <f t="shared" si="16"/>
        <v>0</v>
      </c>
      <c r="P49" s="31">
        <f t="shared" si="17"/>
        <v>0</v>
      </c>
      <c r="Q49" s="276">
        <v>0</v>
      </c>
      <c r="R49" s="31">
        <v>300</v>
      </c>
      <c r="S49" s="31">
        <v>0</v>
      </c>
      <c r="T49" s="31">
        <v>0</v>
      </c>
      <c r="U49" s="96">
        <v>0</v>
      </c>
      <c r="V49" s="96">
        <v>0</v>
      </c>
      <c r="W49" s="31" t="s">
        <v>1330</v>
      </c>
      <c r="X49" s="276"/>
      <c r="Y49" s="31" t="str">
        <f t="shared" si="18"/>
        <v>baihu</v>
      </c>
    </row>
    <row r="50" spans="1:25" s="31" customFormat="1" ht="18" customHeight="1">
      <c r="A50" s="263">
        <v>245</v>
      </c>
      <c r="B50" s="264" t="str">
        <f t="shared" si="0"/>
        <v>track_245</v>
      </c>
      <c r="C50" s="263">
        <v>82</v>
      </c>
      <c r="E50" s="31">
        <v>2</v>
      </c>
      <c r="F50" s="31">
        <v>4</v>
      </c>
      <c r="I50" s="31">
        <f t="shared" si="10"/>
        <v>6</v>
      </c>
      <c r="J50" s="31">
        <f t="shared" si="11"/>
        <v>0</v>
      </c>
      <c r="K50" s="31">
        <f t="shared" si="12"/>
        <v>0</v>
      </c>
      <c r="L50" s="31">
        <f t="shared" si="13"/>
        <v>0</v>
      </c>
      <c r="M50" s="31">
        <f t="shared" si="14"/>
        <v>0</v>
      </c>
      <c r="N50" s="31">
        <f t="shared" si="15"/>
        <v>0</v>
      </c>
      <c r="O50" s="31">
        <f t="shared" si="16"/>
        <v>1</v>
      </c>
      <c r="P50" s="31">
        <f t="shared" si="17"/>
        <v>1</v>
      </c>
      <c r="Q50" s="276">
        <v>0</v>
      </c>
      <c r="R50" s="31">
        <v>300</v>
      </c>
      <c r="S50" s="31">
        <v>0</v>
      </c>
      <c r="T50" s="31">
        <v>0</v>
      </c>
      <c r="U50" s="96">
        <v>0</v>
      </c>
      <c r="V50" s="96">
        <v>0</v>
      </c>
      <c r="W50" s="31" t="s">
        <v>1331</v>
      </c>
      <c r="X50" s="276"/>
      <c r="Y50" s="31" t="str">
        <f t="shared" si="18"/>
        <v>duobaodaoren</v>
      </c>
    </row>
    <row r="51" spans="1:25" s="31" customFormat="1" ht="18" customHeight="1">
      <c r="A51" s="263">
        <v>246</v>
      </c>
      <c r="B51" s="264" t="str">
        <f t="shared" si="0"/>
        <v>track_246</v>
      </c>
      <c r="C51" s="263">
        <v>82</v>
      </c>
      <c r="E51" s="31">
        <v>4</v>
      </c>
      <c r="F51" s="31">
        <v>2</v>
      </c>
      <c r="I51" s="31">
        <f t="shared" si="10"/>
        <v>6</v>
      </c>
      <c r="J51" s="31">
        <f t="shared" si="11"/>
        <v>0</v>
      </c>
      <c r="K51" s="31">
        <f t="shared" si="12"/>
        <v>0</v>
      </c>
      <c r="L51" s="31">
        <f t="shared" si="13"/>
        <v>0</v>
      </c>
      <c r="M51" s="31">
        <f t="shared" si="14"/>
        <v>0</v>
      </c>
      <c r="N51" s="31">
        <f t="shared" si="15"/>
        <v>0</v>
      </c>
      <c r="O51" s="31">
        <f t="shared" si="16"/>
        <v>1</v>
      </c>
      <c r="P51" s="31">
        <f t="shared" si="17"/>
        <v>1</v>
      </c>
      <c r="Q51" s="276">
        <v>0</v>
      </c>
      <c r="R51" s="31">
        <v>300</v>
      </c>
      <c r="S51" s="31">
        <v>0</v>
      </c>
      <c r="T51" s="31">
        <v>0</v>
      </c>
      <c r="U51" s="96">
        <v>0</v>
      </c>
      <c r="V51" s="96">
        <v>0</v>
      </c>
      <c r="W51" s="31" t="s">
        <v>1330</v>
      </c>
      <c r="X51" s="276"/>
      <c r="Y51" s="31" t="str">
        <f t="shared" si="18"/>
        <v>duobaodaoren</v>
      </c>
    </row>
    <row r="52" spans="1:25" s="31" customFormat="1" ht="18" customHeight="1">
      <c r="A52" s="263">
        <v>247</v>
      </c>
      <c r="B52" s="264" t="str">
        <f t="shared" si="0"/>
        <v>track_247</v>
      </c>
      <c r="C52" s="263">
        <v>83</v>
      </c>
      <c r="E52" s="31">
        <v>2</v>
      </c>
      <c r="F52" s="31">
        <v>4</v>
      </c>
      <c r="I52" s="31">
        <f t="shared" si="10"/>
        <v>6</v>
      </c>
      <c r="J52" s="31">
        <f t="shared" si="11"/>
        <v>0</v>
      </c>
      <c r="K52" s="31">
        <f t="shared" si="12"/>
        <v>1</v>
      </c>
      <c r="L52" s="31">
        <f t="shared" si="13"/>
        <v>0</v>
      </c>
      <c r="M52" s="31">
        <f t="shared" si="14"/>
        <v>0</v>
      </c>
      <c r="N52" s="31">
        <f t="shared" si="15"/>
        <v>0</v>
      </c>
      <c r="O52" s="31">
        <f t="shared" si="16"/>
        <v>0</v>
      </c>
      <c r="P52" s="31">
        <f t="shared" si="17"/>
        <v>0</v>
      </c>
      <c r="Q52" s="276">
        <v>0</v>
      </c>
      <c r="R52" s="31">
        <v>300</v>
      </c>
      <c r="S52" s="31">
        <v>0</v>
      </c>
      <c r="T52" s="31">
        <v>0</v>
      </c>
      <c r="U52" s="96">
        <v>0</v>
      </c>
      <c r="V52" s="96">
        <v>0</v>
      </c>
      <c r="W52" s="31" t="s">
        <v>1331</v>
      </c>
      <c r="X52" s="276"/>
      <c r="Y52" s="31" t="str">
        <f t="shared" si="18"/>
        <v>xuanwu</v>
      </c>
    </row>
    <row r="53" spans="1:25" s="31" customFormat="1" ht="18" customHeight="1">
      <c r="A53" s="263">
        <v>248</v>
      </c>
      <c r="B53" s="264" t="str">
        <f t="shared" si="0"/>
        <v>track_248</v>
      </c>
      <c r="C53" s="263">
        <v>83</v>
      </c>
      <c r="E53" s="31">
        <v>4</v>
      </c>
      <c r="F53" s="31">
        <v>2</v>
      </c>
      <c r="I53" s="31">
        <f t="shared" si="10"/>
        <v>6</v>
      </c>
      <c r="J53" s="31">
        <f t="shared" si="11"/>
        <v>0</v>
      </c>
      <c r="K53" s="31">
        <f t="shared" si="12"/>
        <v>1</v>
      </c>
      <c r="L53" s="31">
        <f t="shared" si="13"/>
        <v>0</v>
      </c>
      <c r="M53" s="31">
        <f t="shared" si="14"/>
        <v>0</v>
      </c>
      <c r="N53" s="31">
        <f t="shared" si="15"/>
        <v>0</v>
      </c>
      <c r="O53" s="31">
        <f t="shared" si="16"/>
        <v>0</v>
      </c>
      <c r="P53" s="31">
        <f t="shared" si="17"/>
        <v>0</v>
      </c>
      <c r="Q53" s="276">
        <v>0</v>
      </c>
      <c r="R53" s="31">
        <v>300</v>
      </c>
      <c r="S53" s="31">
        <v>0</v>
      </c>
      <c r="T53" s="31">
        <v>0</v>
      </c>
      <c r="U53" s="96">
        <v>0</v>
      </c>
      <c r="V53" s="96">
        <v>0</v>
      </c>
      <c r="W53" s="31" t="s">
        <v>1330</v>
      </c>
      <c r="X53" s="276"/>
      <c r="Y53" s="31" t="str">
        <f t="shared" si="18"/>
        <v>xuanwu</v>
      </c>
    </row>
    <row r="54" spans="1:25" s="31" customFormat="1" ht="18" customHeight="1">
      <c r="A54" s="263">
        <v>249</v>
      </c>
      <c r="B54" s="264" t="str">
        <f t="shared" si="0"/>
        <v>track_249</v>
      </c>
      <c r="C54" s="263">
        <v>84</v>
      </c>
      <c r="E54" s="31">
        <v>2</v>
      </c>
      <c r="F54" s="31">
        <v>4</v>
      </c>
      <c r="I54" s="31">
        <f t="shared" si="10"/>
        <v>6</v>
      </c>
      <c r="J54" s="31">
        <f t="shared" si="11"/>
        <v>0</v>
      </c>
      <c r="K54" s="31">
        <f t="shared" si="12"/>
        <v>0</v>
      </c>
      <c r="L54" s="31">
        <f t="shared" si="13"/>
        <v>0</v>
      </c>
      <c r="M54" s="31">
        <f t="shared" si="14"/>
        <v>0</v>
      </c>
      <c r="N54" s="31">
        <f t="shared" si="15"/>
        <v>0</v>
      </c>
      <c r="O54" s="31">
        <f t="shared" si="16"/>
        <v>0</v>
      </c>
      <c r="P54" s="31">
        <f t="shared" si="17"/>
        <v>0</v>
      </c>
      <c r="Q54" s="276">
        <v>0</v>
      </c>
      <c r="R54" s="31">
        <v>300</v>
      </c>
      <c r="S54" s="31">
        <v>0</v>
      </c>
      <c r="T54" s="31">
        <v>0</v>
      </c>
      <c r="U54" s="96">
        <v>0</v>
      </c>
      <c r="V54" s="96">
        <v>0</v>
      </c>
      <c r="W54" s="31" t="s">
        <v>1331</v>
      </c>
      <c r="X54" s="276"/>
      <c r="Y54" s="31" t="str">
        <f t="shared" si="18"/>
        <v>shejitu</v>
      </c>
    </row>
    <row r="55" spans="1:25" s="31" customFormat="1" ht="18" customHeight="1">
      <c r="A55" s="263">
        <v>250</v>
      </c>
      <c r="B55" s="264" t="str">
        <f t="shared" si="0"/>
        <v>track_250</v>
      </c>
      <c r="C55" s="263">
        <v>84</v>
      </c>
      <c r="E55" s="31">
        <v>4</v>
      </c>
      <c r="F55" s="31">
        <v>2</v>
      </c>
      <c r="I55" s="31">
        <f t="shared" si="10"/>
        <v>6</v>
      </c>
      <c r="J55" s="31">
        <f t="shared" si="11"/>
        <v>0</v>
      </c>
      <c r="K55" s="31">
        <f t="shared" si="12"/>
        <v>0</v>
      </c>
      <c r="L55" s="31">
        <f t="shared" si="13"/>
        <v>0</v>
      </c>
      <c r="M55" s="31">
        <f t="shared" si="14"/>
        <v>0</v>
      </c>
      <c r="N55" s="31">
        <f t="shared" si="15"/>
        <v>0</v>
      </c>
      <c r="O55" s="31">
        <f t="shared" si="16"/>
        <v>0</v>
      </c>
      <c r="P55" s="31">
        <f t="shared" si="17"/>
        <v>0</v>
      </c>
      <c r="Q55" s="276">
        <v>0</v>
      </c>
      <c r="R55" s="31">
        <v>300</v>
      </c>
      <c r="S55" s="31">
        <v>0</v>
      </c>
      <c r="T55" s="31">
        <v>0</v>
      </c>
      <c r="U55" s="96">
        <v>0</v>
      </c>
      <c r="V55" s="96">
        <v>0</v>
      </c>
      <c r="W55" s="31" t="s">
        <v>1330</v>
      </c>
      <c r="X55" s="276"/>
      <c r="Y55" s="31" t="str">
        <f t="shared" si="18"/>
        <v>shejitu</v>
      </c>
    </row>
    <row r="56" spans="1:25" ht="18" customHeight="1">
      <c r="A56" s="33">
        <v>301</v>
      </c>
      <c r="B56" s="124" t="str">
        <f t="shared" si="0"/>
        <v>track_301</v>
      </c>
      <c r="C56" s="33">
        <v>26</v>
      </c>
      <c r="E56" s="55">
        <v>2</v>
      </c>
      <c r="F56" s="55">
        <v>4</v>
      </c>
      <c r="J56" s="31">
        <f t="shared" si="11"/>
        <v>1</v>
      </c>
      <c r="K56" s="31">
        <f t="shared" si="12"/>
        <v>1</v>
      </c>
      <c r="L56" s="31">
        <f t="shared" ref="L56:L91" si="19">VLOOKUP(C56,AE:AL,8,0)</f>
        <v>1</v>
      </c>
      <c r="M56" s="31">
        <f t="shared" si="14"/>
        <v>1</v>
      </c>
      <c r="N56" s="31">
        <f t="shared" si="15"/>
        <v>1</v>
      </c>
      <c r="O56" s="31">
        <f t="shared" si="16"/>
        <v>1</v>
      </c>
      <c r="P56" s="31">
        <f t="shared" si="17"/>
        <v>1</v>
      </c>
      <c r="Q56" s="171">
        <v>0</v>
      </c>
      <c r="R56" s="33">
        <v>0</v>
      </c>
      <c r="S56" s="33">
        <v>0</v>
      </c>
      <c r="T56" s="33">
        <v>0</v>
      </c>
      <c r="U56" s="251">
        <v>0</v>
      </c>
      <c r="V56" s="251">
        <v>0</v>
      </c>
      <c r="W56" s="33" t="s">
        <v>1329</v>
      </c>
      <c r="X56" s="171"/>
      <c r="Y56" s="33" t="str">
        <f t="shared" si="18"/>
        <v>jinsanjiao</v>
      </c>
    </row>
    <row r="57" spans="1:25" ht="18" customHeight="1">
      <c r="A57" s="33">
        <v>302</v>
      </c>
      <c r="B57" s="124" t="str">
        <f t="shared" si="0"/>
        <v>track_302</v>
      </c>
      <c r="C57" s="33">
        <v>27</v>
      </c>
      <c r="E57" s="55">
        <v>4</v>
      </c>
      <c r="F57" s="55">
        <v>2</v>
      </c>
      <c r="J57" s="31">
        <f t="shared" si="11"/>
        <v>0</v>
      </c>
      <c r="K57" s="31">
        <f t="shared" si="12"/>
        <v>0</v>
      </c>
      <c r="L57" s="31">
        <f t="shared" si="19"/>
        <v>1</v>
      </c>
      <c r="M57" s="31">
        <f t="shared" si="14"/>
        <v>1</v>
      </c>
      <c r="N57" s="31">
        <f t="shared" si="15"/>
        <v>1</v>
      </c>
      <c r="O57" s="31">
        <f t="shared" si="16"/>
        <v>1</v>
      </c>
      <c r="P57" s="31">
        <f t="shared" si="17"/>
        <v>1</v>
      </c>
      <c r="Q57" s="171">
        <v>0</v>
      </c>
      <c r="R57" s="33">
        <v>0</v>
      </c>
      <c r="S57" s="33">
        <v>0</v>
      </c>
      <c r="T57" s="33">
        <v>0</v>
      </c>
      <c r="U57" s="251">
        <v>0</v>
      </c>
      <c r="V57" s="251">
        <v>0</v>
      </c>
      <c r="W57" s="33" t="s">
        <v>1328</v>
      </c>
      <c r="X57" s="171"/>
      <c r="Y57" s="33" t="str">
        <f t="shared" si="18"/>
        <v>jinwuzei</v>
      </c>
    </row>
    <row r="58" spans="1:25" ht="18" customHeight="1">
      <c r="A58" s="33">
        <v>303</v>
      </c>
      <c r="B58" s="124" t="str">
        <f t="shared" si="0"/>
        <v>track_303</v>
      </c>
      <c r="C58" s="33">
        <v>28</v>
      </c>
      <c r="E58" s="55">
        <v>2</v>
      </c>
      <c r="F58" s="55">
        <v>4</v>
      </c>
      <c r="J58" s="31">
        <f t="shared" si="11"/>
        <v>1</v>
      </c>
      <c r="K58" s="31">
        <f t="shared" si="12"/>
        <v>1</v>
      </c>
      <c r="L58" s="31">
        <f t="shared" si="19"/>
        <v>1</v>
      </c>
      <c r="M58" s="31">
        <f t="shared" si="14"/>
        <v>1</v>
      </c>
      <c r="N58" s="31">
        <f t="shared" si="15"/>
        <v>1</v>
      </c>
      <c r="O58" s="31">
        <f t="shared" si="16"/>
        <v>1</v>
      </c>
      <c r="P58" s="31">
        <f t="shared" si="17"/>
        <v>1</v>
      </c>
      <c r="Q58" s="171">
        <v>0</v>
      </c>
      <c r="R58" s="33">
        <v>0</v>
      </c>
      <c r="S58" s="33">
        <v>0</v>
      </c>
      <c r="T58" s="33">
        <v>0</v>
      </c>
      <c r="U58" s="251">
        <v>0</v>
      </c>
      <c r="V58" s="251">
        <v>0</v>
      </c>
      <c r="W58" s="33" t="s">
        <v>1327</v>
      </c>
      <c r="X58" s="171"/>
      <c r="Y58" s="33" t="str">
        <f t="shared" si="18"/>
        <v>huangjindie</v>
      </c>
    </row>
    <row r="59" spans="1:25" ht="18" customHeight="1">
      <c r="A59" s="33">
        <v>304</v>
      </c>
      <c r="B59" s="124" t="str">
        <f t="shared" si="0"/>
        <v>track_304</v>
      </c>
      <c r="C59" s="33">
        <v>29</v>
      </c>
      <c r="E59" s="55">
        <v>4</v>
      </c>
      <c r="F59" s="55">
        <v>2</v>
      </c>
      <c r="J59" s="31">
        <f t="shared" si="11"/>
        <v>0</v>
      </c>
      <c r="K59" s="31">
        <f t="shared" si="12"/>
        <v>1</v>
      </c>
      <c r="L59" s="31">
        <f t="shared" si="19"/>
        <v>1</v>
      </c>
      <c r="M59" s="31">
        <f t="shared" si="14"/>
        <v>1</v>
      </c>
      <c r="N59" s="31">
        <f t="shared" si="15"/>
        <v>0</v>
      </c>
      <c r="O59" s="31">
        <f t="shared" si="16"/>
        <v>1</v>
      </c>
      <c r="P59" s="31">
        <f t="shared" si="17"/>
        <v>1</v>
      </c>
      <c r="Q59" s="171">
        <v>0</v>
      </c>
      <c r="R59" s="33">
        <v>0</v>
      </c>
      <c r="S59" s="33">
        <v>0</v>
      </c>
      <c r="T59" s="33">
        <v>0</v>
      </c>
      <c r="U59" s="251">
        <v>0</v>
      </c>
      <c r="V59" s="251">
        <v>0</v>
      </c>
      <c r="W59" s="33" t="s">
        <v>1326</v>
      </c>
      <c r="X59" s="171"/>
      <c r="Y59" s="33" t="str">
        <f t="shared" si="18"/>
        <v>jinlongxia</v>
      </c>
    </row>
    <row r="60" spans="1:25" ht="18" customHeight="1">
      <c r="A60" s="33">
        <v>305</v>
      </c>
      <c r="B60" s="124" t="str">
        <f t="shared" si="0"/>
        <v>track_305</v>
      </c>
      <c r="C60" s="33">
        <v>30</v>
      </c>
      <c r="E60" s="55">
        <v>2</v>
      </c>
      <c r="F60" s="55">
        <v>4</v>
      </c>
      <c r="J60" s="31">
        <f t="shared" si="11"/>
        <v>1</v>
      </c>
      <c r="K60" s="31">
        <f t="shared" si="12"/>
        <v>1</v>
      </c>
      <c r="L60" s="31">
        <f t="shared" si="19"/>
        <v>1</v>
      </c>
      <c r="M60" s="31">
        <f t="shared" si="14"/>
        <v>1</v>
      </c>
      <c r="N60" s="31">
        <f t="shared" si="15"/>
        <v>0</v>
      </c>
      <c r="O60" s="31">
        <f t="shared" si="16"/>
        <v>1</v>
      </c>
      <c r="P60" s="31">
        <f t="shared" si="17"/>
        <v>1</v>
      </c>
      <c r="Q60" s="171">
        <v>0</v>
      </c>
      <c r="R60" s="33">
        <v>0</v>
      </c>
      <c r="S60" s="33">
        <v>0</v>
      </c>
      <c r="T60" s="33">
        <v>0</v>
      </c>
      <c r="U60" s="251">
        <v>0</v>
      </c>
      <c r="V60" s="251">
        <v>0</v>
      </c>
      <c r="W60" s="33" t="s">
        <v>1325</v>
      </c>
      <c r="X60" s="171"/>
      <c r="Y60" s="33" t="str">
        <f t="shared" si="18"/>
        <v>yaoyu</v>
      </c>
    </row>
    <row r="61" spans="1:25" ht="18" customHeight="1">
      <c r="A61" s="33">
        <v>306</v>
      </c>
      <c r="B61" s="124" t="str">
        <f t="shared" si="0"/>
        <v>track_306</v>
      </c>
      <c r="C61" s="33">
        <v>31</v>
      </c>
      <c r="E61" s="55">
        <v>4</v>
      </c>
      <c r="F61" s="55">
        <v>2</v>
      </c>
      <c r="J61" s="31">
        <f t="shared" si="11"/>
        <v>0</v>
      </c>
      <c r="K61" s="31">
        <f t="shared" si="12"/>
        <v>1</v>
      </c>
      <c r="L61" s="31">
        <f t="shared" si="19"/>
        <v>1</v>
      </c>
      <c r="M61" s="31">
        <f t="shared" si="14"/>
        <v>1</v>
      </c>
      <c r="N61" s="31">
        <f t="shared" si="15"/>
        <v>0</v>
      </c>
      <c r="O61" s="31">
        <f t="shared" si="16"/>
        <v>1</v>
      </c>
      <c r="P61" s="31">
        <f t="shared" si="17"/>
        <v>1</v>
      </c>
      <c r="Q61" s="171">
        <v>0</v>
      </c>
      <c r="R61" s="33">
        <v>0</v>
      </c>
      <c r="S61" s="33">
        <v>0</v>
      </c>
      <c r="T61" s="33">
        <v>0</v>
      </c>
      <c r="U61" s="251">
        <v>0</v>
      </c>
      <c r="V61" s="251">
        <v>0</v>
      </c>
      <c r="W61" s="33" t="s">
        <v>1324</v>
      </c>
      <c r="X61" s="171"/>
      <c r="Y61" s="33" t="str">
        <f t="shared" si="18"/>
        <v>bixi</v>
      </c>
    </row>
    <row r="62" spans="1:25" ht="18" customHeight="1">
      <c r="A62" s="33">
        <v>307</v>
      </c>
      <c r="B62" s="124" t="str">
        <f t="shared" si="0"/>
        <v>track_307</v>
      </c>
      <c r="C62" s="33">
        <v>32</v>
      </c>
      <c r="E62" s="55">
        <v>2</v>
      </c>
      <c r="F62" s="55">
        <v>4</v>
      </c>
      <c r="J62" s="31">
        <f t="shared" si="11"/>
        <v>1</v>
      </c>
      <c r="K62" s="31">
        <f t="shared" si="12"/>
        <v>1</v>
      </c>
      <c r="L62" s="31">
        <f t="shared" si="19"/>
        <v>1</v>
      </c>
      <c r="M62" s="31">
        <f t="shared" si="14"/>
        <v>1</v>
      </c>
      <c r="N62" s="31">
        <f t="shared" si="15"/>
        <v>1</v>
      </c>
      <c r="O62" s="31">
        <f t="shared" si="16"/>
        <v>1</v>
      </c>
      <c r="P62" s="31">
        <f t="shared" si="17"/>
        <v>1</v>
      </c>
      <c r="Q62" s="171">
        <v>0</v>
      </c>
      <c r="R62" s="33">
        <v>0</v>
      </c>
      <c r="S62" s="33">
        <v>0</v>
      </c>
      <c r="T62" s="33">
        <v>0</v>
      </c>
      <c r="U62" s="251">
        <v>0</v>
      </c>
      <c r="V62" s="251">
        <v>0</v>
      </c>
      <c r="W62" s="33" t="s">
        <v>1323</v>
      </c>
      <c r="X62" s="171"/>
      <c r="Y62" s="33" t="str">
        <f t="shared" si="18"/>
        <v>jinjialouluo</v>
      </c>
    </row>
    <row r="63" spans="1:25" ht="18" customHeight="1">
      <c r="A63" s="33">
        <v>308</v>
      </c>
      <c r="B63" s="124" t="str">
        <f t="shared" si="0"/>
        <v>track_308</v>
      </c>
      <c r="C63" s="33">
        <v>33</v>
      </c>
      <c r="E63" s="55">
        <v>4</v>
      </c>
      <c r="F63" s="55">
        <v>2</v>
      </c>
      <c r="J63" s="31">
        <f t="shared" si="11"/>
        <v>0</v>
      </c>
      <c r="K63" s="31">
        <f t="shared" si="12"/>
        <v>1</v>
      </c>
      <c r="L63" s="31">
        <f t="shared" si="19"/>
        <v>1</v>
      </c>
      <c r="M63" s="31">
        <f t="shared" si="14"/>
        <v>1</v>
      </c>
      <c r="N63" s="31">
        <f t="shared" si="15"/>
        <v>0</v>
      </c>
      <c r="O63" s="31">
        <f t="shared" si="16"/>
        <v>1</v>
      </c>
      <c r="P63" s="31">
        <f t="shared" si="17"/>
        <v>1</v>
      </c>
      <c r="Q63" s="171">
        <v>0</v>
      </c>
      <c r="R63" s="33">
        <v>0</v>
      </c>
      <c r="S63" s="33">
        <v>0</v>
      </c>
      <c r="T63" s="33">
        <v>0</v>
      </c>
      <c r="U63" s="251">
        <v>0</v>
      </c>
      <c r="V63" s="251">
        <v>0</v>
      </c>
      <c r="W63" s="33" t="s">
        <v>1322</v>
      </c>
      <c r="X63" s="171"/>
      <c r="Y63" s="33" t="str">
        <f t="shared" si="18"/>
        <v>hujing</v>
      </c>
    </row>
    <row r="64" spans="1:25" ht="18" customHeight="1">
      <c r="A64" s="33">
        <v>309</v>
      </c>
      <c r="B64" s="124" t="str">
        <f t="shared" si="0"/>
        <v>track_309</v>
      </c>
      <c r="C64" s="33">
        <v>34</v>
      </c>
      <c r="E64" s="55">
        <v>2</v>
      </c>
      <c r="F64" s="55">
        <v>4</v>
      </c>
      <c r="J64" s="31">
        <f t="shared" si="11"/>
        <v>1</v>
      </c>
      <c r="K64" s="31">
        <f t="shared" si="12"/>
        <v>1</v>
      </c>
      <c r="L64" s="31">
        <f t="shared" si="19"/>
        <v>1</v>
      </c>
      <c r="M64" s="31">
        <f t="shared" si="14"/>
        <v>1</v>
      </c>
      <c r="N64" s="31">
        <f t="shared" si="15"/>
        <v>1</v>
      </c>
      <c r="O64" s="31">
        <f t="shared" si="16"/>
        <v>1</v>
      </c>
      <c r="P64" s="31">
        <f t="shared" si="17"/>
        <v>1</v>
      </c>
      <c r="Q64" s="171">
        <v>0</v>
      </c>
      <c r="R64" s="33">
        <v>0</v>
      </c>
      <c r="S64" s="33">
        <v>0</v>
      </c>
      <c r="T64" s="33">
        <v>0</v>
      </c>
      <c r="U64" s="251">
        <v>0</v>
      </c>
      <c r="V64" s="251">
        <v>0</v>
      </c>
      <c r="W64" s="33" t="s">
        <v>1321</v>
      </c>
      <c r="X64" s="171"/>
      <c r="Y64" s="33" t="str">
        <f t="shared" si="18"/>
        <v>chuitousha</v>
      </c>
    </row>
    <row r="65" spans="1:26" ht="18" customHeight="1">
      <c r="A65" s="33">
        <v>310</v>
      </c>
      <c r="B65" s="124" t="str">
        <f t="shared" si="0"/>
        <v>track_310</v>
      </c>
      <c r="C65" s="33">
        <v>26</v>
      </c>
      <c r="E65" s="55">
        <v>4</v>
      </c>
      <c r="F65" s="55">
        <v>2</v>
      </c>
      <c r="J65" s="31">
        <f t="shared" si="11"/>
        <v>1</v>
      </c>
      <c r="K65" s="31">
        <f t="shared" si="12"/>
        <v>1</v>
      </c>
      <c r="L65" s="31">
        <f t="shared" si="19"/>
        <v>1</v>
      </c>
      <c r="M65" s="31">
        <f t="shared" si="14"/>
        <v>1</v>
      </c>
      <c r="N65" s="31">
        <f t="shared" si="15"/>
        <v>1</v>
      </c>
      <c r="O65" s="31">
        <f t="shared" si="16"/>
        <v>1</v>
      </c>
      <c r="P65" s="31">
        <f t="shared" si="17"/>
        <v>1</v>
      </c>
      <c r="Q65" s="171">
        <v>0</v>
      </c>
      <c r="R65" s="33">
        <v>0</v>
      </c>
      <c r="S65" s="33">
        <v>0</v>
      </c>
      <c r="T65" s="33">
        <v>0</v>
      </c>
      <c r="U65" s="251">
        <v>0</v>
      </c>
      <c r="V65" s="251">
        <v>0</v>
      </c>
      <c r="W65" s="33" t="s">
        <v>1320</v>
      </c>
      <c r="Y65" s="33" t="str">
        <f t="shared" si="18"/>
        <v>jinsanjiao</v>
      </c>
    </row>
    <row r="66" spans="1:26">
      <c r="A66" s="33">
        <v>401</v>
      </c>
      <c r="B66" s="124" t="str">
        <f t="shared" si="0"/>
        <v>track_401</v>
      </c>
      <c r="C66" s="33">
        <v>63</v>
      </c>
      <c r="E66" s="55">
        <v>2</v>
      </c>
      <c r="F66" s="55">
        <v>4</v>
      </c>
      <c r="J66" s="31">
        <f t="shared" si="11"/>
        <v>0</v>
      </c>
      <c r="K66" s="31">
        <f t="shared" si="12"/>
        <v>1</v>
      </c>
      <c r="L66" s="31">
        <f t="shared" si="19"/>
        <v>0</v>
      </c>
      <c r="M66" s="31">
        <f t="shared" si="14"/>
        <v>0</v>
      </c>
      <c r="N66" s="31">
        <f t="shared" si="15"/>
        <v>0</v>
      </c>
      <c r="O66" s="31">
        <f t="shared" si="16"/>
        <v>0</v>
      </c>
      <c r="P66" s="31">
        <f t="shared" si="17"/>
        <v>0</v>
      </c>
      <c r="Q66" s="171">
        <v>0</v>
      </c>
      <c r="R66" s="33">
        <v>0</v>
      </c>
      <c r="S66" s="33">
        <v>0</v>
      </c>
      <c r="T66" s="33">
        <v>0</v>
      </c>
      <c r="U66" s="251">
        <v>0</v>
      </c>
      <c r="V66" s="251">
        <v>0</v>
      </c>
      <c r="W66" s="33" t="s">
        <v>1319</v>
      </c>
      <c r="X66" s="171"/>
      <c r="Y66" s="33" t="str">
        <f t="shared" si="18"/>
        <v>shuimuboss</v>
      </c>
    </row>
    <row r="67" spans="1:26">
      <c r="A67" s="33">
        <v>402</v>
      </c>
      <c r="B67" s="124" t="str">
        <f t="shared" si="0"/>
        <v>track_402</v>
      </c>
      <c r="C67" s="33">
        <v>38</v>
      </c>
      <c r="E67" s="55">
        <v>2</v>
      </c>
      <c r="F67" s="55">
        <v>4</v>
      </c>
      <c r="J67" s="31">
        <f t="shared" si="11"/>
        <v>0</v>
      </c>
      <c r="K67" s="31">
        <f t="shared" si="12"/>
        <v>0</v>
      </c>
      <c r="L67" s="31">
        <f t="shared" si="19"/>
        <v>1</v>
      </c>
      <c r="M67" s="31">
        <f t="shared" si="14"/>
        <v>1</v>
      </c>
      <c r="N67" s="31">
        <f t="shared" si="15"/>
        <v>1</v>
      </c>
      <c r="O67" s="31">
        <f t="shared" si="16"/>
        <v>1</v>
      </c>
      <c r="P67" s="31">
        <f t="shared" si="17"/>
        <v>1</v>
      </c>
      <c r="Q67" s="171">
        <v>0</v>
      </c>
      <c r="R67" s="33">
        <v>0</v>
      </c>
      <c r="S67" s="33">
        <v>0</v>
      </c>
      <c r="T67" s="33">
        <v>0</v>
      </c>
      <c r="U67" s="251">
        <v>0</v>
      </c>
      <c r="V67" s="251">
        <v>0</v>
      </c>
      <c r="W67" s="33" t="s">
        <v>1319</v>
      </c>
      <c r="X67" s="171"/>
      <c r="Y67" s="33" t="str">
        <f t="shared" si="18"/>
        <v>kedaya</v>
      </c>
    </row>
    <row r="68" spans="1:26">
      <c r="A68" s="33">
        <v>403</v>
      </c>
      <c r="B68" s="124" t="str">
        <f t="shared" si="0"/>
        <v>track_403</v>
      </c>
      <c r="C68" s="33">
        <v>63</v>
      </c>
      <c r="E68" s="55">
        <v>4</v>
      </c>
      <c r="F68" s="55">
        <v>2</v>
      </c>
      <c r="J68" s="31">
        <f t="shared" si="11"/>
        <v>0</v>
      </c>
      <c r="K68" s="31">
        <f t="shared" si="12"/>
        <v>1</v>
      </c>
      <c r="L68" s="31">
        <f t="shared" si="19"/>
        <v>0</v>
      </c>
      <c r="M68" s="31">
        <f t="shared" si="14"/>
        <v>0</v>
      </c>
      <c r="N68" s="31">
        <f t="shared" si="15"/>
        <v>0</v>
      </c>
      <c r="O68" s="31">
        <f t="shared" si="16"/>
        <v>0</v>
      </c>
      <c r="P68" s="31">
        <f t="shared" si="17"/>
        <v>0</v>
      </c>
      <c r="Q68" s="171">
        <v>0</v>
      </c>
      <c r="R68" s="33">
        <v>0</v>
      </c>
      <c r="S68" s="33">
        <v>0</v>
      </c>
      <c r="T68" s="33">
        <v>0</v>
      </c>
      <c r="U68" s="251">
        <v>0</v>
      </c>
      <c r="V68" s="251">
        <v>0</v>
      </c>
      <c r="W68" s="33" t="s">
        <v>1319</v>
      </c>
      <c r="X68" s="171"/>
      <c r="Y68" s="33" t="str">
        <f t="shared" si="18"/>
        <v>shuimuboss</v>
      </c>
    </row>
    <row r="69" spans="1:26">
      <c r="A69" s="33">
        <v>404</v>
      </c>
      <c r="B69" s="124" t="str">
        <f t="shared" ref="B69:B132" si="20">"track_"&amp;A69</f>
        <v>track_404</v>
      </c>
      <c r="C69" s="33">
        <v>38</v>
      </c>
      <c r="E69" s="55">
        <v>4</v>
      </c>
      <c r="F69" s="55">
        <v>2</v>
      </c>
      <c r="J69" s="31">
        <f t="shared" si="11"/>
        <v>0</v>
      </c>
      <c r="K69" s="31">
        <f t="shared" si="12"/>
        <v>0</v>
      </c>
      <c r="L69" s="31">
        <f t="shared" si="19"/>
        <v>1</v>
      </c>
      <c r="M69" s="31">
        <f t="shared" si="14"/>
        <v>1</v>
      </c>
      <c r="N69" s="31">
        <f t="shared" si="15"/>
        <v>1</v>
      </c>
      <c r="O69" s="31">
        <f t="shared" si="16"/>
        <v>1</v>
      </c>
      <c r="P69" s="31">
        <f t="shared" si="17"/>
        <v>1</v>
      </c>
      <c r="Q69" s="171">
        <v>0</v>
      </c>
      <c r="R69" s="33">
        <v>0</v>
      </c>
      <c r="S69" s="33">
        <v>0</v>
      </c>
      <c r="T69" s="33">
        <v>0</v>
      </c>
      <c r="U69" s="251">
        <v>0</v>
      </c>
      <c r="V69" s="251">
        <v>0</v>
      </c>
      <c r="W69" s="33" t="s">
        <v>1319</v>
      </c>
      <c r="X69" s="171"/>
      <c r="Y69" s="33" t="str">
        <f t="shared" si="18"/>
        <v>kedaya</v>
      </c>
    </row>
    <row r="70" spans="1:26" ht="16.2">
      <c r="A70" s="33">
        <v>405</v>
      </c>
      <c r="B70" s="124" t="str">
        <f t="shared" si="20"/>
        <v>track_405</v>
      </c>
      <c r="C70" s="263">
        <v>70</v>
      </c>
      <c r="E70" s="55">
        <v>2</v>
      </c>
      <c r="F70" s="55">
        <v>4</v>
      </c>
      <c r="J70" s="31">
        <f t="shared" ref="J70:J91" si="21">VLOOKUP(C70,AE:AJ,6,0)</f>
        <v>0</v>
      </c>
      <c r="K70" s="31">
        <f t="shared" ref="K70:K91" si="22">VLOOKUP(C70,AE:AK,7,0)</f>
        <v>0</v>
      </c>
      <c r="L70" s="31">
        <f t="shared" si="19"/>
        <v>1</v>
      </c>
      <c r="M70" s="31">
        <f t="shared" ref="M70:M91" si="23">VLOOKUP(C70,AE:AM,9,0)</f>
        <v>0</v>
      </c>
      <c r="N70" s="31">
        <f t="shared" ref="N70:N91" si="24">VLOOKUP(C70,AE:AN,10,0)</f>
        <v>0</v>
      </c>
      <c r="O70" s="31">
        <f t="shared" ref="O70:O91" si="25">VLOOKUP(C70,AE:AO,11,0)</f>
        <v>0</v>
      </c>
      <c r="P70" s="31">
        <f t="shared" ref="P70:P91" si="26">VLOOKUP(C70,AE:AP,11,0)</f>
        <v>0</v>
      </c>
      <c r="Q70" s="171">
        <v>0</v>
      </c>
      <c r="R70" s="33">
        <v>0</v>
      </c>
      <c r="S70" s="33">
        <v>0</v>
      </c>
      <c r="T70" s="33">
        <v>0</v>
      </c>
      <c r="U70" s="251">
        <v>0</v>
      </c>
      <c r="V70" s="251">
        <v>0</v>
      </c>
      <c r="W70" s="33" t="s">
        <v>1319</v>
      </c>
      <c r="X70" s="171"/>
      <c r="Y70" s="33" t="str">
        <f t="shared" ref="Y70:Y91" si="27">VLOOKUP(C70,AE:AF,2,0)</f>
        <v>henggongyu</v>
      </c>
    </row>
    <row r="71" spans="1:26" ht="16.2">
      <c r="A71" s="33">
        <v>406</v>
      </c>
      <c r="B71" s="124" t="str">
        <f t="shared" si="20"/>
        <v>track_406</v>
      </c>
      <c r="C71" s="263">
        <v>70</v>
      </c>
      <c r="E71" s="55">
        <v>2</v>
      </c>
      <c r="F71" s="55">
        <v>4</v>
      </c>
      <c r="J71" s="31">
        <f t="shared" si="21"/>
        <v>0</v>
      </c>
      <c r="K71" s="31">
        <f t="shared" si="22"/>
        <v>0</v>
      </c>
      <c r="L71" s="31">
        <f t="shared" si="19"/>
        <v>1</v>
      </c>
      <c r="M71" s="31">
        <f t="shared" si="23"/>
        <v>0</v>
      </c>
      <c r="N71" s="31">
        <f t="shared" si="24"/>
        <v>0</v>
      </c>
      <c r="O71" s="31">
        <f t="shared" si="25"/>
        <v>0</v>
      </c>
      <c r="P71" s="31">
        <f t="shared" si="26"/>
        <v>0</v>
      </c>
      <c r="Q71" s="171">
        <v>0</v>
      </c>
      <c r="R71" s="33">
        <v>0</v>
      </c>
      <c r="S71" s="33">
        <v>0</v>
      </c>
      <c r="T71" s="33">
        <v>0</v>
      </c>
      <c r="U71" s="251">
        <v>0</v>
      </c>
      <c r="V71" s="251">
        <v>0</v>
      </c>
      <c r="W71" s="33" t="s">
        <v>1319</v>
      </c>
      <c r="X71" s="171"/>
      <c r="Y71" s="33" t="str">
        <f t="shared" si="27"/>
        <v>henggongyu</v>
      </c>
    </row>
    <row r="72" spans="1:26" ht="16.2">
      <c r="A72" s="33">
        <v>407</v>
      </c>
      <c r="B72" s="124" t="str">
        <f t="shared" si="20"/>
        <v>track_407</v>
      </c>
      <c r="C72" s="263">
        <v>71</v>
      </c>
      <c r="E72" s="55">
        <v>4</v>
      </c>
      <c r="F72" s="55">
        <v>2</v>
      </c>
      <c r="J72" s="31">
        <f t="shared" si="21"/>
        <v>0</v>
      </c>
      <c r="K72" s="31">
        <f t="shared" si="22"/>
        <v>0</v>
      </c>
      <c r="L72" s="31">
        <f t="shared" si="19"/>
        <v>1</v>
      </c>
      <c r="M72" s="31">
        <f t="shared" si="23"/>
        <v>0</v>
      </c>
      <c r="N72" s="31">
        <f t="shared" si="24"/>
        <v>1</v>
      </c>
      <c r="O72" s="31">
        <f t="shared" si="25"/>
        <v>0</v>
      </c>
      <c r="P72" s="31">
        <f t="shared" si="26"/>
        <v>0</v>
      </c>
      <c r="Q72" s="171">
        <v>0</v>
      </c>
      <c r="R72" s="33">
        <v>0</v>
      </c>
      <c r="S72" s="33">
        <v>0</v>
      </c>
      <c r="T72" s="33">
        <v>0</v>
      </c>
      <c r="U72" s="251">
        <v>0</v>
      </c>
      <c r="V72" s="251">
        <v>0</v>
      </c>
      <c r="W72" s="33" t="s">
        <v>1319</v>
      </c>
      <c r="X72" s="171"/>
      <c r="Y72" s="33" t="str">
        <f t="shared" si="27"/>
        <v>baozangjue</v>
      </c>
    </row>
    <row r="73" spans="1:26" ht="16.2">
      <c r="A73" s="33">
        <v>408</v>
      </c>
      <c r="B73" s="124" t="str">
        <f t="shared" si="20"/>
        <v>track_408</v>
      </c>
      <c r="C73" s="263">
        <v>71</v>
      </c>
      <c r="E73" s="55">
        <v>4</v>
      </c>
      <c r="F73" s="55">
        <v>2</v>
      </c>
      <c r="J73" s="31">
        <f t="shared" si="21"/>
        <v>0</v>
      </c>
      <c r="K73" s="31">
        <f t="shared" si="22"/>
        <v>0</v>
      </c>
      <c r="L73" s="31">
        <f t="shared" si="19"/>
        <v>1</v>
      </c>
      <c r="M73" s="31">
        <f t="shared" si="23"/>
        <v>0</v>
      </c>
      <c r="N73" s="31">
        <f t="shared" si="24"/>
        <v>1</v>
      </c>
      <c r="O73" s="31">
        <f t="shared" si="25"/>
        <v>0</v>
      </c>
      <c r="P73" s="31">
        <f t="shared" si="26"/>
        <v>0</v>
      </c>
      <c r="Q73" s="171">
        <v>0</v>
      </c>
      <c r="R73" s="33">
        <v>0</v>
      </c>
      <c r="S73" s="33">
        <v>0</v>
      </c>
      <c r="T73" s="33">
        <v>0</v>
      </c>
      <c r="U73" s="251">
        <v>0</v>
      </c>
      <c r="V73" s="251">
        <v>0</v>
      </c>
      <c r="W73" s="33" t="s">
        <v>1319</v>
      </c>
      <c r="X73" s="171"/>
      <c r="Y73" s="33" t="str">
        <f t="shared" si="27"/>
        <v>baozangjue</v>
      </c>
    </row>
    <row r="74" spans="1:26">
      <c r="A74" s="33">
        <v>501</v>
      </c>
      <c r="B74" s="124" t="str">
        <f t="shared" si="20"/>
        <v>track_501</v>
      </c>
      <c r="C74" s="33">
        <v>63</v>
      </c>
      <c r="E74" s="33">
        <v>2</v>
      </c>
      <c r="F74" s="33">
        <v>4</v>
      </c>
      <c r="I74" s="33">
        <f t="shared" ref="I74:I91" si="28">VLOOKUP(C74,AE:AG,3,0)</f>
        <v>6</v>
      </c>
      <c r="J74" s="31">
        <f t="shared" si="21"/>
        <v>0</v>
      </c>
      <c r="K74" s="31">
        <f t="shared" si="22"/>
        <v>1</v>
      </c>
      <c r="L74" s="31">
        <f t="shared" si="19"/>
        <v>0</v>
      </c>
      <c r="M74" s="31">
        <f t="shared" si="23"/>
        <v>0</v>
      </c>
      <c r="N74" s="31">
        <f t="shared" si="24"/>
        <v>0</v>
      </c>
      <c r="O74" s="31">
        <f t="shared" si="25"/>
        <v>0</v>
      </c>
      <c r="P74" s="31">
        <f t="shared" si="26"/>
        <v>0</v>
      </c>
      <c r="Q74" s="171">
        <v>0</v>
      </c>
      <c r="R74" s="33">
        <v>0</v>
      </c>
      <c r="S74" s="33">
        <v>1880</v>
      </c>
      <c r="T74" s="33">
        <v>0</v>
      </c>
      <c r="U74" s="251">
        <v>0</v>
      </c>
      <c r="V74" s="251">
        <v>0</v>
      </c>
      <c r="W74" s="33" t="s">
        <v>1317</v>
      </c>
      <c r="X74" s="171"/>
      <c r="Y74" s="33" t="str">
        <f t="shared" si="27"/>
        <v>shuimuboss</v>
      </c>
    </row>
    <row r="75" spans="1:26">
      <c r="A75" s="33">
        <v>502</v>
      </c>
      <c r="B75" s="124" t="str">
        <f t="shared" si="20"/>
        <v>track_502</v>
      </c>
      <c r="C75" s="33">
        <v>38</v>
      </c>
      <c r="E75" s="33">
        <v>2</v>
      </c>
      <c r="F75" s="33">
        <v>4</v>
      </c>
      <c r="I75" s="33">
        <f t="shared" si="28"/>
        <v>6</v>
      </c>
      <c r="J75" s="31">
        <f t="shared" si="21"/>
        <v>0</v>
      </c>
      <c r="K75" s="31">
        <f t="shared" si="22"/>
        <v>0</v>
      </c>
      <c r="L75" s="31">
        <f t="shared" si="19"/>
        <v>1</v>
      </c>
      <c r="M75" s="31">
        <f t="shared" si="23"/>
        <v>1</v>
      </c>
      <c r="N75" s="31">
        <f t="shared" si="24"/>
        <v>1</v>
      </c>
      <c r="O75" s="31">
        <f t="shared" si="25"/>
        <v>1</v>
      </c>
      <c r="P75" s="31">
        <f t="shared" si="26"/>
        <v>1</v>
      </c>
      <c r="Q75" s="171">
        <v>0</v>
      </c>
      <c r="R75" s="33">
        <v>0</v>
      </c>
      <c r="S75" s="33">
        <v>2880</v>
      </c>
      <c r="T75" s="33">
        <v>0</v>
      </c>
      <c r="U75" s="251">
        <v>0</v>
      </c>
      <c r="V75" s="251">
        <v>0</v>
      </c>
      <c r="W75" s="33" t="s">
        <v>1317</v>
      </c>
      <c r="X75" s="171"/>
      <c r="Y75" s="33" t="str">
        <f t="shared" si="27"/>
        <v>kedaya</v>
      </c>
      <c r="Z75" s="33" t="s">
        <v>1318</v>
      </c>
    </row>
    <row r="76" spans="1:26">
      <c r="A76" s="33">
        <v>503</v>
      </c>
      <c r="B76" s="124" t="str">
        <f t="shared" si="20"/>
        <v>track_503</v>
      </c>
      <c r="C76" s="33">
        <v>63</v>
      </c>
      <c r="E76" s="33">
        <v>4</v>
      </c>
      <c r="F76" s="33">
        <v>2</v>
      </c>
      <c r="I76" s="33">
        <f t="shared" si="28"/>
        <v>6</v>
      </c>
      <c r="J76" s="31">
        <f t="shared" si="21"/>
        <v>0</v>
      </c>
      <c r="K76" s="31">
        <f t="shared" si="22"/>
        <v>1</v>
      </c>
      <c r="L76" s="31">
        <f t="shared" si="19"/>
        <v>0</v>
      </c>
      <c r="M76" s="31">
        <f t="shared" si="23"/>
        <v>0</v>
      </c>
      <c r="N76" s="31">
        <f t="shared" si="24"/>
        <v>0</v>
      </c>
      <c r="O76" s="31">
        <f t="shared" si="25"/>
        <v>0</v>
      </c>
      <c r="P76" s="31">
        <f t="shared" si="26"/>
        <v>0</v>
      </c>
      <c r="Q76" s="171">
        <v>0</v>
      </c>
      <c r="R76" s="33">
        <v>0</v>
      </c>
      <c r="S76" s="33">
        <v>1880</v>
      </c>
      <c r="T76" s="33">
        <v>0</v>
      </c>
      <c r="U76" s="251">
        <v>0</v>
      </c>
      <c r="V76" s="251">
        <v>0</v>
      </c>
      <c r="W76" s="33" t="s">
        <v>1316</v>
      </c>
      <c r="X76" s="171"/>
      <c r="Y76" s="33" t="str">
        <f t="shared" si="27"/>
        <v>shuimuboss</v>
      </c>
    </row>
    <row r="77" spans="1:26">
      <c r="A77" s="33">
        <v>504</v>
      </c>
      <c r="B77" s="124" t="str">
        <f t="shared" si="20"/>
        <v>track_504</v>
      </c>
      <c r="C77" s="33">
        <v>38</v>
      </c>
      <c r="E77" s="33">
        <v>4</v>
      </c>
      <c r="F77" s="33">
        <v>2</v>
      </c>
      <c r="I77" s="33">
        <f t="shared" si="28"/>
        <v>6</v>
      </c>
      <c r="J77" s="31">
        <f t="shared" si="21"/>
        <v>0</v>
      </c>
      <c r="K77" s="31">
        <f t="shared" si="22"/>
        <v>0</v>
      </c>
      <c r="L77" s="31">
        <f t="shared" si="19"/>
        <v>1</v>
      </c>
      <c r="M77" s="31">
        <f t="shared" si="23"/>
        <v>1</v>
      </c>
      <c r="N77" s="31">
        <f t="shared" si="24"/>
        <v>1</v>
      </c>
      <c r="O77" s="31">
        <f t="shared" si="25"/>
        <v>1</v>
      </c>
      <c r="P77" s="31">
        <f t="shared" si="26"/>
        <v>1</v>
      </c>
      <c r="Q77" s="171">
        <v>0</v>
      </c>
      <c r="R77" s="33">
        <v>0</v>
      </c>
      <c r="S77" s="33">
        <v>2880</v>
      </c>
      <c r="T77" s="33">
        <v>0</v>
      </c>
      <c r="U77" s="251">
        <v>0</v>
      </c>
      <c r="V77" s="251">
        <v>0</v>
      </c>
      <c r="W77" s="33" t="s">
        <v>1316</v>
      </c>
      <c r="X77" s="171"/>
      <c r="Y77" s="33" t="str">
        <f t="shared" si="27"/>
        <v>kedaya</v>
      </c>
      <c r="Z77" s="33" t="s">
        <v>1318</v>
      </c>
    </row>
    <row r="78" spans="1:26">
      <c r="A78" s="33">
        <v>507</v>
      </c>
      <c r="B78" s="124" t="str">
        <f t="shared" si="20"/>
        <v>track_507</v>
      </c>
      <c r="C78" s="33">
        <v>62</v>
      </c>
      <c r="E78" s="33">
        <v>4</v>
      </c>
      <c r="F78" s="33">
        <v>2</v>
      </c>
      <c r="I78" s="33">
        <f t="shared" si="28"/>
        <v>6</v>
      </c>
      <c r="J78" s="31">
        <f t="shared" si="21"/>
        <v>0</v>
      </c>
      <c r="K78" s="31">
        <f t="shared" si="22"/>
        <v>0</v>
      </c>
      <c r="L78" s="31">
        <f t="shared" si="19"/>
        <v>0</v>
      </c>
      <c r="M78" s="31">
        <f t="shared" si="23"/>
        <v>0</v>
      </c>
      <c r="N78" s="31">
        <f t="shared" si="24"/>
        <v>0</v>
      </c>
      <c r="O78" s="31">
        <f t="shared" si="25"/>
        <v>0</v>
      </c>
      <c r="P78" s="31">
        <f t="shared" si="26"/>
        <v>0</v>
      </c>
      <c r="Q78" s="171">
        <v>0</v>
      </c>
      <c r="R78" s="33">
        <v>0</v>
      </c>
      <c r="S78" s="33">
        <v>2880</v>
      </c>
      <c r="T78" s="33">
        <v>0</v>
      </c>
      <c r="U78" s="251">
        <v>0</v>
      </c>
      <c r="V78" s="251">
        <v>0</v>
      </c>
      <c r="W78" s="33" t="s">
        <v>1316</v>
      </c>
      <c r="X78" s="171"/>
      <c r="Y78" s="33" t="str">
        <f t="shared" si="27"/>
        <v>kedaya</v>
      </c>
      <c r="Z78" s="33" t="s">
        <v>1315</v>
      </c>
    </row>
    <row r="79" spans="1:26">
      <c r="A79" s="33">
        <v>508</v>
      </c>
      <c r="B79" s="124" t="str">
        <f t="shared" si="20"/>
        <v>track_508</v>
      </c>
      <c r="C79" s="33">
        <v>62</v>
      </c>
      <c r="E79" s="33">
        <v>4</v>
      </c>
      <c r="F79" s="33">
        <v>2</v>
      </c>
      <c r="I79" s="33">
        <f t="shared" si="28"/>
        <v>6</v>
      </c>
      <c r="J79" s="31">
        <f t="shared" si="21"/>
        <v>0</v>
      </c>
      <c r="K79" s="31">
        <f t="shared" si="22"/>
        <v>0</v>
      </c>
      <c r="L79" s="31">
        <f t="shared" si="19"/>
        <v>0</v>
      </c>
      <c r="M79" s="31">
        <f t="shared" si="23"/>
        <v>0</v>
      </c>
      <c r="N79" s="31">
        <f t="shared" si="24"/>
        <v>0</v>
      </c>
      <c r="O79" s="31">
        <f t="shared" si="25"/>
        <v>0</v>
      </c>
      <c r="P79" s="31">
        <f t="shared" si="26"/>
        <v>0</v>
      </c>
      <c r="Q79" s="171">
        <v>0</v>
      </c>
      <c r="R79" s="33">
        <v>0</v>
      </c>
      <c r="S79" s="33">
        <v>2880</v>
      </c>
      <c r="T79" s="33">
        <v>0</v>
      </c>
      <c r="U79" s="251">
        <v>0</v>
      </c>
      <c r="V79" s="251">
        <v>0</v>
      </c>
      <c r="W79" s="33" t="s">
        <v>1316</v>
      </c>
      <c r="X79" s="171"/>
      <c r="Y79" s="33" t="str">
        <f t="shared" si="27"/>
        <v>kedaya</v>
      </c>
      <c r="Z79" s="33" t="s">
        <v>1315</v>
      </c>
    </row>
    <row r="80" spans="1:26" ht="16.2">
      <c r="A80" s="31">
        <v>509</v>
      </c>
      <c r="B80" s="264" t="str">
        <f t="shared" si="20"/>
        <v>track_509</v>
      </c>
      <c r="C80" s="263">
        <v>70</v>
      </c>
      <c r="E80" s="33">
        <v>2</v>
      </c>
      <c r="F80" s="33">
        <v>4</v>
      </c>
      <c r="I80" s="33">
        <f t="shared" si="28"/>
        <v>6</v>
      </c>
      <c r="J80" s="31">
        <f t="shared" si="21"/>
        <v>0</v>
      </c>
      <c r="K80" s="31">
        <f t="shared" si="22"/>
        <v>0</v>
      </c>
      <c r="L80" s="31">
        <f t="shared" si="19"/>
        <v>1</v>
      </c>
      <c r="M80" s="31">
        <f t="shared" si="23"/>
        <v>0</v>
      </c>
      <c r="N80" s="31">
        <f t="shared" si="24"/>
        <v>0</v>
      </c>
      <c r="O80" s="31">
        <f t="shared" si="25"/>
        <v>0</v>
      </c>
      <c r="P80" s="31">
        <f t="shared" si="26"/>
        <v>0</v>
      </c>
      <c r="Q80" s="171">
        <v>0</v>
      </c>
      <c r="R80" s="33">
        <v>0</v>
      </c>
      <c r="S80" s="33">
        <v>1880</v>
      </c>
      <c r="T80" s="33">
        <v>0</v>
      </c>
      <c r="U80" s="251">
        <v>0</v>
      </c>
      <c r="V80" s="251">
        <v>0</v>
      </c>
      <c r="W80" s="33" t="s">
        <v>1317</v>
      </c>
      <c r="X80" s="171"/>
      <c r="Y80" s="33" t="str">
        <f t="shared" si="27"/>
        <v>henggongyu</v>
      </c>
    </row>
    <row r="81" spans="1:26" ht="16.2">
      <c r="A81" s="31">
        <v>510</v>
      </c>
      <c r="B81" s="264" t="str">
        <f t="shared" si="20"/>
        <v>track_510</v>
      </c>
      <c r="C81" s="263">
        <v>70</v>
      </c>
      <c r="E81" s="33">
        <v>4</v>
      </c>
      <c r="F81" s="33">
        <v>2</v>
      </c>
      <c r="I81" s="33">
        <f t="shared" si="28"/>
        <v>6</v>
      </c>
      <c r="J81" s="31">
        <f t="shared" si="21"/>
        <v>0</v>
      </c>
      <c r="K81" s="31">
        <f t="shared" si="22"/>
        <v>0</v>
      </c>
      <c r="L81" s="31">
        <f t="shared" si="19"/>
        <v>1</v>
      </c>
      <c r="M81" s="31">
        <f t="shared" si="23"/>
        <v>0</v>
      </c>
      <c r="N81" s="31">
        <f t="shared" si="24"/>
        <v>0</v>
      </c>
      <c r="O81" s="31">
        <f t="shared" si="25"/>
        <v>0</v>
      </c>
      <c r="P81" s="31">
        <f t="shared" si="26"/>
        <v>0</v>
      </c>
      <c r="Q81" s="171">
        <v>0</v>
      </c>
      <c r="R81" s="33">
        <v>0</v>
      </c>
      <c r="S81" s="33">
        <v>1880</v>
      </c>
      <c r="T81" s="33">
        <v>0</v>
      </c>
      <c r="U81" s="251">
        <v>0</v>
      </c>
      <c r="V81" s="251">
        <v>0</v>
      </c>
      <c r="W81" s="33" t="s">
        <v>1316</v>
      </c>
      <c r="X81" s="171"/>
      <c r="Y81" s="33" t="str">
        <f t="shared" si="27"/>
        <v>henggongyu</v>
      </c>
    </row>
    <row r="82" spans="1:26" ht="16.2">
      <c r="A82" s="31">
        <v>511</v>
      </c>
      <c r="B82" s="264" t="str">
        <f t="shared" si="20"/>
        <v>track_511</v>
      </c>
      <c r="C82" s="263">
        <v>71</v>
      </c>
      <c r="E82" s="33">
        <v>2</v>
      </c>
      <c r="F82" s="33">
        <v>4</v>
      </c>
      <c r="I82" s="33">
        <f t="shared" si="28"/>
        <v>6</v>
      </c>
      <c r="J82" s="31">
        <f t="shared" si="21"/>
        <v>0</v>
      </c>
      <c r="K82" s="31">
        <f t="shared" si="22"/>
        <v>0</v>
      </c>
      <c r="L82" s="31">
        <f t="shared" si="19"/>
        <v>1</v>
      </c>
      <c r="M82" s="31">
        <f t="shared" si="23"/>
        <v>0</v>
      </c>
      <c r="N82" s="31">
        <f t="shared" si="24"/>
        <v>1</v>
      </c>
      <c r="O82" s="31">
        <f t="shared" si="25"/>
        <v>0</v>
      </c>
      <c r="P82" s="31">
        <f t="shared" si="26"/>
        <v>0</v>
      </c>
      <c r="Q82" s="171">
        <v>0</v>
      </c>
      <c r="R82" s="33">
        <v>0</v>
      </c>
      <c r="S82" s="33">
        <v>1880</v>
      </c>
      <c r="T82" s="33">
        <v>0</v>
      </c>
      <c r="U82" s="251">
        <v>0</v>
      </c>
      <c r="V82" s="251">
        <v>0</v>
      </c>
      <c r="W82" s="33" t="s">
        <v>1317</v>
      </c>
      <c r="X82" s="171"/>
      <c r="Y82" s="33" t="str">
        <f t="shared" si="27"/>
        <v>baozangjue</v>
      </c>
    </row>
    <row r="83" spans="1:26" ht="16.2">
      <c r="A83" s="31">
        <v>512</v>
      </c>
      <c r="B83" s="264" t="str">
        <f t="shared" si="20"/>
        <v>track_512</v>
      </c>
      <c r="C83" s="263">
        <v>71</v>
      </c>
      <c r="E83" s="33">
        <v>4</v>
      </c>
      <c r="F83" s="33">
        <v>2</v>
      </c>
      <c r="I83" s="33">
        <f t="shared" si="28"/>
        <v>6</v>
      </c>
      <c r="J83" s="31">
        <f t="shared" si="21"/>
        <v>0</v>
      </c>
      <c r="K83" s="31">
        <f t="shared" si="22"/>
        <v>0</v>
      </c>
      <c r="L83" s="31">
        <f t="shared" si="19"/>
        <v>1</v>
      </c>
      <c r="M83" s="31">
        <f t="shared" si="23"/>
        <v>0</v>
      </c>
      <c r="N83" s="31">
        <f t="shared" si="24"/>
        <v>1</v>
      </c>
      <c r="O83" s="31">
        <f t="shared" si="25"/>
        <v>0</v>
      </c>
      <c r="P83" s="31">
        <f t="shared" si="26"/>
        <v>0</v>
      </c>
      <c r="Q83" s="171">
        <v>0</v>
      </c>
      <c r="R83" s="33">
        <v>0</v>
      </c>
      <c r="S83" s="33">
        <v>1880</v>
      </c>
      <c r="T83" s="33">
        <v>0</v>
      </c>
      <c r="U83" s="251">
        <v>0</v>
      </c>
      <c r="V83" s="251">
        <v>0</v>
      </c>
      <c r="W83" s="33" t="s">
        <v>1316</v>
      </c>
      <c r="X83" s="171"/>
      <c r="Y83" s="33" t="str">
        <f t="shared" si="27"/>
        <v>baozangjue</v>
      </c>
    </row>
    <row r="84" spans="1:26">
      <c r="A84" s="31">
        <v>513</v>
      </c>
      <c r="B84" s="124" t="str">
        <f t="shared" si="20"/>
        <v>track_513</v>
      </c>
      <c r="C84" s="33">
        <v>73</v>
      </c>
      <c r="E84" s="33">
        <v>2</v>
      </c>
      <c r="F84" s="33">
        <v>4</v>
      </c>
      <c r="I84" s="33">
        <f t="shared" si="28"/>
        <v>6</v>
      </c>
      <c r="J84" s="31">
        <f t="shared" si="21"/>
        <v>1</v>
      </c>
      <c r="K84" s="31">
        <f t="shared" si="22"/>
        <v>0</v>
      </c>
      <c r="L84" s="31">
        <f t="shared" si="19"/>
        <v>0</v>
      </c>
      <c r="M84" s="31">
        <f t="shared" si="23"/>
        <v>0</v>
      </c>
      <c r="N84" s="31">
        <f t="shared" si="24"/>
        <v>0</v>
      </c>
      <c r="O84" s="31">
        <f t="shared" si="25"/>
        <v>0</v>
      </c>
      <c r="P84" s="31">
        <f t="shared" si="26"/>
        <v>0</v>
      </c>
      <c r="Q84" s="171">
        <v>0</v>
      </c>
      <c r="R84" s="33">
        <v>0</v>
      </c>
      <c r="S84" s="33">
        <v>1880</v>
      </c>
      <c r="T84" s="33">
        <v>0</v>
      </c>
      <c r="U84" s="251">
        <v>0</v>
      </c>
      <c r="V84" s="251">
        <v>0</v>
      </c>
      <c r="W84" s="33" t="s">
        <v>1317</v>
      </c>
      <c r="X84" s="171"/>
      <c r="Y84" s="33" t="str">
        <f t="shared" si="27"/>
        <v>shuimuboss</v>
      </c>
    </row>
    <row r="85" spans="1:26">
      <c r="A85" s="31">
        <v>514</v>
      </c>
      <c r="B85" s="124" t="str">
        <f t="shared" si="20"/>
        <v>track_514</v>
      </c>
      <c r="C85" s="33">
        <v>73</v>
      </c>
      <c r="E85" s="33">
        <v>4</v>
      </c>
      <c r="F85" s="33">
        <v>2</v>
      </c>
      <c r="I85" s="33">
        <f t="shared" si="28"/>
        <v>6</v>
      </c>
      <c r="J85" s="31">
        <f t="shared" si="21"/>
        <v>1</v>
      </c>
      <c r="K85" s="31">
        <f t="shared" si="22"/>
        <v>0</v>
      </c>
      <c r="L85" s="31">
        <f t="shared" si="19"/>
        <v>0</v>
      </c>
      <c r="M85" s="31">
        <f t="shared" si="23"/>
        <v>0</v>
      </c>
      <c r="N85" s="31">
        <f t="shared" si="24"/>
        <v>0</v>
      </c>
      <c r="O85" s="31">
        <f t="shared" si="25"/>
        <v>0</v>
      </c>
      <c r="P85" s="31">
        <f t="shared" si="26"/>
        <v>0</v>
      </c>
      <c r="Q85" s="171">
        <v>0</v>
      </c>
      <c r="R85" s="33">
        <v>0</v>
      </c>
      <c r="S85" s="33">
        <v>1880</v>
      </c>
      <c r="T85" s="33">
        <v>0</v>
      </c>
      <c r="U85" s="251">
        <v>0</v>
      </c>
      <c r="V85" s="251">
        <v>0</v>
      </c>
      <c r="W85" s="33" t="s">
        <v>1316</v>
      </c>
      <c r="X85" s="171"/>
      <c r="Y85" s="33" t="str">
        <f t="shared" si="27"/>
        <v>shuimuboss</v>
      </c>
    </row>
    <row r="86" spans="1:26" ht="16.2">
      <c r="A86" s="31">
        <v>515</v>
      </c>
      <c r="B86" s="124" t="str">
        <f t="shared" si="20"/>
        <v>track_515</v>
      </c>
      <c r="C86" s="263">
        <v>74</v>
      </c>
      <c r="E86" s="33">
        <v>2</v>
      </c>
      <c r="F86" s="33">
        <v>4</v>
      </c>
      <c r="I86" s="33">
        <f t="shared" si="28"/>
        <v>6</v>
      </c>
      <c r="J86" s="31">
        <f t="shared" si="21"/>
        <v>1</v>
      </c>
      <c r="K86" s="31">
        <f t="shared" si="22"/>
        <v>0</v>
      </c>
      <c r="L86" s="31">
        <f t="shared" si="19"/>
        <v>0</v>
      </c>
      <c r="M86" s="31">
        <f t="shared" si="23"/>
        <v>0</v>
      </c>
      <c r="N86" s="31">
        <f t="shared" si="24"/>
        <v>0</v>
      </c>
      <c r="O86" s="31">
        <f t="shared" si="25"/>
        <v>0</v>
      </c>
      <c r="P86" s="31">
        <f t="shared" si="26"/>
        <v>0</v>
      </c>
      <c r="Q86" s="171">
        <v>0</v>
      </c>
      <c r="R86" s="33">
        <v>0</v>
      </c>
      <c r="S86" s="33">
        <v>1880</v>
      </c>
      <c r="T86" s="33">
        <v>0</v>
      </c>
      <c r="U86" s="251">
        <v>0</v>
      </c>
      <c r="V86" s="251">
        <v>0</v>
      </c>
      <c r="W86" s="33" t="s">
        <v>1317</v>
      </c>
      <c r="X86" s="171"/>
      <c r="Y86" s="33" t="str">
        <f t="shared" si="27"/>
        <v>henggongyu</v>
      </c>
    </row>
    <row r="87" spans="1:26" ht="16.2">
      <c r="A87" s="31">
        <v>516</v>
      </c>
      <c r="B87" s="124" t="str">
        <f t="shared" si="20"/>
        <v>track_516</v>
      </c>
      <c r="C87" s="263">
        <v>74</v>
      </c>
      <c r="E87" s="33">
        <v>4</v>
      </c>
      <c r="F87" s="33">
        <v>2</v>
      </c>
      <c r="I87" s="33">
        <f t="shared" si="28"/>
        <v>6</v>
      </c>
      <c r="J87" s="31">
        <f t="shared" si="21"/>
        <v>1</v>
      </c>
      <c r="K87" s="31">
        <f t="shared" si="22"/>
        <v>0</v>
      </c>
      <c r="L87" s="31">
        <f t="shared" si="19"/>
        <v>0</v>
      </c>
      <c r="M87" s="31">
        <f t="shared" si="23"/>
        <v>0</v>
      </c>
      <c r="N87" s="31">
        <f t="shared" si="24"/>
        <v>0</v>
      </c>
      <c r="O87" s="31">
        <f t="shared" si="25"/>
        <v>0</v>
      </c>
      <c r="P87" s="31">
        <f t="shared" si="26"/>
        <v>0</v>
      </c>
      <c r="Q87" s="171">
        <v>0</v>
      </c>
      <c r="R87" s="33">
        <v>0</v>
      </c>
      <c r="S87" s="33">
        <v>1880</v>
      </c>
      <c r="T87" s="33">
        <v>0</v>
      </c>
      <c r="U87" s="251">
        <v>0</v>
      </c>
      <c r="V87" s="251">
        <v>0</v>
      </c>
      <c r="W87" s="33" t="s">
        <v>1316</v>
      </c>
      <c r="X87" s="171"/>
      <c r="Y87" s="33" t="str">
        <f t="shared" si="27"/>
        <v>henggongyu</v>
      </c>
    </row>
    <row r="88" spans="1:26" ht="16.2">
      <c r="A88" s="31">
        <v>517</v>
      </c>
      <c r="B88" s="124" t="str">
        <f t="shared" si="20"/>
        <v>track_517</v>
      </c>
      <c r="C88" s="263">
        <v>75</v>
      </c>
      <c r="E88" s="33">
        <v>2</v>
      </c>
      <c r="F88" s="33">
        <v>4</v>
      </c>
      <c r="I88" s="33">
        <f t="shared" si="28"/>
        <v>6</v>
      </c>
      <c r="J88" s="31">
        <f t="shared" si="21"/>
        <v>0</v>
      </c>
      <c r="K88" s="31">
        <f t="shared" si="22"/>
        <v>0</v>
      </c>
      <c r="L88" s="31">
        <f t="shared" si="19"/>
        <v>0</v>
      </c>
      <c r="M88" s="31">
        <f t="shared" si="23"/>
        <v>0</v>
      </c>
      <c r="N88" s="31">
        <f t="shared" si="24"/>
        <v>0</v>
      </c>
      <c r="O88" s="31">
        <f t="shared" si="25"/>
        <v>0</v>
      </c>
      <c r="P88" s="31">
        <f t="shared" si="26"/>
        <v>0</v>
      </c>
      <c r="Q88" s="171">
        <v>0</v>
      </c>
      <c r="R88" s="33">
        <v>0</v>
      </c>
      <c r="S88" s="33">
        <v>1880</v>
      </c>
      <c r="T88" s="33">
        <v>0</v>
      </c>
      <c r="U88" s="251">
        <v>0</v>
      </c>
      <c r="V88" s="251">
        <v>0</v>
      </c>
      <c r="W88" s="33" t="s">
        <v>1317</v>
      </c>
      <c r="X88" s="171"/>
      <c r="Y88" s="33" t="str">
        <f t="shared" si="27"/>
        <v>baozangjue</v>
      </c>
    </row>
    <row r="89" spans="1:26" ht="16.2">
      <c r="A89" s="31">
        <v>518</v>
      </c>
      <c r="B89" s="124" t="str">
        <f t="shared" si="20"/>
        <v>track_518</v>
      </c>
      <c r="C89" s="263">
        <v>75</v>
      </c>
      <c r="E89" s="33">
        <v>4</v>
      </c>
      <c r="F89" s="33">
        <v>2</v>
      </c>
      <c r="I89" s="33">
        <f t="shared" si="28"/>
        <v>6</v>
      </c>
      <c r="J89" s="31">
        <f t="shared" si="21"/>
        <v>0</v>
      </c>
      <c r="K89" s="31">
        <f t="shared" si="22"/>
        <v>0</v>
      </c>
      <c r="L89" s="31">
        <f t="shared" si="19"/>
        <v>0</v>
      </c>
      <c r="M89" s="31">
        <f t="shared" si="23"/>
        <v>0</v>
      </c>
      <c r="N89" s="31">
        <f t="shared" si="24"/>
        <v>0</v>
      </c>
      <c r="O89" s="31">
        <f t="shared" si="25"/>
        <v>0</v>
      </c>
      <c r="P89" s="31">
        <f t="shared" si="26"/>
        <v>0</v>
      </c>
      <c r="Q89" s="171">
        <v>0</v>
      </c>
      <c r="R89" s="33">
        <v>0</v>
      </c>
      <c r="S89" s="33">
        <v>1880</v>
      </c>
      <c r="T89" s="33">
        <v>0</v>
      </c>
      <c r="U89" s="251">
        <v>0</v>
      </c>
      <c r="V89" s="251">
        <v>0</v>
      </c>
      <c r="W89" s="33" t="s">
        <v>1316</v>
      </c>
      <c r="X89" s="171"/>
      <c r="Y89" s="33" t="str">
        <f t="shared" si="27"/>
        <v>baozangjue</v>
      </c>
    </row>
    <row r="90" spans="1:26" ht="16.2">
      <c r="A90" s="263">
        <v>519</v>
      </c>
      <c r="B90" s="124" t="str">
        <f t="shared" si="20"/>
        <v>track_519</v>
      </c>
      <c r="C90" s="33">
        <v>78</v>
      </c>
      <c r="E90" s="33">
        <v>4</v>
      </c>
      <c r="F90" s="33">
        <v>2</v>
      </c>
      <c r="I90" s="33">
        <f t="shared" si="28"/>
        <v>6</v>
      </c>
      <c r="J90" s="31">
        <f t="shared" si="21"/>
        <v>0</v>
      </c>
      <c r="K90" s="31">
        <f t="shared" si="22"/>
        <v>0</v>
      </c>
      <c r="L90" s="31">
        <f t="shared" si="19"/>
        <v>0</v>
      </c>
      <c r="M90" s="31">
        <f t="shared" si="23"/>
        <v>1</v>
      </c>
      <c r="N90" s="31">
        <f t="shared" si="24"/>
        <v>0</v>
      </c>
      <c r="O90" s="31">
        <f t="shared" si="25"/>
        <v>1</v>
      </c>
      <c r="P90" s="31">
        <f t="shared" si="26"/>
        <v>1</v>
      </c>
      <c r="Q90" s="171">
        <v>0</v>
      </c>
      <c r="R90" s="33">
        <v>0</v>
      </c>
      <c r="S90" s="33">
        <v>2880</v>
      </c>
      <c r="T90" s="33">
        <v>0</v>
      </c>
      <c r="U90" s="251">
        <v>0</v>
      </c>
      <c r="V90" s="251">
        <v>0</v>
      </c>
      <c r="W90" s="33" t="s">
        <v>1316</v>
      </c>
      <c r="X90" s="171"/>
      <c r="Y90" s="33" t="str">
        <f t="shared" si="27"/>
        <v>huahudiao</v>
      </c>
      <c r="Z90" s="33" t="s">
        <v>1315</v>
      </c>
    </row>
    <row r="91" spans="1:26" ht="16.2">
      <c r="A91" s="263">
        <v>520</v>
      </c>
      <c r="B91" s="124" t="str">
        <f t="shared" si="20"/>
        <v>track_520</v>
      </c>
      <c r="C91" s="33">
        <v>78</v>
      </c>
      <c r="E91" s="33">
        <v>4</v>
      </c>
      <c r="F91" s="33">
        <v>2</v>
      </c>
      <c r="I91" s="33">
        <f t="shared" si="28"/>
        <v>6</v>
      </c>
      <c r="J91" s="31">
        <f t="shared" si="21"/>
        <v>0</v>
      </c>
      <c r="K91" s="31">
        <f t="shared" si="22"/>
        <v>0</v>
      </c>
      <c r="L91" s="31">
        <f t="shared" si="19"/>
        <v>0</v>
      </c>
      <c r="M91" s="31">
        <f t="shared" si="23"/>
        <v>1</v>
      </c>
      <c r="N91" s="31">
        <f t="shared" si="24"/>
        <v>0</v>
      </c>
      <c r="O91" s="31">
        <f t="shared" si="25"/>
        <v>1</v>
      </c>
      <c r="P91" s="31">
        <f t="shared" si="26"/>
        <v>1</v>
      </c>
      <c r="Q91" s="171">
        <v>0</v>
      </c>
      <c r="R91" s="33">
        <v>0</v>
      </c>
      <c r="S91" s="33">
        <v>2880</v>
      </c>
      <c r="T91" s="33">
        <v>0</v>
      </c>
      <c r="U91" s="251">
        <v>0</v>
      </c>
      <c r="V91" s="251">
        <v>0</v>
      </c>
      <c r="W91" s="33" t="s">
        <v>1316</v>
      </c>
      <c r="X91" s="171"/>
      <c r="Y91" s="33" t="str">
        <f t="shared" si="27"/>
        <v>huahudiao</v>
      </c>
      <c r="Z91" s="33" t="s">
        <v>1315</v>
      </c>
    </row>
    <row r="92" spans="1:26">
      <c r="A92" s="33">
        <v>601</v>
      </c>
      <c r="B92" s="124" t="str">
        <f t="shared" si="20"/>
        <v>track_601</v>
      </c>
      <c r="C92" s="33">
        <v>47</v>
      </c>
      <c r="J92" s="33">
        <v>1</v>
      </c>
      <c r="K92" s="33">
        <v>1</v>
      </c>
      <c r="L92" s="33">
        <v>1</v>
      </c>
      <c r="M92" s="33">
        <v>1</v>
      </c>
      <c r="N92" s="33">
        <v>0</v>
      </c>
      <c r="O92" s="33">
        <v>1</v>
      </c>
      <c r="P92" s="33">
        <v>1</v>
      </c>
      <c r="Q92" s="33" t="s">
        <v>1305</v>
      </c>
      <c r="R92" s="33">
        <v>0</v>
      </c>
      <c r="S92" s="33">
        <v>0</v>
      </c>
      <c r="T92" s="33">
        <v>0</v>
      </c>
      <c r="U92" s="251">
        <v>0</v>
      </c>
      <c r="V92" s="251">
        <v>0</v>
      </c>
      <c r="W92" s="33" t="s">
        <v>1314</v>
      </c>
    </row>
    <row r="93" spans="1:26">
      <c r="A93" s="33">
        <v>602</v>
      </c>
      <c r="B93" s="124" t="str">
        <f t="shared" si="20"/>
        <v>track_602</v>
      </c>
      <c r="C93" s="33">
        <v>47</v>
      </c>
      <c r="J93" s="33">
        <v>1</v>
      </c>
      <c r="K93" s="33">
        <v>1</v>
      </c>
      <c r="L93" s="33">
        <v>1</v>
      </c>
      <c r="M93" s="33">
        <v>1</v>
      </c>
      <c r="N93" s="33">
        <v>0</v>
      </c>
      <c r="O93" s="33">
        <v>1</v>
      </c>
      <c r="P93" s="33">
        <v>1</v>
      </c>
      <c r="Q93" s="33" t="s">
        <v>1305</v>
      </c>
      <c r="R93" s="33">
        <v>0</v>
      </c>
      <c r="S93" s="33">
        <v>0</v>
      </c>
      <c r="T93" s="33">
        <v>0</v>
      </c>
      <c r="U93" s="251">
        <v>0</v>
      </c>
      <c r="V93" s="251">
        <v>0</v>
      </c>
      <c r="W93" s="33" t="s">
        <v>1313</v>
      </c>
    </row>
    <row r="94" spans="1:26">
      <c r="A94" s="33">
        <v>603</v>
      </c>
      <c r="B94" s="124" t="str">
        <f t="shared" si="20"/>
        <v>track_603</v>
      </c>
      <c r="C94" s="33">
        <v>47</v>
      </c>
      <c r="J94" s="33">
        <v>1</v>
      </c>
      <c r="K94" s="33">
        <v>1</v>
      </c>
      <c r="L94" s="33">
        <v>1</v>
      </c>
      <c r="M94" s="33">
        <v>1</v>
      </c>
      <c r="N94" s="33">
        <v>0</v>
      </c>
      <c r="O94" s="33">
        <v>1</v>
      </c>
      <c r="P94" s="33">
        <v>1</v>
      </c>
      <c r="Q94" s="33" t="s">
        <v>1305</v>
      </c>
      <c r="R94" s="33">
        <v>0</v>
      </c>
      <c r="S94" s="33">
        <v>0</v>
      </c>
      <c r="T94" s="33">
        <v>0</v>
      </c>
      <c r="U94" s="251">
        <v>0</v>
      </c>
      <c r="V94" s="251">
        <v>0</v>
      </c>
      <c r="W94" s="33" t="s">
        <v>1312</v>
      </c>
    </row>
    <row r="95" spans="1:26">
      <c r="A95" s="33">
        <v>604</v>
      </c>
      <c r="B95" s="124" t="str">
        <f t="shared" si="20"/>
        <v>track_604</v>
      </c>
      <c r="C95" s="33">
        <v>47</v>
      </c>
      <c r="J95" s="33">
        <v>1</v>
      </c>
      <c r="K95" s="33">
        <v>1</v>
      </c>
      <c r="L95" s="33">
        <v>1</v>
      </c>
      <c r="M95" s="33">
        <v>1</v>
      </c>
      <c r="N95" s="33">
        <v>0</v>
      </c>
      <c r="O95" s="33">
        <v>1</v>
      </c>
      <c r="P95" s="33">
        <v>1</v>
      </c>
      <c r="Q95" s="33" t="s">
        <v>1305</v>
      </c>
      <c r="R95" s="33">
        <v>0</v>
      </c>
      <c r="S95" s="33">
        <v>0</v>
      </c>
      <c r="T95" s="33">
        <v>0</v>
      </c>
      <c r="U95" s="251">
        <v>0</v>
      </c>
      <c r="V95" s="251">
        <v>0</v>
      </c>
      <c r="W95" s="33" t="s">
        <v>1311</v>
      </c>
    </row>
    <row r="96" spans="1:26">
      <c r="A96" s="33">
        <v>605</v>
      </c>
      <c r="B96" s="124" t="str">
        <f t="shared" si="20"/>
        <v>track_605</v>
      </c>
      <c r="C96" s="33">
        <v>47</v>
      </c>
      <c r="J96" s="33">
        <v>1</v>
      </c>
      <c r="K96" s="33">
        <v>1</v>
      </c>
      <c r="L96" s="33">
        <v>1</v>
      </c>
      <c r="M96" s="33">
        <v>1</v>
      </c>
      <c r="N96" s="33">
        <v>0</v>
      </c>
      <c r="O96" s="33">
        <v>1</v>
      </c>
      <c r="P96" s="33">
        <v>1</v>
      </c>
      <c r="Q96" s="33" t="s">
        <v>1305</v>
      </c>
      <c r="R96" s="33">
        <v>0</v>
      </c>
      <c r="S96" s="33">
        <v>0</v>
      </c>
      <c r="T96" s="33">
        <v>0</v>
      </c>
      <c r="U96" s="251">
        <v>0</v>
      </c>
      <c r="V96" s="251">
        <v>0</v>
      </c>
      <c r="W96" s="33" t="s">
        <v>1310</v>
      </c>
    </row>
    <row r="97" spans="1:44">
      <c r="A97" s="33">
        <v>606</v>
      </c>
      <c r="B97" s="124" t="str">
        <f t="shared" si="20"/>
        <v>track_606</v>
      </c>
      <c r="C97" s="33">
        <v>47</v>
      </c>
      <c r="J97" s="33">
        <v>1</v>
      </c>
      <c r="K97" s="33">
        <v>1</v>
      </c>
      <c r="L97" s="33">
        <v>1</v>
      </c>
      <c r="M97" s="33">
        <v>1</v>
      </c>
      <c r="N97" s="33">
        <v>0</v>
      </c>
      <c r="O97" s="33">
        <v>1</v>
      </c>
      <c r="P97" s="33">
        <v>1</v>
      </c>
      <c r="Q97" s="33" t="s">
        <v>1305</v>
      </c>
      <c r="R97" s="33">
        <v>0</v>
      </c>
      <c r="S97" s="33">
        <v>0</v>
      </c>
      <c r="T97" s="33">
        <v>0</v>
      </c>
      <c r="U97" s="251">
        <v>0</v>
      </c>
      <c r="V97" s="251">
        <v>0</v>
      </c>
      <c r="W97" s="33" t="s">
        <v>1309</v>
      </c>
    </row>
    <row r="98" spans="1:44">
      <c r="A98" s="33">
        <v>607</v>
      </c>
      <c r="B98" s="124" t="str">
        <f t="shared" si="20"/>
        <v>track_607</v>
      </c>
      <c r="C98" s="33">
        <v>47</v>
      </c>
      <c r="J98" s="33">
        <v>1</v>
      </c>
      <c r="K98" s="33">
        <v>1</v>
      </c>
      <c r="L98" s="33">
        <v>1</v>
      </c>
      <c r="M98" s="33">
        <v>1</v>
      </c>
      <c r="N98" s="33">
        <v>0</v>
      </c>
      <c r="O98" s="33">
        <v>1</v>
      </c>
      <c r="P98" s="33">
        <v>1</v>
      </c>
      <c r="Q98" s="33" t="s">
        <v>1305</v>
      </c>
      <c r="R98" s="33">
        <v>0</v>
      </c>
      <c r="S98" s="33">
        <v>0</v>
      </c>
      <c r="T98" s="33">
        <v>0</v>
      </c>
      <c r="U98" s="251">
        <v>0</v>
      </c>
      <c r="V98" s="251">
        <v>0</v>
      </c>
      <c r="W98" s="33" t="s">
        <v>1308</v>
      </c>
    </row>
    <row r="99" spans="1:44">
      <c r="A99" s="33">
        <v>608</v>
      </c>
      <c r="B99" s="124" t="str">
        <f t="shared" si="20"/>
        <v>track_608</v>
      </c>
      <c r="C99" s="33">
        <v>47</v>
      </c>
      <c r="J99" s="33">
        <v>1</v>
      </c>
      <c r="K99" s="33">
        <v>1</v>
      </c>
      <c r="L99" s="33">
        <v>1</v>
      </c>
      <c r="M99" s="33">
        <v>1</v>
      </c>
      <c r="N99" s="33">
        <v>0</v>
      </c>
      <c r="O99" s="33">
        <v>1</v>
      </c>
      <c r="P99" s="33">
        <v>1</v>
      </c>
      <c r="Q99" s="33" t="s">
        <v>1305</v>
      </c>
      <c r="R99" s="33">
        <v>0</v>
      </c>
      <c r="S99" s="33">
        <v>0</v>
      </c>
      <c r="T99" s="33">
        <v>0</v>
      </c>
      <c r="U99" s="251">
        <v>0</v>
      </c>
      <c r="V99" s="251">
        <v>0</v>
      </c>
      <c r="W99" s="33" t="s">
        <v>1307</v>
      </c>
    </row>
    <row r="100" spans="1:44">
      <c r="A100" s="33">
        <v>609</v>
      </c>
      <c r="B100" s="124" t="str">
        <f t="shared" si="20"/>
        <v>track_609</v>
      </c>
      <c r="C100" s="33">
        <v>47</v>
      </c>
      <c r="J100" s="33">
        <v>1</v>
      </c>
      <c r="K100" s="33">
        <v>1</v>
      </c>
      <c r="L100" s="33">
        <v>1</v>
      </c>
      <c r="M100" s="33">
        <v>1</v>
      </c>
      <c r="N100" s="33">
        <v>0</v>
      </c>
      <c r="O100" s="33">
        <v>1</v>
      </c>
      <c r="P100" s="33">
        <v>1</v>
      </c>
      <c r="Q100" s="33" t="s">
        <v>1305</v>
      </c>
      <c r="R100" s="33">
        <v>0</v>
      </c>
      <c r="S100" s="33">
        <v>0</v>
      </c>
      <c r="T100" s="33">
        <v>0</v>
      </c>
      <c r="U100" s="251">
        <v>0</v>
      </c>
      <c r="V100" s="251">
        <v>0</v>
      </c>
      <c r="W100" s="33" t="s">
        <v>1306</v>
      </c>
    </row>
    <row r="101" spans="1:44">
      <c r="A101" s="33">
        <v>610</v>
      </c>
      <c r="B101" s="124" t="str">
        <f t="shared" si="20"/>
        <v>track_610</v>
      </c>
      <c r="C101" s="33">
        <v>47</v>
      </c>
      <c r="J101" s="33">
        <v>1</v>
      </c>
      <c r="K101" s="33">
        <v>1</v>
      </c>
      <c r="L101" s="33">
        <v>1</v>
      </c>
      <c r="M101" s="33">
        <v>1</v>
      </c>
      <c r="N101" s="33">
        <v>0</v>
      </c>
      <c r="O101" s="33">
        <v>1</v>
      </c>
      <c r="P101" s="33">
        <v>1</v>
      </c>
      <c r="Q101" s="33" t="s">
        <v>1305</v>
      </c>
      <c r="R101" s="33">
        <v>0</v>
      </c>
      <c r="S101" s="33">
        <v>0</v>
      </c>
      <c r="T101" s="33">
        <v>0</v>
      </c>
      <c r="U101" s="251" t="s">
        <v>1</v>
      </c>
      <c r="V101" s="251">
        <v>0</v>
      </c>
      <c r="W101" s="33" t="s">
        <v>1304</v>
      </c>
    </row>
    <row r="102" spans="1:44">
      <c r="A102" s="268" t="str">
        <f t="shared" ref="A102:A165" si="29">RIGHT(W102,4)</f>
        <v>1001</v>
      </c>
      <c r="B102" s="124" t="str">
        <f t="shared" si="20"/>
        <v>track_1001</v>
      </c>
      <c r="C102" s="33">
        <f t="shared" ref="C102:C165" si="30">INT(RIGHT(LEFT(W102,8),2))</f>
        <v>1</v>
      </c>
      <c r="D102" s="33">
        <f t="shared" ref="D102:D165" si="31">INT(RIGHT(LEFT(W102,10),1))</f>
        <v>0</v>
      </c>
      <c r="E102" s="33">
        <f t="shared" ref="E102:E165" si="32">INT(RIGHT(LEFT(W102,11),1))</f>
        <v>1</v>
      </c>
      <c r="F102" s="33">
        <f t="shared" ref="F102:F165" si="33">INT(RIGHT(LEFT(W102,12),1))</f>
        <v>2</v>
      </c>
      <c r="G102" s="33">
        <f t="shared" ref="G102:G165" si="34">INT(RIGHT(LEFT(W102,13),1))</f>
        <v>5</v>
      </c>
      <c r="H102" s="33">
        <f t="shared" ref="H102:H165" si="35">INT(RIGHT(LEFT(W102,16),2))</f>
        <v>13</v>
      </c>
      <c r="I102" s="33">
        <f t="shared" ref="I102:I165" si="36">VLOOKUP(C102,AE:AG,3,0)</f>
        <v>1</v>
      </c>
      <c r="J102" s="31">
        <f t="shared" ref="J102:J165" si="37">VLOOKUP(C102,AE:AJ,6,0)</f>
        <v>1</v>
      </c>
      <c r="K102" s="31">
        <f t="shared" ref="K102:K165" si="38">VLOOKUP(C102,AE:AK,7,0)</f>
        <v>1</v>
      </c>
      <c r="L102" s="31">
        <f>VLOOKUP(C102,AE:AL,8,0)</f>
        <v>1</v>
      </c>
      <c r="M102" s="31">
        <f t="shared" ref="M102:M165" si="39">VLOOKUP(C102,AE:AM,9,0)</f>
        <v>1</v>
      </c>
      <c r="N102" s="31">
        <f t="shared" ref="N102:N165" si="40">VLOOKUP(C102,AE:AN,10,0)</f>
        <v>0</v>
      </c>
      <c r="O102" s="31">
        <f t="shared" ref="O102:O165" si="41">VLOOKUP(C102,AE:AO,11,0)</f>
        <v>0</v>
      </c>
      <c r="P102" s="31">
        <f t="shared" ref="P102:P165" si="42">VLOOKUP(C102,AE:AP,11,0)</f>
        <v>0</v>
      </c>
      <c r="Q102" s="31" t="s">
        <v>757</v>
      </c>
      <c r="R102" s="31">
        <v>0</v>
      </c>
      <c r="S102" s="31">
        <v>0</v>
      </c>
      <c r="T102" s="31">
        <v>2</v>
      </c>
      <c r="U102" s="96" t="s">
        <v>1284</v>
      </c>
      <c r="V102" s="96">
        <v>0</v>
      </c>
      <c r="W102" s="270" t="s">
        <v>1303</v>
      </c>
      <c r="X102" s="269"/>
    </row>
    <row r="103" spans="1:44">
      <c r="A103" s="268" t="str">
        <f t="shared" si="29"/>
        <v>1002</v>
      </c>
      <c r="B103" s="124" t="str">
        <f t="shared" si="20"/>
        <v>track_1002</v>
      </c>
      <c r="C103" s="33">
        <f t="shared" si="30"/>
        <v>1</v>
      </c>
      <c r="D103" s="33">
        <f t="shared" si="31"/>
        <v>0</v>
      </c>
      <c r="E103" s="33">
        <f t="shared" si="32"/>
        <v>1</v>
      </c>
      <c r="F103" s="33">
        <f t="shared" si="33"/>
        <v>3</v>
      </c>
      <c r="G103" s="33">
        <f t="shared" si="34"/>
        <v>9</v>
      </c>
      <c r="H103" s="33">
        <f t="shared" si="35"/>
        <v>9</v>
      </c>
      <c r="I103" s="33">
        <f t="shared" si="36"/>
        <v>1</v>
      </c>
      <c r="J103" s="31">
        <f t="shared" si="37"/>
        <v>1</v>
      </c>
      <c r="K103" s="31">
        <f t="shared" si="38"/>
        <v>1</v>
      </c>
      <c r="L103" s="31">
        <f t="shared" ref="L103:L166" si="43">VLOOKUP(C103,AE:AQ,8,0)</f>
        <v>1</v>
      </c>
      <c r="M103" s="31">
        <f t="shared" si="39"/>
        <v>1</v>
      </c>
      <c r="N103" s="31">
        <f t="shared" si="40"/>
        <v>0</v>
      </c>
      <c r="O103" s="31">
        <f t="shared" si="41"/>
        <v>0</v>
      </c>
      <c r="P103" s="31">
        <f t="shared" si="42"/>
        <v>0</v>
      </c>
      <c r="Q103" s="31" t="s">
        <v>757</v>
      </c>
      <c r="R103" s="31">
        <v>0</v>
      </c>
      <c r="S103" s="31">
        <v>0</v>
      </c>
      <c r="T103" s="31">
        <v>2</v>
      </c>
      <c r="U103" s="96" t="s">
        <v>1284</v>
      </c>
      <c r="V103" s="96">
        <v>0</v>
      </c>
      <c r="W103" s="270" t="s">
        <v>1302</v>
      </c>
      <c r="X103" s="269"/>
    </row>
    <row r="104" spans="1:44">
      <c r="A104" s="268" t="str">
        <f t="shared" si="29"/>
        <v>1003</v>
      </c>
      <c r="B104" s="124" t="str">
        <f t="shared" si="20"/>
        <v>track_1003</v>
      </c>
      <c r="C104" s="33">
        <f t="shared" si="30"/>
        <v>1</v>
      </c>
      <c r="D104" s="33">
        <f t="shared" si="31"/>
        <v>0</v>
      </c>
      <c r="E104" s="33">
        <f t="shared" si="32"/>
        <v>1</v>
      </c>
      <c r="F104" s="33">
        <f t="shared" si="33"/>
        <v>3</v>
      </c>
      <c r="G104" s="33">
        <f t="shared" si="34"/>
        <v>9</v>
      </c>
      <c r="H104" s="33">
        <f t="shared" si="35"/>
        <v>14</v>
      </c>
      <c r="I104" s="33">
        <f t="shared" si="36"/>
        <v>1</v>
      </c>
      <c r="J104" s="31">
        <f t="shared" si="37"/>
        <v>1</v>
      </c>
      <c r="K104" s="31">
        <f t="shared" si="38"/>
        <v>1</v>
      </c>
      <c r="L104" s="31">
        <f t="shared" si="43"/>
        <v>1</v>
      </c>
      <c r="M104" s="31">
        <f t="shared" si="39"/>
        <v>1</v>
      </c>
      <c r="N104" s="31">
        <f t="shared" si="40"/>
        <v>0</v>
      </c>
      <c r="O104" s="31">
        <f t="shared" si="41"/>
        <v>0</v>
      </c>
      <c r="P104" s="31">
        <f t="shared" si="42"/>
        <v>0</v>
      </c>
      <c r="Q104" s="31" t="s">
        <v>757</v>
      </c>
      <c r="R104" s="31">
        <v>0</v>
      </c>
      <c r="S104" s="31">
        <v>0</v>
      </c>
      <c r="T104" s="31">
        <v>2</v>
      </c>
      <c r="U104" s="96" t="s">
        <v>1284</v>
      </c>
      <c r="V104" s="96">
        <v>0</v>
      </c>
      <c r="W104" s="270" t="s">
        <v>1301</v>
      </c>
      <c r="X104" s="269"/>
    </row>
    <row r="105" spans="1:44">
      <c r="A105" s="268" t="str">
        <f t="shared" si="29"/>
        <v>1004</v>
      </c>
      <c r="B105" s="124" t="str">
        <f t="shared" si="20"/>
        <v>track_1004</v>
      </c>
      <c r="C105" s="33">
        <f t="shared" si="30"/>
        <v>1</v>
      </c>
      <c r="D105" s="33">
        <f t="shared" si="31"/>
        <v>0</v>
      </c>
      <c r="E105" s="33">
        <f t="shared" si="32"/>
        <v>1</v>
      </c>
      <c r="F105" s="33">
        <f t="shared" si="33"/>
        <v>4</v>
      </c>
      <c r="G105" s="33">
        <f t="shared" si="34"/>
        <v>1</v>
      </c>
      <c r="H105" s="33">
        <f t="shared" si="35"/>
        <v>7</v>
      </c>
      <c r="I105" s="33">
        <f t="shared" si="36"/>
        <v>1</v>
      </c>
      <c r="J105" s="31">
        <f t="shared" si="37"/>
        <v>1</v>
      </c>
      <c r="K105" s="31">
        <f t="shared" si="38"/>
        <v>1</v>
      </c>
      <c r="L105" s="31">
        <f t="shared" si="43"/>
        <v>1</v>
      </c>
      <c r="M105" s="31">
        <f t="shared" si="39"/>
        <v>1</v>
      </c>
      <c r="N105" s="31">
        <f t="shared" si="40"/>
        <v>0</v>
      </c>
      <c r="O105" s="31">
        <f t="shared" si="41"/>
        <v>0</v>
      </c>
      <c r="P105" s="31">
        <f t="shared" si="42"/>
        <v>0</v>
      </c>
      <c r="Q105" s="31" t="s">
        <v>757</v>
      </c>
      <c r="R105" s="31">
        <v>0</v>
      </c>
      <c r="S105" s="31">
        <v>0</v>
      </c>
      <c r="T105" s="31">
        <v>2</v>
      </c>
      <c r="U105" s="96" t="s">
        <v>1284</v>
      </c>
      <c r="V105" s="96">
        <v>0</v>
      </c>
      <c r="W105" s="270" t="s">
        <v>1300</v>
      </c>
      <c r="X105" s="269"/>
      <c r="AE105" s="199"/>
      <c r="AF105" s="199"/>
      <c r="AG105" s="199"/>
      <c r="AH105" s="199"/>
    </row>
    <row r="106" spans="1:44" ht="46.8">
      <c r="A106" s="268" t="str">
        <f t="shared" si="29"/>
        <v>1005</v>
      </c>
      <c r="B106" s="124" t="str">
        <f t="shared" si="20"/>
        <v>track_1005</v>
      </c>
      <c r="C106" s="33">
        <f t="shared" si="30"/>
        <v>1</v>
      </c>
      <c r="D106" s="33">
        <f t="shared" si="31"/>
        <v>0</v>
      </c>
      <c r="E106" s="33">
        <f t="shared" si="32"/>
        <v>2</v>
      </c>
      <c r="F106" s="33">
        <f t="shared" si="33"/>
        <v>4</v>
      </c>
      <c r="G106" s="33">
        <f t="shared" si="34"/>
        <v>8</v>
      </c>
      <c r="H106" s="33">
        <f t="shared" si="35"/>
        <v>8</v>
      </c>
      <c r="I106" s="33">
        <f t="shared" si="36"/>
        <v>1</v>
      </c>
      <c r="J106" s="31">
        <f t="shared" si="37"/>
        <v>1</v>
      </c>
      <c r="K106" s="31">
        <f t="shared" si="38"/>
        <v>1</v>
      </c>
      <c r="L106" s="31">
        <f t="shared" si="43"/>
        <v>1</v>
      </c>
      <c r="M106" s="31">
        <f t="shared" si="39"/>
        <v>1</v>
      </c>
      <c r="N106" s="31">
        <f t="shared" si="40"/>
        <v>0</v>
      </c>
      <c r="O106" s="31">
        <f t="shared" si="41"/>
        <v>0</v>
      </c>
      <c r="P106" s="31">
        <f t="shared" si="42"/>
        <v>0</v>
      </c>
      <c r="Q106" s="31" t="s">
        <v>757</v>
      </c>
      <c r="R106" s="31">
        <v>0</v>
      </c>
      <c r="S106" s="31">
        <v>0</v>
      </c>
      <c r="T106" s="31">
        <v>2</v>
      </c>
      <c r="U106" s="96" t="s">
        <v>1284</v>
      </c>
      <c r="V106" s="96">
        <v>0</v>
      </c>
      <c r="W106" s="270" t="s">
        <v>1299</v>
      </c>
      <c r="X106" s="269"/>
      <c r="Z106" s="269" t="s">
        <v>1298</v>
      </c>
      <c r="AA106" s="269"/>
      <c r="AE106" s="199"/>
      <c r="AF106" s="199"/>
      <c r="AG106" s="199"/>
      <c r="AH106" s="199"/>
    </row>
    <row r="107" spans="1:44">
      <c r="A107" s="268" t="str">
        <f t="shared" si="29"/>
        <v>1006</v>
      </c>
      <c r="B107" s="124" t="str">
        <f t="shared" si="20"/>
        <v>track_1006</v>
      </c>
      <c r="C107" s="33">
        <f t="shared" si="30"/>
        <v>1</v>
      </c>
      <c r="D107" s="33">
        <f t="shared" si="31"/>
        <v>0</v>
      </c>
      <c r="E107" s="33">
        <f t="shared" si="32"/>
        <v>3</v>
      </c>
      <c r="F107" s="33">
        <f t="shared" si="33"/>
        <v>1</v>
      </c>
      <c r="G107" s="33">
        <f t="shared" si="34"/>
        <v>1</v>
      </c>
      <c r="H107" s="33">
        <f t="shared" si="35"/>
        <v>10</v>
      </c>
      <c r="I107" s="33">
        <f t="shared" si="36"/>
        <v>1</v>
      </c>
      <c r="J107" s="31">
        <f t="shared" si="37"/>
        <v>1</v>
      </c>
      <c r="K107" s="31">
        <f t="shared" si="38"/>
        <v>1</v>
      </c>
      <c r="L107" s="31">
        <f t="shared" si="43"/>
        <v>1</v>
      </c>
      <c r="M107" s="31">
        <f t="shared" si="39"/>
        <v>1</v>
      </c>
      <c r="N107" s="31">
        <f t="shared" si="40"/>
        <v>0</v>
      </c>
      <c r="O107" s="31">
        <f t="shared" si="41"/>
        <v>0</v>
      </c>
      <c r="P107" s="31">
        <f t="shared" si="42"/>
        <v>0</v>
      </c>
      <c r="Q107" s="31" t="s">
        <v>757</v>
      </c>
      <c r="R107" s="31">
        <v>0</v>
      </c>
      <c r="S107" s="31">
        <v>0</v>
      </c>
      <c r="T107" s="31">
        <v>2</v>
      </c>
      <c r="U107" s="96" t="s">
        <v>1284</v>
      </c>
      <c r="V107" s="96">
        <v>0</v>
      </c>
      <c r="W107" s="270" t="s">
        <v>1297</v>
      </c>
      <c r="X107" s="269"/>
      <c r="Z107" s="269"/>
      <c r="AA107" s="269"/>
      <c r="AE107" s="199"/>
      <c r="AF107" s="199"/>
      <c r="AG107" s="199"/>
      <c r="AH107" s="199"/>
    </row>
    <row r="108" spans="1:44" ht="79.2">
      <c r="A108" s="268" t="str">
        <f t="shared" si="29"/>
        <v>1007</v>
      </c>
      <c r="B108" s="124" t="str">
        <f t="shared" si="20"/>
        <v>track_1007</v>
      </c>
      <c r="C108" s="33">
        <f t="shared" si="30"/>
        <v>1</v>
      </c>
      <c r="D108" s="33">
        <f t="shared" si="31"/>
        <v>0</v>
      </c>
      <c r="E108" s="33">
        <f t="shared" si="32"/>
        <v>3</v>
      </c>
      <c r="F108" s="33">
        <f t="shared" si="33"/>
        <v>2</v>
      </c>
      <c r="G108" s="33">
        <f t="shared" si="34"/>
        <v>3</v>
      </c>
      <c r="H108" s="33">
        <f t="shared" si="35"/>
        <v>1</v>
      </c>
      <c r="I108" s="33">
        <f t="shared" si="36"/>
        <v>1</v>
      </c>
      <c r="J108" s="31">
        <f t="shared" si="37"/>
        <v>1</v>
      </c>
      <c r="K108" s="31">
        <f t="shared" si="38"/>
        <v>1</v>
      </c>
      <c r="L108" s="31">
        <f t="shared" si="43"/>
        <v>1</v>
      </c>
      <c r="M108" s="31">
        <f t="shared" si="39"/>
        <v>1</v>
      </c>
      <c r="N108" s="31">
        <f t="shared" si="40"/>
        <v>0</v>
      </c>
      <c r="O108" s="31">
        <f t="shared" si="41"/>
        <v>0</v>
      </c>
      <c r="P108" s="31">
        <f t="shared" si="42"/>
        <v>0</v>
      </c>
      <c r="Q108" s="31" t="s">
        <v>757</v>
      </c>
      <c r="R108" s="31">
        <v>0</v>
      </c>
      <c r="S108" s="31">
        <v>0</v>
      </c>
      <c r="T108" s="31">
        <v>2</v>
      </c>
      <c r="U108" s="96" t="s">
        <v>1284</v>
      </c>
      <c r="V108" s="96">
        <v>0</v>
      </c>
      <c r="W108" s="270" t="s">
        <v>1296</v>
      </c>
      <c r="X108" s="269"/>
      <c r="Z108" s="269"/>
      <c r="AA108" s="269"/>
      <c r="AB108" s="269"/>
      <c r="AE108" s="193" t="s">
        <v>597</v>
      </c>
      <c r="AF108" s="176" t="s">
        <v>1295</v>
      </c>
      <c r="AG108" s="176" t="s">
        <v>1294</v>
      </c>
      <c r="AH108" s="193" t="s">
        <v>1293</v>
      </c>
      <c r="AI108" s="149" t="s">
        <v>1292</v>
      </c>
      <c r="AJ108" s="171" t="s">
        <v>522</v>
      </c>
      <c r="AK108" s="171" t="s">
        <v>521</v>
      </c>
      <c r="AL108" s="171" t="s">
        <v>520</v>
      </c>
      <c r="AM108" s="171" t="s">
        <v>519</v>
      </c>
      <c r="AN108" s="171" t="s">
        <v>517</v>
      </c>
      <c r="AO108" s="171" t="s">
        <v>516</v>
      </c>
      <c r="AP108" s="171" t="s">
        <v>518</v>
      </c>
      <c r="AR108" s="334" t="s">
        <v>1291</v>
      </c>
    </row>
    <row r="109" spans="1:44">
      <c r="A109" s="268" t="str">
        <f t="shared" si="29"/>
        <v>1008</v>
      </c>
      <c r="B109" s="124" t="str">
        <f t="shared" si="20"/>
        <v>track_1008</v>
      </c>
      <c r="C109" s="33">
        <f t="shared" si="30"/>
        <v>1</v>
      </c>
      <c r="D109" s="33">
        <f t="shared" si="31"/>
        <v>0</v>
      </c>
      <c r="E109" s="33">
        <f t="shared" si="32"/>
        <v>3</v>
      </c>
      <c r="F109" s="33">
        <f t="shared" si="33"/>
        <v>2</v>
      </c>
      <c r="G109" s="33">
        <f t="shared" si="34"/>
        <v>6</v>
      </c>
      <c r="H109" s="33">
        <f t="shared" si="35"/>
        <v>2</v>
      </c>
      <c r="I109" s="33">
        <f t="shared" si="36"/>
        <v>1</v>
      </c>
      <c r="J109" s="31">
        <f t="shared" si="37"/>
        <v>1</v>
      </c>
      <c r="K109" s="31">
        <f t="shared" si="38"/>
        <v>1</v>
      </c>
      <c r="L109" s="31">
        <f t="shared" si="43"/>
        <v>1</v>
      </c>
      <c r="M109" s="31">
        <f t="shared" si="39"/>
        <v>1</v>
      </c>
      <c r="N109" s="31">
        <f t="shared" si="40"/>
        <v>0</v>
      </c>
      <c r="O109" s="31">
        <f t="shared" si="41"/>
        <v>0</v>
      </c>
      <c r="P109" s="31">
        <f t="shared" si="42"/>
        <v>0</v>
      </c>
      <c r="Q109" s="31" t="s">
        <v>757</v>
      </c>
      <c r="R109" s="31">
        <v>0</v>
      </c>
      <c r="S109" s="31">
        <v>0</v>
      </c>
      <c r="T109" s="31">
        <v>2</v>
      </c>
      <c r="U109" s="96" t="s">
        <v>1284</v>
      </c>
      <c r="V109" s="96">
        <v>0</v>
      </c>
      <c r="W109" s="270" t="s">
        <v>1290</v>
      </c>
      <c r="X109" s="269"/>
      <c r="Z109" s="269"/>
      <c r="AA109" s="269"/>
      <c r="AB109" s="269"/>
      <c r="AE109" s="37">
        <f>'鱼属性|FishAttribute'!A5</f>
        <v>1</v>
      </c>
      <c r="AF109" s="272" t="str">
        <f>'鱼属性|FishAttribute'!B5</f>
        <v>xiaohuangyu</v>
      </c>
      <c r="AG109" s="37">
        <f>IF(AND('鱼属性|FishAttribute'!C5=5,OR('鱼属性|FishAttribute'!A5&lt;51,'鱼属性|FishAttribute'!A5=52,'鱼属性|FishAttribute'!A5&gt;57)),6,'鱼属性|FishAttribute'!C5)</f>
        <v>1</v>
      </c>
      <c r="AH109" s="37">
        <f>'鱼属性|FishAttribute'!F5</f>
        <v>2</v>
      </c>
      <c r="AI109" s="53">
        <f>'鱼属性|FishAttribute'!C5</f>
        <v>1</v>
      </c>
      <c r="AJ109" s="31">
        <f>'鱼属性|FishAttribute'!BY5</f>
        <v>1</v>
      </c>
      <c r="AK109" s="31">
        <f>'鱼属性|FishAttribute'!BZ5</f>
        <v>1</v>
      </c>
      <c r="AL109" s="31">
        <f>'鱼属性|FishAttribute'!CA5</f>
        <v>1</v>
      </c>
      <c r="AM109" s="31">
        <f>'鱼属性|FishAttribute'!CB5</f>
        <v>1</v>
      </c>
      <c r="AN109" s="31">
        <f>'鱼属性|FishAttribute'!CD5</f>
        <v>0</v>
      </c>
      <c r="AO109" s="31">
        <f>'鱼属性|FishAttribute'!CE5</f>
        <v>0</v>
      </c>
      <c r="AP109" s="31">
        <f>'鱼属性|FishAttribute'!CC5</f>
        <v>0</v>
      </c>
      <c r="AR109" s="334"/>
    </row>
    <row r="110" spans="1:44">
      <c r="A110" s="268" t="str">
        <f t="shared" si="29"/>
        <v>1009</v>
      </c>
      <c r="B110" s="124" t="str">
        <f t="shared" si="20"/>
        <v>track_1009</v>
      </c>
      <c r="C110" s="33">
        <f t="shared" si="30"/>
        <v>1</v>
      </c>
      <c r="D110" s="33">
        <f t="shared" si="31"/>
        <v>0</v>
      </c>
      <c r="E110" s="33">
        <f t="shared" si="32"/>
        <v>3</v>
      </c>
      <c r="F110" s="33">
        <f t="shared" si="33"/>
        <v>2</v>
      </c>
      <c r="G110" s="33">
        <f t="shared" si="34"/>
        <v>9</v>
      </c>
      <c r="H110" s="33">
        <f t="shared" si="35"/>
        <v>3</v>
      </c>
      <c r="I110" s="33">
        <f t="shared" si="36"/>
        <v>1</v>
      </c>
      <c r="J110" s="31">
        <f t="shared" si="37"/>
        <v>1</v>
      </c>
      <c r="K110" s="31">
        <f t="shared" si="38"/>
        <v>1</v>
      </c>
      <c r="L110" s="31">
        <f t="shared" si="43"/>
        <v>1</v>
      </c>
      <c r="M110" s="31">
        <f t="shared" si="39"/>
        <v>1</v>
      </c>
      <c r="N110" s="31">
        <f t="shared" si="40"/>
        <v>0</v>
      </c>
      <c r="O110" s="31">
        <f t="shared" si="41"/>
        <v>0</v>
      </c>
      <c r="P110" s="31">
        <f t="shared" si="42"/>
        <v>0</v>
      </c>
      <c r="Q110" s="31" t="s">
        <v>757</v>
      </c>
      <c r="R110" s="31">
        <v>0</v>
      </c>
      <c r="S110" s="31">
        <v>0</v>
      </c>
      <c r="T110" s="31">
        <v>2</v>
      </c>
      <c r="U110" s="96" t="s">
        <v>1284</v>
      </c>
      <c r="V110" s="96">
        <v>0</v>
      </c>
      <c r="W110" s="270" t="s">
        <v>1289</v>
      </c>
      <c r="X110" s="269"/>
      <c r="Z110" s="269"/>
      <c r="AA110" s="269"/>
      <c r="AB110" s="269"/>
      <c r="AC110" s="31"/>
      <c r="AD110" s="31"/>
      <c r="AE110" s="37">
        <f>'鱼属性|FishAttribute'!A6</f>
        <v>2</v>
      </c>
      <c r="AF110" s="272" t="str">
        <f>'鱼属性|FishAttribute'!B6</f>
        <v>hudieyu</v>
      </c>
      <c r="AG110" s="37">
        <f>IF(AND('鱼属性|FishAttribute'!C6=5,OR('鱼属性|FishAttribute'!A6&lt;51,'鱼属性|FishAttribute'!A6=52,'鱼属性|FishAttribute'!A6&gt;57)),6,'鱼属性|FishAttribute'!C6)</f>
        <v>1</v>
      </c>
      <c r="AH110" s="37">
        <f>'鱼属性|FishAttribute'!F6</f>
        <v>2</v>
      </c>
      <c r="AI110" s="53">
        <f>'鱼属性|FishAttribute'!C6</f>
        <v>1</v>
      </c>
      <c r="AJ110" s="31">
        <f>'鱼属性|FishAttribute'!BY6</f>
        <v>1</v>
      </c>
      <c r="AK110" s="31">
        <f>'鱼属性|FishAttribute'!BZ6</f>
        <v>1</v>
      </c>
      <c r="AL110" s="31">
        <f>'鱼属性|FishAttribute'!CA6</f>
        <v>1</v>
      </c>
      <c r="AM110" s="31">
        <f>'鱼属性|FishAttribute'!CB6</f>
        <v>1</v>
      </c>
      <c r="AN110" s="31">
        <f>'鱼属性|FishAttribute'!CD6</f>
        <v>0</v>
      </c>
      <c r="AO110" s="31">
        <f>'鱼属性|FishAttribute'!CE6</f>
        <v>1</v>
      </c>
      <c r="AP110" s="31">
        <f>'鱼属性|FishAttribute'!CC6</f>
        <v>1</v>
      </c>
      <c r="AR110" s="334"/>
    </row>
    <row r="111" spans="1:44">
      <c r="A111" s="268" t="str">
        <f t="shared" si="29"/>
        <v>1010</v>
      </c>
      <c r="B111" s="124" t="str">
        <f t="shared" si="20"/>
        <v>track_1010</v>
      </c>
      <c r="C111" s="33">
        <f t="shared" si="30"/>
        <v>1</v>
      </c>
      <c r="D111" s="33">
        <f t="shared" si="31"/>
        <v>0</v>
      </c>
      <c r="E111" s="33">
        <f t="shared" si="32"/>
        <v>4</v>
      </c>
      <c r="F111" s="33">
        <f t="shared" si="33"/>
        <v>1</v>
      </c>
      <c r="G111" s="33">
        <f t="shared" si="34"/>
        <v>8</v>
      </c>
      <c r="H111" s="33">
        <f t="shared" si="35"/>
        <v>6</v>
      </c>
      <c r="I111" s="33">
        <f t="shared" si="36"/>
        <v>1</v>
      </c>
      <c r="J111" s="31">
        <f t="shared" si="37"/>
        <v>1</v>
      </c>
      <c r="K111" s="31">
        <f t="shared" si="38"/>
        <v>1</v>
      </c>
      <c r="L111" s="31">
        <f t="shared" si="43"/>
        <v>1</v>
      </c>
      <c r="M111" s="31">
        <f t="shared" si="39"/>
        <v>1</v>
      </c>
      <c r="N111" s="31">
        <f t="shared" si="40"/>
        <v>0</v>
      </c>
      <c r="O111" s="31">
        <f t="shared" si="41"/>
        <v>0</v>
      </c>
      <c r="P111" s="31">
        <f t="shared" si="42"/>
        <v>0</v>
      </c>
      <c r="Q111" s="31" t="s">
        <v>757</v>
      </c>
      <c r="R111" s="31">
        <v>0</v>
      </c>
      <c r="S111" s="31">
        <v>0</v>
      </c>
      <c r="T111" s="31">
        <v>2</v>
      </c>
      <c r="U111" s="96" t="s">
        <v>1284</v>
      </c>
      <c r="V111" s="96">
        <v>0</v>
      </c>
      <c r="W111" s="270" t="s">
        <v>1288</v>
      </c>
      <c r="X111" s="269"/>
      <c r="Z111" s="269"/>
      <c r="AA111" s="269"/>
      <c r="AB111" s="269"/>
      <c r="AE111" s="37">
        <f>'鱼属性|FishAttribute'!A7</f>
        <v>3</v>
      </c>
      <c r="AF111" s="272" t="str">
        <f>'鱼属性|FishAttribute'!B7</f>
        <v>fangyu</v>
      </c>
      <c r="AG111" s="37">
        <f>IF(AND('鱼属性|FishAttribute'!C7=5,OR('鱼属性|FishAttribute'!A7&lt;51,'鱼属性|FishAttribute'!A7=52,'鱼属性|FishAttribute'!A7&gt;57)),6,'鱼属性|FishAttribute'!C7)</f>
        <v>1</v>
      </c>
      <c r="AH111" s="37">
        <f>'鱼属性|FishAttribute'!F7</f>
        <v>3</v>
      </c>
      <c r="AI111" s="53">
        <f>'鱼属性|FishAttribute'!C7</f>
        <v>1</v>
      </c>
      <c r="AJ111" s="31">
        <f>'鱼属性|FishAttribute'!BY7</f>
        <v>1</v>
      </c>
      <c r="AK111" s="31">
        <f>'鱼属性|FishAttribute'!BZ7</f>
        <v>1</v>
      </c>
      <c r="AL111" s="31">
        <f>'鱼属性|FishAttribute'!CA7</f>
        <v>1</v>
      </c>
      <c r="AM111" s="31">
        <f>'鱼属性|FishAttribute'!CB7</f>
        <v>1</v>
      </c>
      <c r="AN111" s="31">
        <f>'鱼属性|FishAttribute'!CD7</f>
        <v>1</v>
      </c>
      <c r="AO111" s="31">
        <f>'鱼属性|FishAttribute'!CE7</f>
        <v>1</v>
      </c>
      <c r="AP111" s="31">
        <f>'鱼属性|FishAttribute'!CC7</f>
        <v>1</v>
      </c>
      <c r="AR111" s="334"/>
    </row>
    <row r="112" spans="1:44">
      <c r="A112" s="268" t="str">
        <f t="shared" si="29"/>
        <v>1011</v>
      </c>
      <c r="B112" s="124" t="str">
        <f t="shared" si="20"/>
        <v>track_1011</v>
      </c>
      <c r="C112" s="33">
        <f t="shared" si="30"/>
        <v>1</v>
      </c>
      <c r="D112" s="33">
        <f t="shared" si="31"/>
        <v>0</v>
      </c>
      <c r="E112" s="33">
        <f t="shared" si="32"/>
        <v>4</v>
      </c>
      <c r="F112" s="33">
        <f t="shared" si="33"/>
        <v>2</v>
      </c>
      <c r="G112" s="33">
        <f t="shared" si="34"/>
        <v>1</v>
      </c>
      <c r="H112" s="33">
        <f t="shared" si="35"/>
        <v>12</v>
      </c>
      <c r="I112" s="33">
        <f t="shared" si="36"/>
        <v>1</v>
      </c>
      <c r="J112" s="31">
        <f t="shared" si="37"/>
        <v>1</v>
      </c>
      <c r="K112" s="31">
        <f t="shared" si="38"/>
        <v>1</v>
      </c>
      <c r="L112" s="31">
        <f t="shared" si="43"/>
        <v>1</v>
      </c>
      <c r="M112" s="31">
        <f t="shared" si="39"/>
        <v>1</v>
      </c>
      <c r="N112" s="31">
        <f t="shared" si="40"/>
        <v>0</v>
      </c>
      <c r="O112" s="31">
        <f t="shared" si="41"/>
        <v>0</v>
      </c>
      <c r="P112" s="31">
        <f t="shared" si="42"/>
        <v>0</v>
      </c>
      <c r="Q112" s="31" t="s">
        <v>757</v>
      </c>
      <c r="R112" s="31">
        <v>0</v>
      </c>
      <c r="S112" s="31">
        <v>0</v>
      </c>
      <c r="T112" s="31">
        <v>3</v>
      </c>
      <c r="U112" s="96" t="s">
        <v>1284</v>
      </c>
      <c r="V112" s="96">
        <v>0</v>
      </c>
      <c r="W112" s="270" t="s">
        <v>1287</v>
      </c>
      <c r="X112" s="269"/>
      <c r="Z112" s="269"/>
      <c r="AA112" s="269"/>
      <c r="AB112" s="269"/>
      <c r="AC112" s="171"/>
      <c r="AD112" s="171"/>
      <c r="AE112" s="37">
        <f>'鱼属性|FishAttribute'!A8</f>
        <v>4</v>
      </c>
      <c r="AF112" s="272" t="str">
        <f>'鱼属性|FishAttribute'!B8</f>
        <v>qingyi</v>
      </c>
      <c r="AG112" s="37">
        <f>IF(AND('鱼属性|FishAttribute'!C8=5,OR('鱼属性|FishAttribute'!A8&lt;51,'鱼属性|FishAttribute'!A8=52,'鱼属性|FishAttribute'!A8&gt;57)),6,'鱼属性|FishAttribute'!C8)</f>
        <v>1</v>
      </c>
      <c r="AH112" s="37">
        <f>'鱼属性|FishAttribute'!F8</f>
        <v>4</v>
      </c>
      <c r="AI112" s="53">
        <f>'鱼属性|FishAttribute'!C8</f>
        <v>1</v>
      </c>
      <c r="AJ112" s="31">
        <f>'鱼属性|FishAttribute'!BY8</f>
        <v>0</v>
      </c>
      <c r="AK112" s="31">
        <f>'鱼属性|FishAttribute'!BZ8</f>
        <v>0</v>
      </c>
      <c r="AL112" s="31">
        <f>'鱼属性|FishAttribute'!CA8</f>
        <v>1</v>
      </c>
      <c r="AM112" s="31">
        <f>'鱼属性|FishAttribute'!CB8</f>
        <v>1</v>
      </c>
      <c r="AN112" s="31">
        <f>'鱼属性|FishAttribute'!CD8</f>
        <v>0</v>
      </c>
      <c r="AO112" s="31">
        <f>'鱼属性|FishAttribute'!CE8</f>
        <v>1</v>
      </c>
      <c r="AP112" s="31">
        <f>'鱼属性|FishAttribute'!CC8</f>
        <v>1</v>
      </c>
      <c r="AR112" s="334"/>
    </row>
    <row r="113" spans="1:44">
      <c r="A113" s="268" t="str">
        <f t="shared" si="29"/>
        <v>1012</v>
      </c>
      <c r="B113" s="124" t="str">
        <f t="shared" si="20"/>
        <v>track_1012</v>
      </c>
      <c r="C113" s="33">
        <f t="shared" si="30"/>
        <v>1</v>
      </c>
      <c r="D113" s="33">
        <f t="shared" si="31"/>
        <v>0</v>
      </c>
      <c r="E113" s="33">
        <f t="shared" si="32"/>
        <v>4</v>
      </c>
      <c r="F113" s="33">
        <f t="shared" si="33"/>
        <v>2</v>
      </c>
      <c r="G113" s="33">
        <f t="shared" si="34"/>
        <v>8</v>
      </c>
      <c r="H113" s="33">
        <f t="shared" si="35"/>
        <v>5</v>
      </c>
      <c r="I113" s="33">
        <f t="shared" si="36"/>
        <v>1</v>
      </c>
      <c r="J113" s="31">
        <f t="shared" si="37"/>
        <v>1</v>
      </c>
      <c r="K113" s="31">
        <f t="shared" si="38"/>
        <v>1</v>
      </c>
      <c r="L113" s="31">
        <f t="shared" si="43"/>
        <v>1</v>
      </c>
      <c r="M113" s="31">
        <f t="shared" si="39"/>
        <v>1</v>
      </c>
      <c r="N113" s="31">
        <f t="shared" si="40"/>
        <v>0</v>
      </c>
      <c r="O113" s="31">
        <f t="shared" si="41"/>
        <v>0</v>
      </c>
      <c r="P113" s="31">
        <f t="shared" si="42"/>
        <v>0</v>
      </c>
      <c r="Q113" s="31" t="s">
        <v>757</v>
      </c>
      <c r="R113" s="31">
        <v>0</v>
      </c>
      <c r="S113" s="31">
        <v>0</v>
      </c>
      <c r="T113" s="31">
        <v>3</v>
      </c>
      <c r="U113" s="96" t="s">
        <v>1284</v>
      </c>
      <c r="V113" s="96">
        <v>0</v>
      </c>
      <c r="W113" s="270" t="s">
        <v>1286</v>
      </c>
      <c r="X113" s="274"/>
      <c r="Z113" s="269"/>
      <c r="AA113" s="269"/>
      <c r="AB113" s="269"/>
      <c r="AE113" s="37">
        <f>'鱼属性|FishAttribute'!A9</f>
        <v>5</v>
      </c>
      <c r="AF113" s="272" t="str">
        <f>'鱼属性|FishAttribute'!B9</f>
        <v>yinggehong</v>
      </c>
      <c r="AG113" s="37">
        <f>IF(AND('鱼属性|FishAttribute'!C9=5,OR('鱼属性|FishAttribute'!A9&lt;51,'鱼属性|FishAttribute'!A9=52,'鱼属性|FishAttribute'!A9&gt;57)),6,'鱼属性|FishAttribute'!C9)</f>
        <v>1</v>
      </c>
      <c r="AH113" s="37">
        <f>'鱼属性|FishAttribute'!F9</f>
        <v>5</v>
      </c>
      <c r="AI113" s="53">
        <f>'鱼属性|FishAttribute'!C9</f>
        <v>1</v>
      </c>
      <c r="AJ113" s="31">
        <f>'鱼属性|FishAttribute'!BY9</f>
        <v>1</v>
      </c>
      <c r="AK113" s="31">
        <f>'鱼属性|FishAttribute'!BZ9</f>
        <v>1</v>
      </c>
      <c r="AL113" s="31">
        <f>'鱼属性|FishAttribute'!CA9</f>
        <v>0</v>
      </c>
      <c r="AM113" s="31">
        <f>'鱼属性|FishAttribute'!CB9</f>
        <v>0</v>
      </c>
      <c r="AN113" s="31">
        <f>'鱼属性|FishAttribute'!CD9</f>
        <v>0</v>
      </c>
      <c r="AO113" s="31">
        <f>'鱼属性|FishAttribute'!CE9</f>
        <v>0</v>
      </c>
      <c r="AP113" s="31">
        <f>'鱼属性|FishAttribute'!CC9</f>
        <v>0</v>
      </c>
      <c r="AR113" s="334"/>
    </row>
    <row r="114" spans="1:44">
      <c r="A114" s="268" t="str">
        <f t="shared" si="29"/>
        <v>1013</v>
      </c>
      <c r="B114" s="124" t="str">
        <f t="shared" si="20"/>
        <v>track_1013</v>
      </c>
      <c r="C114" s="33">
        <f t="shared" si="30"/>
        <v>1</v>
      </c>
      <c r="D114" s="33">
        <f t="shared" si="31"/>
        <v>0</v>
      </c>
      <c r="E114" s="33">
        <f t="shared" si="32"/>
        <v>4</v>
      </c>
      <c r="F114" s="33">
        <f t="shared" si="33"/>
        <v>2</v>
      </c>
      <c r="G114" s="33">
        <f t="shared" si="34"/>
        <v>9</v>
      </c>
      <c r="H114" s="33">
        <f t="shared" si="35"/>
        <v>4</v>
      </c>
      <c r="I114" s="33">
        <f t="shared" si="36"/>
        <v>1</v>
      </c>
      <c r="J114" s="31">
        <f t="shared" si="37"/>
        <v>1</v>
      </c>
      <c r="K114" s="31">
        <f t="shared" si="38"/>
        <v>1</v>
      </c>
      <c r="L114" s="31">
        <f t="shared" si="43"/>
        <v>1</v>
      </c>
      <c r="M114" s="31">
        <f t="shared" si="39"/>
        <v>1</v>
      </c>
      <c r="N114" s="31">
        <f t="shared" si="40"/>
        <v>0</v>
      </c>
      <c r="O114" s="31">
        <f t="shared" si="41"/>
        <v>0</v>
      </c>
      <c r="P114" s="31">
        <f t="shared" si="42"/>
        <v>0</v>
      </c>
      <c r="Q114" s="31" t="s">
        <v>757</v>
      </c>
      <c r="R114" s="31">
        <v>0</v>
      </c>
      <c r="S114" s="31">
        <v>0</v>
      </c>
      <c r="T114" s="31">
        <v>3</v>
      </c>
      <c r="U114" s="96" t="s">
        <v>1284</v>
      </c>
      <c r="V114" s="96">
        <v>0</v>
      </c>
      <c r="W114" s="270" t="s">
        <v>1285</v>
      </c>
      <c r="X114" s="269"/>
      <c r="Z114" s="269"/>
      <c r="AA114" s="269"/>
      <c r="AB114" s="269"/>
      <c r="AE114" s="37">
        <f>'鱼属性|FishAttribute'!A10</f>
        <v>6</v>
      </c>
      <c r="AF114" s="272" t="str">
        <f>'鱼属性|FishAttribute'!B10</f>
        <v>heibaimo</v>
      </c>
      <c r="AG114" s="37">
        <f>IF(AND('鱼属性|FishAttribute'!C10=5,OR('鱼属性|FishAttribute'!A10&lt;51,'鱼属性|FishAttribute'!A10=52,'鱼属性|FishAttribute'!A10&gt;57)),6,'鱼属性|FishAttribute'!C10)</f>
        <v>1</v>
      </c>
      <c r="AH114" s="37">
        <f>'鱼属性|FishAttribute'!F10</f>
        <v>5</v>
      </c>
      <c r="AI114" s="53">
        <f>'鱼属性|FishAttribute'!C10</f>
        <v>1</v>
      </c>
      <c r="AJ114" s="31">
        <f>'鱼属性|FishAttribute'!BY10</f>
        <v>0</v>
      </c>
      <c r="AK114" s="31">
        <f>'鱼属性|FishAttribute'!BZ10</f>
        <v>0</v>
      </c>
      <c r="AL114" s="31">
        <f>'鱼属性|FishAttribute'!CA10</f>
        <v>1</v>
      </c>
      <c r="AM114" s="31">
        <f>'鱼属性|FishAttribute'!CB10</f>
        <v>1</v>
      </c>
      <c r="AN114" s="31">
        <f>'鱼属性|FishAttribute'!CD10</f>
        <v>1</v>
      </c>
      <c r="AO114" s="31">
        <f>'鱼属性|FishAttribute'!CE10</f>
        <v>1</v>
      </c>
      <c r="AP114" s="31">
        <f>'鱼属性|FishAttribute'!CC10</f>
        <v>1</v>
      </c>
      <c r="AR114" s="334"/>
    </row>
    <row r="115" spans="1:44">
      <c r="A115" s="268" t="str">
        <f t="shared" si="29"/>
        <v>1014</v>
      </c>
      <c r="B115" s="124" t="str">
        <f t="shared" si="20"/>
        <v>track_1014</v>
      </c>
      <c r="C115" s="33">
        <f t="shared" si="30"/>
        <v>1</v>
      </c>
      <c r="D115" s="33">
        <f t="shared" si="31"/>
        <v>0</v>
      </c>
      <c r="E115" s="33">
        <f t="shared" si="32"/>
        <v>4</v>
      </c>
      <c r="F115" s="33">
        <f t="shared" si="33"/>
        <v>2</v>
      </c>
      <c r="G115" s="33">
        <f t="shared" si="34"/>
        <v>9</v>
      </c>
      <c r="H115" s="33">
        <f t="shared" si="35"/>
        <v>11</v>
      </c>
      <c r="I115" s="33">
        <f t="shared" si="36"/>
        <v>1</v>
      </c>
      <c r="J115" s="31">
        <f t="shared" si="37"/>
        <v>1</v>
      </c>
      <c r="K115" s="31">
        <f t="shared" si="38"/>
        <v>1</v>
      </c>
      <c r="L115" s="31">
        <f t="shared" si="43"/>
        <v>1</v>
      </c>
      <c r="M115" s="31">
        <f t="shared" si="39"/>
        <v>1</v>
      </c>
      <c r="N115" s="31">
        <f t="shared" si="40"/>
        <v>0</v>
      </c>
      <c r="O115" s="31">
        <f t="shared" si="41"/>
        <v>0</v>
      </c>
      <c r="P115" s="31">
        <f t="shared" si="42"/>
        <v>0</v>
      </c>
      <c r="Q115" s="31" t="s">
        <v>757</v>
      </c>
      <c r="R115" s="31">
        <v>0</v>
      </c>
      <c r="S115" s="31">
        <v>0</v>
      </c>
      <c r="T115" s="31">
        <v>3</v>
      </c>
      <c r="U115" s="96" t="s">
        <v>1284</v>
      </c>
      <c r="V115" s="96">
        <v>0</v>
      </c>
      <c r="W115" s="270" t="s">
        <v>1283</v>
      </c>
      <c r="X115" s="269"/>
      <c r="Z115" s="269"/>
      <c r="AA115" s="269"/>
      <c r="AB115" s="269"/>
      <c r="AC115" s="251"/>
      <c r="AE115" s="37">
        <f>'鱼属性|FishAttribute'!A11</f>
        <v>7</v>
      </c>
      <c r="AF115" s="272" t="str">
        <f>'鱼属性|FishAttribute'!B11</f>
        <v>huangbaoshi</v>
      </c>
      <c r="AG115" s="37">
        <f>IF(AND('鱼属性|FishAttribute'!C11=5,OR('鱼属性|FishAttribute'!A11&lt;51,'鱼属性|FishAttribute'!A11=52,'鱼属性|FishAttribute'!A11&gt;57)),6,'鱼属性|FishAttribute'!C11)</f>
        <v>1</v>
      </c>
      <c r="AH115" s="37">
        <f>'鱼属性|FishAttribute'!F11</f>
        <v>6</v>
      </c>
      <c r="AI115" s="53">
        <f>'鱼属性|FishAttribute'!C11</f>
        <v>1</v>
      </c>
      <c r="AJ115" s="31">
        <f>'鱼属性|FishAttribute'!BY11</f>
        <v>1</v>
      </c>
      <c r="AK115" s="31">
        <f>'鱼属性|FishAttribute'!BZ11</f>
        <v>1</v>
      </c>
      <c r="AL115" s="31">
        <f>'鱼属性|FishAttribute'!CA11</f>
        <v>1</v>
      </c>
      <c r="AM115" s="31">
        <f>'鱼属性|FishAttribute'!CB11</f>
        <v>1</v>
      </c>
      <c r="AN115" s="31">
        <f>'鱼属性|FishAttribute'!CD11</f>
        <v>1</v>
      </c>
      <c r="AO115" s="31">
        <f>'鱼属性|FishAttribute'!CE11</f>
        <v>1</v>
      </c>
      <c r="AP115" s="31">
        <f>'鱼属性|FishAttribute'!CC11</f>
        <v>1</v>
      </c>
      <c r="AR115" s="334"/>
    </row>
    <row r="116" spans="1:44">
      <c r="A116" s="268" t="str">
        <f t="shared" si="29"/>
        <v>1015</v>
      </c>
      <c r="B116" s="124" t="str">
        <f t="shared" si="20"/>
        <v>track_1015</v>
      </c>
      <c r="C116" s="33">
        <f t="shared" si="30"/>
        <v>2</v>
      </c>
      <c r="D116" s="33">
        <f t="shared" si="31"/>
        <v>0</v>
      </c>
      <c r="E116" s="33">
        <f t="shared" si="32"/>
        <v>1</v>
      </c>
      <c r="F116" s="33">
        <f t="shared" si="33"/>
        <v>2</v>
      </c>
      <c r="G116" s="33">
        <f t="shared" si="34"/>
        <v>1</v>
      </c>
      <c r="H116" s="33">
        <f t="shared" si="35"/>
        <v>6</v>
      </c>
      <c r="I116" s="33">
        <f t="shared" si="36"/>
        <v>1</v>
      </c>
      <c r="J116" s="31">
        <f t="shared" si="37"/>
        <v>1</v>
      </c>
      <c r="K116" s="31">
        <f t="shared" si="38"/>
        <v>1</v>
      </c>
      <c r="L116" s="31">
        <f t="shared" si="43"/>
        <v>1</v>
      </c>
      <c r="M116" s="31">
        <f t="shared" si="39"/>
        <v>1</v>
      </c>
      <c r="N116" s="31">
        <f t="shared" si="40"/>
        <v>0</v>
      </c>
      <c r="O116" s="31">
        <f t="shared" si="41"/>
        <v>1</v>
      </c>
      <c r="P116" s="31">
        <f t="shared" si="42"/>
        <v>1</v>
      </c>
      <c r="Q116" s="31" t="s">
        <v>757</v>
      </c>
      <c r="R116" s="31">
        <v>0</v>
      </c>
      <c r="S116" s="31">
        <v>0</v>
      </c>
      <c r="T116" s="31">
        <v>3</v>
      </c>
      <c r="U116" s="96" t="s">
        <v>1272</v>
      </c>
      <c r="V116" s="96">
        <v>0</v>
      </c>
      <c r="W116" s="270" t="s">
        <v>1282</v>
      </c>
      <c r="X116" s="269"/>
      <c r="Z116" s="269"/>
      <c r="AA116" s="269"/>
      <c r="AB116" s="269"/>
      <c r="AC116" s="251"/>
      <c r="AE116" s="37">
        <f>'鱼属性|FishAttribute'!A12</f>
        <v>8</v>
      </c>
      <c r="AF116" s="272" t="str">
        <f>'鱼属性|FishAttribute'!B12</f>
        <v>muguayu</v>
      </c>
      <c r="AG116" s="37">
        <f>IF(AND('鱼属性|FishAttribute'!C12=5,OR('鱼属性|FishAttribute'!A12&lt;51,'鱼属性|FishAttribute'!A12=52,'鱼属性|FishAttribute'!A12&gt;57)),6,'鱼属性|FishAttribute'!C12)</f>
        <v>1</v>
      </c>
      <c r="AH116" s="37">
        <f>'鱼属性|FishAttribute'!F12</f>
        <v>7</v>
      </c>
      <c r="AI116" s="53">
        <f>'鱼属性|FishAttribute'!C12</f>
        <v>1</v>
      </c>
      <c r="AJ116" s="31">
        <f>'鱼属性|FishAttribute'!BY12</f>
        <v>1</v>
      </c>
      <c r="AK116" s="31">
        <f>'鱼属性|FishAttribute'!BZ12</f>
        <v>1</v>
      </c>
      <c r="AL116" s="31">
        <f>'鱼属性|FishAttribute'!CA12</f>
        <v>1</v>
      </c>
      <c r="AM116" s="31">
        <f>'鱼属性|FishAttribute'!CB12</f>
        <v>1</v>
      </c>
      <c r="AN116" s="31">
        <f>'鱼属性|FishAttribute'!CD12</f>
        <v>1</v>
      </c>
      <c r="AO116" s="31">
        <f>'鱼属性|FishAttribute'!CE12</f>
        <v>1</v>
      </c>
      <c r="AP116" s="31">
        <f>'鱼属性|FishAttribute'!CC12</f>
        <v>1</v>
      </c>
      <c r="AR116" s="334"/>
    </row>
    <row r="117" spans="1:44">
      <c r="A117" s="268" t="str">
        <f t="shared" si="29"/>
        <v>1016</v>
      </c>
      <c r="B117" s="124" t="str">
        <f t="shared" si="20"/>
        <v>track_1016</v>
      </c>
      <c r="C117" s="33">
        <f t="shared" si="30"/>
        <v>2</v>
      </c>
      <c r="D117" s="33">
        <f t="shared" si="31"/>
        <v>0</v>
      </c>
      <c r="E117" s="33">
        <f t="shared" si="32"/>
        <v>1</v>
      </c>
      <c r="F117" s="33">
        <f t="shared" si="33"/>
        <v>2</v>
      </c>
      <c r="G117" s="33">
        <f t="shared" si="34"/>
        <v>1</v>
      </c>
      <c r="H117" s="33">
        <f t="shared" si="35"/>
        <v>9</v>
      </c>
      <c r="I117" s="33">
        <f t="shared" si="36"/>
        <v>1</v>
      </c>
      <c r="J117" s="31">
        <f t="shared" si="37"/>
        <v>1</v>
      </c>
      <c r="K117" s="31">
        <f t="shared" si="38"/>
        <v>1</v>
      </c>
      <c r="L117" s="31">
        <f t="shared" si="43"/>
        <v>1</v>
      </c>
      <c r="M117" s="31">
        <f t="shared" si="39"/>
        <v>1</v>
      </c>
      <c r="N117" s="31">
        <f t="shared" si="40"/>
        <v>0</v>
      </c>
      <c r="O117" s="31">
        <f t="shared" si="41"/>
        <v>1</v>
      </c>
      <c r="P117" s="31">
        <f t="shared" si="42"/>
        <v>1</v>
      </c>
      <c r="Q117" s="31" t="s">
        <v>757</v>
      </c>
      <c r="R117" s="31">
        <v>0</v>
      </c>
      <c r="S117" s="31">
        <v>0</v>
      </c>
      <c r="T117" s="31">
        <v>3</v>
      </c>
      <c r="U117" s="96" t="s">
        <v>1272</v>
      </c>
      <c r="V117" s="96">
        <v>0</v>
      </c>
      <c r="W117" s="270" t="s">
        <v>1281</v>
      </c>
      <c r="X117" s="269"/>
      <c r="Y117" s="171"/>
      <c r="AB117" s="269"/>
      <c r="AC117" s="251"/>
      <c r="AE117" s="37">
        <f>'鱼属性|FishAttribute'!A13</f>
        <v>9</v>
      </c>
      <c r="AF117" s="272">
        <f>'鱼属性|FishAttribute'!B13</f>
        <v>0</v>
      </c>
      <c r="AG117" s="37">
        <f>IF(AND('鱼属性|FishAttribute'!C13=5,OR('鱼属性|FishAttribute'!A13&lt;51,'鱼属性|FishAttribute'!A13=52,'鱼属性|FishAttribute'!A13&gt;57)),6,'鱼属性|FishAttribute'!C13)</f>
        <v>1</v>
      </c>
      <c r="AH117" s="37">
        <f>'鱼属性|FishAttribute'!F13</f>
        <v>4</v>
      </c>
      <c r="AI117" s="53">
        <f>'鱼属性|FishAttribute'!C13</f>
        <v>1</v>
      </c>
      <c r="AJ117" s="31">
        <f>'鱼属性|FishAttribute'!BY13</f>
        <v>0</v>
      </c>
      <c r="AK117" s="31">
        <f>'鱼属性|FishAttribute'!BZ13</f>
        <v>0</v>
      </c>
      <c r="AL117" s="31">
        <f>'鱼属性|FishAttribute'!CA13</f>
        <v>0</v>
      </c>
      <c r="AM117" s="31">
        <f>'鱼属性|FishAttribute'!CB13</f>
        <v>0</v>
      </c>
      <c r="AN117" s="31">
        <f>'鱼属性|FishAttribute'!CD13</f>
        <v>0</v>
      </c>
      <c r="AO117" s="31">
        <f>'鱼属性|FishAttribute'!CE13</f>
        <v>0</v>
      </c>
      <c r="AP117" s="31">
        <f>'鱼属性|FishAttribute'!CC13</f>
        <v>0</v>
      </c>
      <c r="AR117" s="334"/>
    </row>
    <row r="118" spans="1:44">
      <c r="A118" s="268" t="str">
        <f t="shared" si="29"/>
        <v>1017</v>
      </c>
      <c r="B118" s="124" t="str">
        <f t="shared" si="20"/>
        <v>track_1017</v>
      </c>
      <c r="C118" s="33">
        <f t="shared" si="30"/>
        <v>2</v>
      </c>
      <c r="D118" s="33">
        <f t="shared" si="31"/>
        <v>0</v>
      </c>
      <c r="E118" s="33">
        <f t="shared" si="32"/>
        <v>2</v>
      </c>
      <c r="F118" s="33">
        <f t="shared" si="33"/>
        <v>4</v>
      </c>
      <c r="G118" s="33">
        <f t="shared" si="34"/>
        <v>1</v>
      </c>
      <c r="H118" s="33">
        <f t="shared" si="35"/>
        <v>4</v>
      </c>
      <c r="I118" s="33">
        <f t="shared" si="36"/>
        <v>1</v>
      </c>
      <c r="J118" s="31">
        <f t="shared" si="37"/>
        <v>1</v>
      </c>
      <c r="K118" s="31">
        <f t="shared" si="38"/>
        <v>1</v>
      </c>
      <c r="L118" s="31">
        <f t="shared" si="43"/>
        <v>1</v>
      </c>
      <c r="M118" s="31">
        <f t="shared" si="39"/>
        <v>1</v>
      </c>
      <c r="N118" s="31">
        <f t="shared" si="40"/>
        <v>0</v>
      </c>
      <c r="O118" s="31">
        <f t="shared" si="41"/>
        <v>1</v>
      </c>
      <c r="P118" s="31">
        <f t="shared" si="42"/>
        <v>1</v>
      </c>
      <c r="Q118" s="31" t="s">
        <v>757</v>
      </c>
      <c r="R118" s="31">
        <v>0</v>
      </c>
      <c r="S118" s="31">
        <v>0</v>
      </c>
      <c r="T118" s="31">
        <v>3</v>
      </c>
      <c r="U118" s="96" t="s">
        <v>1272</v>
      </c>
      <c r="V118" s="96">
        <v>0</v>
      </c>
      <c r="W118" s="270" t="s">
        <v>1280</v>
      </c>
      <c r="X118" s="269"/>
      <c r="AB118" s="269"/>
      <c r="AC118" s="251"/>
      <c r="AE118" s="37">
        <f>'鱼属性|FishAttribute'!A14</f>
        <v>20</v>
      </c>
      <c r="AF118" s="272" t="str">
        <f>'鱼属性|FishAttribute'!B14</f>
        <v>huashuimu</v>
      </c>
      <c r="AG118" s="37">
        <f>IF(AND('鱼属性|FishAttribute'!C14=5,OR('鱼属性|FishAttribute'!A14&lt;51,'鱼属性|FishAttribute'!A14=52,'鱼属性|FishAttribute'!A14&gt;57)),6,'鱼属性|FishAttribute'!C14)</f>
        <v>1</v>
      </c>
      <c r="AH118" s="37">
        <f>'鱼属性|FishAttribute'!F14</f>
        <v>8</v>
      </c>
      <c r="AI118" s="53">
        <f>'鱼属性|FishAttribute'!C14</f>
        <v>1</v>
      </c>
      <c r="AJ118" s="31">
        <f>'鱼属性|FishAttribute'!BY14</f>
        <v>1</v>
      </c>
      <c r="AK118" s="31">
        <f>'鱼属性|FishAttribute'!BZ14</f>
        <v>1</v>
      </c>
      <c r="AL118" s="31">
        <f>'鱼属性|FishAttribute'!CA14</f>
        <v>1</v>
      </c>
      <c r="AM118" s="31">
        <f>'鱼属性|FishAttribute'!CB14</f>
        <v>1</v>
      </c>
      <c r="AN118" s="31">
        <f>'鱼属性|FishAttribute'!CD14</f>
        <v>0</v>
      </c>
      <c r="AO118" s="31">
        <f>'鱼属性|FishAttribute'!CE14</f>
        <v>1</v>
      </c>
      <c r="AP118" s="31">
        <f>'鱼属性|FishAttribute'!CC14</f>
        <v>1</v>
      </c>
      <c r="AR118" s="334"/>
    </row>
    <row r="119" spans="1:44" ht="62.4">
      <c r="A119" s="268" t="str">
        <f t="shared" si="29"/>
        <v>1018</v>
      </c>
      <c r="B119" s="124" t="str">
        <f t="shared" si="20"/>
        <v>track_1018</v>
      </c>
      <c r="C119" s="33">
        <f t="shared" si="30"/>
        <v>2</v>
      </c>
      <c r="D119" s="33">
        <f t="shared" si="31"/>
        <v>0</v>
      </c>
      <c r="E119" s="33">
        <f t="shared" si="32"/>
        <v>2</v>
      </c>
      <c r="F119" s="33">
        <f t="shared" si="33"/>
        <v>4</v>
      </c>
      <c r="G119" s="33">
        <f t="shared" si="34"/>
        <v>6</v>
      </c>
      <c r="H119" s="33">
        <f t="shared" si="35"/>
        <v>7</v>
      </c>
      <c r="I119" s="33">
        <f t="shared" si="36"/>
        <v>1</v>
      </c>
      <c r="J119" s="31">
        <f t="shared" si="37"/>
        <v>1</v>
      </c>
      <c r="K119" s="31">
        <f t="shared" si="38"/>
        <v>1</v>
      </c>
      <c r="L119" s="31">
        <f t="shared" si="43"/>
        <v>1</v>
      </c>
      <c r="M119" s="31">
        <f t="shared" si="39"/>
        <v>1</v>
      </c>
      <c r="N119" s="31">
        <f t="shared" si="40"/>
        <v>0</v>
      </c>
      <c r="O119" s="31">
        <f t="shared" si="41"/>
        <v>1</v>
      </c>
      <c r="P119" s="31">
        <f t="shared" si="42"/>
        <v>1</v>
      </c>
      <c r="Q119" s="31" t="s">
        <v>757</v>
      </c>
      <c r="R119" s="31">
        <v>0</v>
      </c>
      <c r="S119" s="31">
        <v>0</v>
      </c>
      <c r="T119" s="31">
        <v>3</v>
      </c>
      <c r="U119" s="96" t="s">
        <v>1272</v>
      </c>
      <c r="V119" s="96">
        <v>0</v>
      </c>
      <c r="W119" s="270" t="s">
        <v>1279</v>
      </c>
      <c r="X119" s="269"/>
      <c r="Z119" s="269" t="s">
        <v>1278</v>
      </c>
      <c r="AA119" s="269"/>
      <c r="AE119" s="37">
        <f>'鱼属性|FishAttribute'!A15</f>
        <v>10</v>
      </c>
      <c r="AF119" s="272" t="str">
        <f>'鱼属性|FishAttribute'!B15</f>
        <v>fengweiyu</v>
      </c>
      <c r="AG119" s="37">
        <f>IF(AND('鱼属性|FishAttribute'!C15=5,OR('鱼属性|FishAttribute'!A15&lt;51,'鱼属性|FishAttribute'!A15=52,'鱼属性|FishAttribute'!A15&gt;57)),6,'鱼属性|FishAttribute'!C15)</f>
        <v>1</v>
      </c>
      <c r="AH119" s="37">
        <f>'鱼属性|FishAttribute'!F15</f>
        <v>10</v>
      </c>
      <c r="AI119" s="53">
        <f>'鱼属性|FishAttribute'!C15</f>
        <v>1</v>
      </c>
      <c r="AJ119" s="31">
        <f>'鱼属性|FishAttribute'!BY15</f>
        <v>1</v>
      </c>
      <c r="AK119" s="31">
        <f>'鱼属性|FishAttribute'!BZ15</f>
        <v>1</v>
      </c>
      <c r="AL119" s="31">
        <f>'鱼属性|FishAttribute'!CA15</f>
        <v>1</v>
      </c>
      <c r="AM119" s="31">
        <f>'鱼属性|FishAttribute'!CB15</f>
        <v>1</v>
      </c>
      <c r="AN119" s="31">
        <f>'鱼属性|FishAttribute'!CD15</f>
        <v>1</v>
      </c>
      <c r="AO119" s="31">
        <f>'鱼属性|FishAttribute'!CE15</f>
        <v>0</v>
      </c>
      <c r="AP119" s="31">
        <f>'鱼属性|FishAttribute'!CC15</f>
        <v>0</v>
      </c>
    </row>
    <row r="120" spans="1:44">
      <c r="A120" s="268" t="str">
        <f t="shared" si="29"/>
        <v>1019</v>
      </c>
      <c r="B120" s="124" t="str">
        <f t="shared" si="20"/>
        <v>track_1019</v>
      </c>
      <c r="C120" s="33">
        <f t="shared" si="30"/>
        <v>2</v>
      </c>
      <c r="D120" s="33">
        <f t="shared" si="31"/>
        <v>0</v>
      </c>
      <c r="E120" s="33">
        <f t="shared" si="32"/>
        <v>3</v>
      </c>
      <c r="F120" s="33">
        <f t="shared" si="33"/>
        <v>2</v>
      </c>
      <c r="G120" s="33">
        <f t="shared" si="34"/>
        <v>1</v>
      </c>
      <c r="H120" s="33">
        <f t="shared" si="35"/>
        <v>5</v>
      </c>
      <c r="I120" s="33">
        <f t="shared" si="36"/>
        <v>1</v>
      </c>
      <c r="J120" s="31">
        <f t="shared" si="37"/>
        <v>1</v>
      </c>
      <c r="K120" s="31">
        <f t="shared" si="38"/>
        <v>1</v>
      </c>
      <c r="L120" s="31">
        <f t="shared" si="43"/>
        <v>1</v>
      </c>
      <c r="M120" s="31">
        <f t="shared" si="39"/>
        <v>1</v>
      </c>
      <c r="N120" s="31">
        <f t="shared" si="40"/>
        <v>0</v>
      </c>
      <c r="O120" s="31">
        <f t="shared" si="41"/>
        <v>1</v>
      </c>
      <c r="P120" s="31">
        <f t="shared" si="42"/>
        <v>1</v>
      </c>
      <c r="Q120" s="31" t="s">
        <v>757</v>
      </c>
      <c r="R120" s="31">
        <v>0</v>
      </c>
      <c r="S120" s="31">
        <v>0</v>
      </c>
      <c r="T120" s="31">
        <v>3</v>
      </c>
      <c r="U120" s="96" t="s">
        <v>1272</v>
      </c>
      <c r="V120" s="96">
        <v>0</v>
      </c>
      <c r="W120" s="270" t="s">
        <v>1277</v>
      </c>
      <c r="X120" s="269"/>
      <c r="Z120" s="269"/>
      <c r="AA120" s="269"/>
      <c r="AE120" s="37">
        <f>'鱼属性|FishAttribute'!A16</f>
        <v>11</v>
      </c>
      <c r="AF120" s="272" t="str">
        <f>'鱼属性|FishAttribute'!B16</f>
        <v>bimuyu</v>
      </c>
      <c r="AG120" s="37">
        <f>IF(AND('鱼属性|FishAttribute'!C16=5,OR('鱼属性|FishAttribute'!A16&lt;51,'鱼属性|FishAttribute'!A16=52,'鱼属性|FishAttribute'!A16&gt;57)),6,'鱼属性|FishAttribute'!C16)</f>
        <v>1</v>
      </c>
      <c r="AH120" s="37">
        <f>'鱼属性|FishAttribute'!F16</f>
        <v>12</v>
      </c>
      <c r="AI120" s="53">
        <f>'鱼属性|FishAttribute'!C16</f>
        <v>1</v>
      </c>
      <c r="AJ120" s="31">
        <f>'鱼属性|FishAttribute'!BY16</f>
        <v>0</v>
      </c>
      <c r="AK120" s="31">
        <f>'鱼属性|FishAttribute'!BZ16</f>
        <v>0</v>
      </c>
      <c r="AL120" s="31">
        <f>'鱼属性|FishAttribute'!CA16</f>
        <v>1</v>
      </c>
      <c r="AM120" s="31">
        <f>'鱼属性|FishAttribute'!CB16</f>
        <v>1</v>
      </c>
      <c r="AN120" s="31">
        <f>'鱼属性|FishAttribute'!CD16</f>
        <v>1</v>
      </c>
      <c r="AO120" s="31">
        <f>'鱼属性|FishAttribute'!CE16</f>
        <v>1</v>
      </c>
      <c r="AP120" s="31">
        <f>'鱼属性|FishAttribute'!CC16</f>
        <v>1</v>
      </c>
    </row>
    <row r="121" spans="1:44" ht="16.5" customHeight="1">
      <c r="A121" s="268" t="str">
        <f t="shared" si="29"/>
        <v>1020</v>
      </c>
      <c r="B121" s="124" t="str">
        <f t="shared" si="20"/>
        <v>track_1020</v>
      </c>
      <c r="C121" s="33">
        <f t="shared" si="30"/>
        <v>2</v>
      </c>
      <c r="D121" s="33">
        <f t="shared" si="31"/>
        <v>0</v>
      </c>
      <c r="E121" s="33">
        <f t="shared" si="32"/>
        <v>3</v>
      </c>
      <c r="F121" s="33">
        <f t="shared" si="33"/>
        <v>4</v>
      </c>
      <c r="G121" s="33">
        <f t="shared" si="34"/>
        <v>2</v>
      </c>
      <c r="H121" s="33">
        <f t="shared" si="35"/>
        <v>3</v>
      </c>
      <c r="I121" s="33">
        <f t="shared" si="36"/>
        <v>1</v>
      </c>
      <c r="J121" s="31">
        <f t="shared" si="37"/>
        <v>1</v>
      </c>
      <c r="K121" s="31">
        <f t="shared" si="38"/>
        <v>1</v>
      </c>
      <c r="L121" s="31">
        <f t="shared" si="43"/>
        <v>1</v>
      </c>
      <c r="M121" s="31">
        <f t="shared" si="39"/>
        <v>1</v>
      </c>
      <c r="N121" s="31">
        <f t="shared" si="40"/>
        <v>0</v>
      </c>
      <c r="O121" s="31">
        <f t="shared" si="41"/>
        <v>1</v>
      </c>
      <c r="P121" s="31">
        <f t="shared" si="42"/>
        <v>1</v>
      </c>
      <c r="Q121" s="31" t="s">
        <v>757</v>
      </c>
      <c r="R121" s="31">
        <v>0</v>
      </c>
      <c r="S121" s="31">
        <v>0</v>
      </c>
      <c r="T121" s="31">
        <v>3</v>
      </c>
      <c r="U121" s="96" t="s">
        <v>1272</v>
      </c>
      <c r="V121" s="96">
        <v>0</v>
      </c>
      <c r="W121" s="270" t="s">
        <v>1276</v>
      </c>
      <c r="X121" s="269"/>
      <c r="Z121" s="269"/>
      <c r="AA121" s="269"/>
      <c r="AB121" s="269"/>
      <c r="AC121" s="251"/>
      <c r="AE121" s="37">
        <f>'鱼属性|FishAttribute'!A17</f>
        <v>12</v>
      </c>
      <c r="AF121" s="272" t="str">
        <f>'鱼属性|FishAttribute'!B17</f>
        <v>lvqiyu</v>
      </c>
      <c r="AG121" s="37">
        <f>IF(AND('鱼属性|FishAttribute'!C17=5,OR('鱼属性|FishAttribute'!A17&lt;51,'鱼属性|FishAttribute'!A17=52,'鱼属性|FishAttribute'!A17&gt;57)),6,'鱼属性|FishAttribute'!C17)</f>
        <v>2</v>
      </c>
      <c r="AH121" s="37">
        <f>'鱼属性|FishAttribute'!F17</f>
        <v>12</v>
      </c>
      <c r="AI121" s="53">
        <f>'鱼属性|FishAttribute'!C17</f>
        <v>2</v>
      </c>
      <c r="AJ121" s="31">
        <f>'鱼属性|FishAttribute'!BY17</f>
        <v>1</v>
      </c>
      <c r="AK121" s="31">
        <f>'鱼属性|FishAttribute'!BZ17</f>
        <v>1</v>
      </c>
      <c r="AL121" s="31">
        <f>'鱼属性|FishAttribute'!CA17</f>
        <v>0</v>
      </c>
      <c r="AM121" s="31">
        <f>'鱼属性|FishAttribute'!CB17</f>
        <v>0</v>
      </c>
      <c r="AN121" s="31">
        <f>'鱼属性|FishAttribute'!CD17</f>
        <v>1</v>
      </c>
      <c r="AO121" s="31">
        <f>'鱼属性|FishAttribute'!CE17</f>
        <v>0</v>
      </c>
      <c r="AP121" s="31">
        <f>'鱼属性|FishAttribute'!CC17</f>
        <v>0</v>
      </c>
    </row>
    <row r="122" spans="1:44">
      <c r="A122" s="268" t="str">
        <f t="shared" si="29"/>
        <v>1021</v>
      </c>
      <c r="B122" s="124" t="str">
        <f t="shared" si="20"/>
        <v>track_1021</v>
      </c>
      <c r="C122" s="33">
        <f t="shared" si="30"/>
        <v>2</v>
      </c>
      <c r="D122" s="33">
        <f t="shared" si="31"/>
        <v>0</v>
      </c>
      <c r="E122" s="33">
        <f t="shared" si="32"/>
        <v>3</v>
      </c>
      <c r="F122" s="33">
        <f t="shared" si="33"/>
        <v>4</v>
      </c>
      <c r="G122" s="33">
        <f t="shared" si="34"/>
        <v>4</v>
      </c>
      <c r="H122" s="33">
        <f t="shared" si="35"/>
        <v>10</v>
      </c>
      <c r="I122" s="33">
        <f t="shared" si="36"/>
        <v>1</v>
      </c>
      <c r="J122" s="31">
        <f t="shared" si="37"/>
        <v>1</v>
      </c>
      <c r="K122" s="31">
        <f t="shared" si="38"/>
        <v>1</v>
      </c>
      <c r="L122" s="31">
        <f t="shared" si="43"/>
        <v>1</v>
      </c>
      <c r="M122" s="31">
        <f t="shared" si="39"/>
        <v>1</v>
      </c>
      <c r="N122" s="31">
        <f t="shared" si="40"/>
        <v>0</v>
      </c>
      <c r="O122" s="31">
        <f t="shared" si="41"/>
        <v>1</v>
      </c>
      <c r="P122" s="31">
        <f t="shared" si="42"/>
        <v>1</v>
      </c>
      <c r="Q122" s="31" t="s">
        <v>757</v>
      </c>
      <c r="R122" s="31">
        <v>0</v>
      </c>
      <c r="S122" s="31">
        <v>0</v>
      </c>
      <c r="T122" s="31" t="s">
        <v>1242</v>
      </c>
      <c r="U122" s="96" t="s">
        <v>1272</v>
      </c>
      <c r="V122" s="96">
        <v>0</v>
      </c>
      <c r="W122" s="270" t="s">
        <v>1275</v>
      </c>
      <c r="X122" s="269"/>
      <c r="Z122" s="269"/>
      <c r="AA122" s="269"/>
      <c r="AB122" s="269"/>
      <c r="AC122" s="251"/>
      <c r="AE122" s="37">
        <f>'鱼属性|FishAttribute'!A18</f>
        <v>24</v>
      </c>
      <c r="AF122" s="272" t="str">
        <f>'鱼属性|FishAttribute'!B18</f>
        <v>qiyu</v>
      </c>
      <c r="AG122" s="37">
        <f>IF(AND('鱼属性|FishAttribute'!C18=5,OR('鱼属性|FishAttribute'!A18&lt;51,'鱼属性|FishAttribute'!A18=52,'鱼属性|FishAttribute'!A18&gt;57)),6,'鱼属性|FishAttribute'!C18)</f>
        <v>2</v>
      </c>
      <c r="AH122" s="37">
        <f>'鱼属性|FishAttribute'!F18</f>
        <v>15</v>
      </c>
      <c r="AI122" s="53">
        <f>'鱼属性|FishAttribute'!C18</f>
        <v>2</v>
      </c>
      <c r="AJ122" s="31">
        <f>'鱼属性|FishAttribute'!BY18</f>
        <v>0</v>
      </c>
      <c r="AK122" s="31">
        <f>'鱼属性|FishAttribute'!BZ18</f>
        <v>0</v>
      </c>
      <c r="AL122" s="31">
        <f>'鱼属性|FishAttribute'!CA18</f>
        <v>1</v>
      </c>
      <c r="AM122" s="31">
        <f>'鱼属性|FishAttribute'!CB18</f>
        <v>1</v>
      </c>
      <c r="AN122" s="31">
        <f>'鱼属性|FishAttribute'!CD18</f>
        <v>1</v>
      </c>
      <c r="AO122" s="31">
        <f>'鱼属性|FishAttribute'!CE18</f>
        <v>1</v>
      </c>
      <c r="AP122" s="31">
        <f>'鱼属性|FishAttribute'!CC18</f>
        <v>1</v>
      </c>
    </row>
    <row r="123" spans="1:44">
      <c r="A123" s="268" t="str">
        <f t="shared" si="29"/>
        <v>1022</v>
      </c>
      <c r="B123" s="124" t="str">
        <f t="shared" si="20"/>
        <v>track_1022</v>
      </c>
      <c r="C123" s="33">
        <f t="shared" si="30"/>
        <v>2</v>
      </c>
      <c r="D123" s="33">
        <f t="shared" si="31"/>
        <v>0</v>
      </c>
      <c r="E123" s="33">
        <f t="shared" si="32"/>
        <v>4</v>
      </c>
      <c r="F123" s="33">
        <f t="shared" si="33"/>
        <v>2</v>
      </c>
      <c r="G123" s="33">
        <f t="shared" si="34"/>
        <v>1</v>
      </c>
      <c r="H123" s="33">
        <f t="shared" si="35"/>
        <v>2</v>
      </c>
      <c r="I123" s="33">
        <f t="shared" si="36"/>
        <v>1</v>
      </c>
      <c r="J123" s="31">
        <f t="shared" si="37"/>
        <v>1</v>
      </c>
      <c r="K123" s="31">
        <f t="shared" si="38"/>
        <v>1</v>
      </c>
      <c r="L123" s="31">
        <f t="shared" si="43"/>
        <v>1</v>
      </c>
      <c r="M123" s="31">
        <f t="shared" si="39"/>
        <v>1</v>
      </c>
      <c r="N123" s="31">
        <f t="shared" si="40"/>
        <v>0</v>
      </c>
      <c r="O123" s="31">
        <f t="shared" si="41"/>
        <v>1</v>
      </c>
      <c r="P123" s="31">
        <f t="shared" si="42"/>
        <v>1</v>
      </c>
      <c r="Q123" s="31" t="s">
        <v>757</v>
      </c>
      <c r="R123" s="31">
        <v>0</v>
      </c>
      <c r="S123" s="31">
        <v>0</v>
      </c>
      <c r="T123" s="31" t="s">
        <v>1242</v>
      </c>
      <c r="U123" s="96" t="s">
        <v>1272</v>
      </c>
      <c r="V123" s="96">
        <v>0</v>
      </c>
      <c r="W123" s="270" t="s">
        <v>1274</v>
      </c>
      <c r="X123" s="269"/>
      <c r="Z123" s="269"/>
      <c r="AA123" s="269"/>
      <c r="AB123" s="269"/>
      <c r="AC123" s="251"/>
      <c r="AE123" s="37">
        <f>'鱼属性|FishAttribute'!A19</f>
        <v>19</v>
      </c>
      <c r="AF123" s="272" t="str">
        <f>'鱼属性|FishAttribute'!B19</f>
        <v>damaha</v>
      </c>
      <c r="AG123" s="37">
        <f>IF(AND('鱼属性|FishAttribute'!C19=5,OR('鱼属性|FishAttribute'!A19&lt;51,'鱼属性|FishAttribute'!A19=52,'鱼属性|FishAttribute'!A19&gt;57)),6,'鱼属性|FishAttribute'!C19)</f>
        <v>2</v>
      </c>
      <c r="AH123" s="37">
        <f>'鱼属性|FishAttribute'!F19</f>
        <v>15</v>
      </c>
      <c r="AI123" s="53">
        <f>'鱼属性|FishAttribute'!C19</f>
        <v>2</v>
      </c>
      <c r="AJ123" s="31">
        <f>'鱼属性|FishAttribute'!BY19</f>
        <v>1</v>
      </c>
      <c r="AK123" s="31">
        <f>'鱼属性|FishAttribute'!BZ19</f>
        <v>1</v>
      </c>
      <c r="AL123" s="31">
        <f>'鱼属性|FishAttribute'!CA19</f>
        <v>0</v>
      </c>
      <c r="AM123" s="31">
        <f>'鱼属性|FishAttribute'!CB19</f>
        <v>0</v>
      </c>
      <c r="AN123" s="31">
        <f>'鱼属性|FishAttribute'!CD19</f>
        <v>1</v>
      </c>
      <c r="AO123" s="31">
        <f>'鱼属性|FishAttribute'!CE19</f>
        <v>1</v>
      </c>
      <c r="AP123" s="31">
        <f>'鱼属性|FishAttribute'!CC19</f>
        <v>1</v>
      </c>
    </row>
    <row r="124" spans="1:44">
      <c r="A124" s="268" t="str">
        <f t="shared" si="29"/>
        <v>1023</v>
      </c>
      <c r="B124" s="124" t="str">
        <f t="shared" si="20"/>
        <v>track_1023</v>
      </c>
      <c r="C124" s="33">
        <f t="shared" si="30"/>
        <v>2</v>
      </c>
      <c r="D124" s="33">
        <f t="shared" si="31"/>
        <v>0</v>
      </c>
      <c r="E124" s="33">
        <f t="shared" si="32"/>
        <v>4</v>
      </c>
      <c r="F124" s="33">
        <f t="shared" si="33"/>
        <v>2</v>
      </c>
      <c r="G124" s="33">
        <f t="shared" si="34"/>
        <v>2</v>
      </c>
      <c r="H124" s="33">
        <f t="shared" si="35"/>
        <v>1</v>
      </c>
      <c r="I124" s="33">
        <f t="shared" si="36"/>
        <v>1</v>
      </c>
      <c r="J124" s="31">
        <f t="shared" si="37"/>
        <v>1</v>
      </c>
      <c r="K124" s="31">
        <f t="shared" si="38"/>
        <v>1</v>
      </c>
      <c r="L124" s="31">
        <f t="shared" si="43"/>
        <v>1</v>
      </c>
      <c r="M124" s="31">
        <f t="shared" si="39"/>
        <v>1</v>
      </c>
      <c r="N124" s="31">
        <f t="shared" si="40"/>
        <v>0</v>
      </c>
      <c r="O124" s="31">
        <f t="shared" si="41"/>
        <v>1</v>
      </c>
      <c r="P124" s="31">
        <f t="shared" si="42"/>
        <v>1</v>
      </c>
      <c r="Q124" s="31" t="s">
        <v>757</v>
      </c>
      <c r="R124" s="31">
        <v>0</v>
      </c>
      <c r="S124" s="31">
        <v>0</v>
      </c>
      <c r="T124" s="31" t="s">
        <v>1242</v>
      </c>
      <c r="U124" s="96" t="s">
        <v>1272</v>
      </c>
      <c r="V124" s="96">
        <v>0</v>
      </c>
      <c r="W124" s="270" t="s">
        <v>1273</v>
      </c>
      <c r="X124" s="269"/>
      <c r="Z124" s="269"/>
      <c r="AA124" s="269"/>
      <c r="AB124" s="269"/>
      <c r="AC124" s="251"/>
      <c r="AE124" s="37">
        <f>'鱼属性|FishAttribute'!A20</f>
        <v>13</v>
      </c>
      <c r="AF124" s="272" t="str">
        <f>'鱼属性|FishAttribute'!B20</f>
        <v>hetun</v>
      </c>
      <c r="AG124" s="37">
        <f>IF(AND('鱼属性|FishAttribute'!C20=5,OR('鱼属性|FishAttribute'!A20&lt;51,'鱼属性|FishAttribute'!A20=52,'鱼属性|FishAttribute'!A20&gt;57)),6,'鱼属性|FishAttribute'!C20)</f>
        <v>2</v>
      </c>
      <c r="AH124" s="37">
        <f>'鱼属性|FishAttribute'!F20</f>
        <v>18</v>
      </c>
      <c r="AI124" s="53">
        <f>'鱼属性|FishAttribute'!C20</f>
        <v>2</v>
      </c>
      <c r="AJ124" s="31">
        <f>'鱼属性|FishAttribute'!BY20</f>
        <v>1</v>
      </c>
      <c r="AK124" s="31">
        <f>'鱼属性|FishAttribute'!BZ20</f>
        <v>1</v>
      </c>
      <c r="AL124" s="31">
        <f>'鱼属性|FishAttribute'!CA20</f>
        <v>1</v>
      </c>
      <c r="AM124" s="31">
        <f>'鱼属性|FishAttribute'!CB20</f>
        <v>1</v>
      </c>
      <c r="AN124" s="31">
        <f>'鱼属性|FishAttribute'!CD20</f>
        <v>1</v>
      </c>
      <c r="AO124" s="31">
        <f>'鱼属性|FishAttribute'!CE20</f>
        <v>1</v>
      </c>
      <c r="AP124" s="31">
        <f>'鱼属性|FishAttribute'!CC20</f>
        <v>1</v>
      </c>
    </row>
    <row r="125" spans="1:44">
      <c r="A125" s="268" t="str">
        <f t="shared" si="29"/>
        <v>1024</v>
      </c>
      <c r="B125" s="124" t="str">
        <f t="shared" si="20"/>
        <v>track_1024</v>
      </c>
      <c r="C125" s="33">
        <f t="shared" si="30"/>
        <v>2</v>
      </c>
      <c r="D125" s="33">
        <f t="shared" si="31"/>
        <v>0</v>
      </c>
      <c r="E125" s="33">
        <f t="shared" si="32"/>
        <v>4</v>
      </c>
      <c r="F125" s="33">
        <f t="shared" si="33"/>
        <v>2</v>
      </c>
      <c r="G125" s="33">
        <f t="shared" si="34"/>
        <v>3</v>
      </c>
      <c r="H125" s="33">
        <f t="shared" si="35"/>
        <v>8</v>
      </c>
      <c r="I125" s="33">
        <f t="shared" si="36"/>
        <v>1</v>
      </c>
      <c r="J125" s="31">
        <f t="shared" si="37"/>
        <v>1</v>
      </c>
      <c r="K125" s="31">
        <f t="shared" si="38"/>
        <v>1</v>
      </c>
      <c r="L125" s="31">
        <f t="shared" si="43"/>
        <v>1</v>
      </c>
      <c r="M125" s="31">
        <f t="shared" si="39"/>
        <v>1</v>
      </c>
      <c r="N125" s="31">
        <f t="shared" si="40"/>
        <v>0</v>
      </c>
      <c r="O125" s="31">
        <f t="shared" si="41"/>
        <v>1</v>
      </c>
      <c r="P125" s="31">
        <f t="shared" si="42"/>
        <v>1</v>
      </c>
      <c r="Q125" s="31" t="s">
        <v>757</v>
      </c>
      <c r="R125" s="31">
        <v>0</v>
      </c>
      <c r="S125" s="31">
        <v>0</v>
      </c>
      <c r="T125" s="31" t="s">
        <v>1242</v>
      </c>
      <c r="U125" s="96" t="s">
        <v>1272</v>
      </c>
      <c r="V125" s="96">
        <v>0</v>
      </c>
      <c r="W125" s="270" t="s">
        <v>1271</v>
      </c>
      <c r="X125" s="269"/>
      <c r="Z125" s="269"/>
      <c r="AA125" s="269"/>
      <c r="AB125" s="269"/>
      <c r="AC125" s="251"/>
      <c r="AE125" s="37">
        <f>'鱼属性|FishAttribute'!A21</f>
        <v>14</v>
      </c>
      <c r="AF125" s="272" t="str">
        <f>'鱼属性|FishAttribute'!B21</f>
        <v>zhangyu</v>
      </c>
      <c r="AG125" s="37">
        <f>IF(AND('鱼属性|FishAttribute'!C21=5,OR('鱼属性|FishAttribute'!A21&lt;51,'鱼属性|FishAttribute'!A21=52,'鱼属性|FishAttribute'!A21&gt;57)),6,'鱼属性|FishAttribute'!C21)</f>
        <v>2</v>
      </c>
      <c r="AH125" s="37">
        <f>'鱼属性|FishAttribute'!F21</f>
        <v>20</v>
      </c>
      <c r="AI125" s="53">
        <f>'鱼属性|FishAttribute'!C21</f>
        <v>2</v>
      </c>
      <c r="AJ125" s="31">
        <f>'鱼属性|FishAttribute'!BY21</f>
        <v>0</v>
      </c>
      <c r="AK125" s="31">
        <f>'鱼属性|FishAttribute'!BZ21</f>
        <v>0</v>
      </c>
      <c r="AL125" s="31">
        <f>'鱼属性|FishAttribute'!CA21</f>
        <v>1</v>
      </c>
      <c r="AM125" s="31">
        <f>'鱼属性|FishAttribute'!CB21</f>
        <v>1</v>
      </c>
      <c r="AN125" s="31">
        <f>'鱼属性|FishAttribute'!CD21</f>
        <v>0</v>
      </c>
      <c r="AO125" s="31">
        <f>'鱼属性|FishAttribute'!CE21</f>
        <v>1</v>
      </c>
      <c r="AP125" s="31">
        <f>'鱼属性|FishAttribute'!CC21</f>
        <v>1</v>
      </c>
    </row>
    <row r="126" spans="1:44">
      <c r="A126" s="268" t="str">
        <f t="shared" si="29"/>
        <v>1025</v>
      </c>
      <c r="B126" s="124" t="str">
        <f t="shared" si="20"/>
        <v>track_1025</v>
      </c>
      <c r="C126" s="33">
        <f t="shared" si="30"/>
        <v>3</v>
      </c>
      <c r="D126" s="33">
        <f t="shared" si="31"/>
        <v>0</v>
      </c>
      <c r="E126" s="33">
        <f t="shared" si="32"/>
        <v>1</v>
      </c>
      <c r="F126" s="33">
        <f t="shared" si="33"/>
        <v>2</v>
      </c>
      <c r="G126" s="33">
        <f t="shared" si="34"/>
        <v>1</v>
      </c>
      <c r="H126" s="33">
        <f t="shared" si="35"/>
        <v>4</v>
      </c>
      <c r="I126" s="33">
        <f t="shared" si="36"/>
        <v>1</v>
      </c>
      <c r="J126" s="31">
        <f t="shared" si="37"/>
        <v>1</v>
      </c>
      <c r="K126" s="31">
        <f t="shared" si="38"/>
        <v>1</v>
      </c>
      <c r="L126" s="31">
        <f t="shared" si="43"/>
        <v>1</v>
      </c>
      <c r="M126" s="31">
        <f t="shared" si="39"/>
        <v>1</v>
      </c>
      <c r="N126" s="31">
        <f t="shared" si="40"/>
        <v>1</v>
      </c>
      <c r="O126" s="31">
        <f t="shared" si="41"/>
        <v>1</v>
      </c>
      <c r="P126" s="31">
        <f t="shared" si="42"/>
        <v>1</v>
      </c>
      <c r="Q126" s="31" t="s">
        <v>757</v>
      </c>
      <c r="R126" s="31">
        <v>0</v>
      </c>
      <c r="S126" s="31">
        <v>0</v>
      </c>
      <c r="T126" s="31" t="s">
        <v>1242</v>
      </c>
      <c r="U126" s="96" t="s">
        <v>1262</v>
      </c>
      <c r="V126" s="96">
        <v>0</v>
      </c>
      <c r="W126" s="270" t="s">
        <v>1270</v>
      </c>
      <c r="X126" s="269"/>
      <c r="Z126" s="269"/>
      <c r="AA126" s="269"/>
      <c r="AB126" s="269"/>
      <c r="AC126" s="251"/>
      <c r="AE126" s="37">
        <f>'鱼属性|FishAttribute'!A22</f>
        <v>15</v>
      </c>
      <c r="AF126" s="272" t="str">
        <f>'鱼属性|FishAttribute'!B22</f>
        <v>xingbanyu</v>
      </c>
      <c r="AG126" s="37">
        <f>IF(AND('鱼属性|FishAttribute'!C22=5,OR('鱼属性|FishAttribute'!A22&lt;51,'鱼属性|FishAttribute'!A22=52,'鱼属性|FishAttribute'!A22&gt;57)),6,'鱼属性|FishAttribute'!C22)</f>
        <v>2</v>
      </c>
      <c r="AH126" s="37">
        <f>'鱼属性|FishAttribute'!F22</f>
        <v>20</v>
      </c>
      <c r="AI126" s="53">
        <f>'鱼属性|FishAttribute'!C22</f>
        <v>2</v>
      </c>
      <c r="AJ126" s="31">
        <f>'鱼属性|FishAttribute'!BY22</f>
        <v>1</v>
      </c>
      <c r="AK126" s="31">
        <f>'鱼属性|FishAttribute'!BZ22</f>
        <v>1</v>
      </c>
      <c r="AL126" s="31">
        <f>'鱼属性|FishAttribute'!CA22</f>
        <v>0</v>
      </c>
      <c r="AM126" s="31">
        <f>'鱼属性|FishAttribute'!CB22</f>
        <v>0</v>
      </c>
      <c r="AN126" s="31">
        <f>'鱼属性|FishAttribute'!CD22</f>
        <v>1</v>
      </c>
      <c r="AO126" s="31">
        <f>'鱼属性|FishAttribute'!CE22</f>
        <v>0</v>
      </c>
      <c r="AP126" s="31">
        <f>'鱼属性|FishAttribute'!CC22</f>
        <v>0</v>
      </c>
    </row>
    <row r="127" spans="1:44">
      <c r="A127" s="268" t="str">
        <f t="shared" si="29"/>
        <v>1026</v>
      </c>
      <c r="B127" s="124" t="str">
        <f t="shared" si="20"/>
        <v>track_1026</v>
      </c>
      <c r="C127" s="33">
        <f t="shared" si="30"/>
        <v>3</v>
      </c>
      <c r="D127" s="33">
        <f t="shared" si="31"/>
        <v>0</v>
      </c>
      <c r="E127" s="33">
        <f t="shared" si="32"/>
        <v>1</v>
      </c>
      <c r="F127" s="33">
        <f t="shared" si="33"/>
        <v>2</v>
      </c>
      <c r="G127" s="33">
        <f t="shared" si="34"/>
        <v>3</v>
      </c>
      <c r="H127" s="33">
        <f t="shared" si="35"/>
        <v>1</v>
      </c>
      <c r="I127" s="33">
        <f t="shared" si="36"/>
        <v>1</v>
      </c>
      <c r="J127" s="31">
        <f t="shared" si="37"/>
        <v>1</v>
      </c>
      <c r="K127" s="31">
        <f t="shared" si="38"/>
        <v>1</v>
      </c>
      <c r="L127" s="31">
        <f t="shared" si="43"/>
        <v>1</v>
      </c>
      <c r="M127" s="31">
        <f t="shared" si="39"/>
        <v>1</v>
      </c>
      <c r="N127" s="31">
        <f t="shared" si="40"/>
        <v>1</v>
      </c>
      <c r="O127" s="31">
        <f t="shared" si="41"/>
        <v>1</v>
      </c>
      <c r="P127" s="31">
        <f t="shared" si="42"/>
        <v>1</v>
      </c>
      <c r="Q127" s="31" t="s">
        <v>757</v>
      </c>
      <c r="R127" s="31">
        <v>0</v>
      </c>
      <c r="S127" s="31">
        <v>0</v>
      </c>
      <c r="T127" s="31" t="s">
        <v>1242</v>
      </c>
      <c r="U127" s="96" t="s">
        <v>1262</v>
      </c>
      <c r="V127" s="96">
        <v>0</v>
      </c>
      <c r="W127" s="270" t="s">
        <v>1269</v>
      </c>
      <c r="X127" s="269"/>
      <c r="Z127" s="269"/>
      <c r="AA127" s="269"/>
      <c r="AB127" s="269"/>
      <c r="AC127" s="251"/>
      <c r="AE127" s="37">
        <f>'鱼属性|FishAttribute'!A23</f>
        <v>16</v>
      </c>
      <c r="AF127" s="272" t="str">
        <f>'鱼属性|FishAttribute'!B23</f>
        <v>landiaodiao</v>
      </c>
      <c r="AG127" s="37">
        <f>IF(AND('鱼属性|FishAttribute'!C23=5,OR('鱼属性|FishAttribute'!A23&lt;51,'鱼属性|FishAttribute'!A23=52,'鱼属性|FishAttribute'!A23&gt;57)),6,'鱼属性|FishAttribute'!C23)</f>
        <v>3</v>
      </c>
      <c r="AH127" s="37">
        <f>'鱼属性|FishAttribute'!F23</f>
        <v>20</v>
      </c>
      <c r="AI127" s="53">
        <f>'鱼属性|FishAttribute'!C23</f>
        <v>3</v>
      </c>
      <c r="AJ127" s="31">
        <f>'鱼属性|FishAttribute'!BY23</f>
        <v>1</v>
      </c>
      <c r="AK127" s="31">
        <f>'鱼属性|FishAttribute'!BZ23</f>
        <v>1</v>
      </c>
      <c r="AL127" s="31">
        <f>'鱼属性|FishAttribute'!CA23</f>
        <v>1</v>
      </c>
      <c r="AM127" s="31">
        <f>'鱼属性|FishAttribute'!CB23</f>
        <v>1</v>
      </c>
      <c r="AN127" s="31">
        <f>'鱼属性|FishAttribute'!CD23</f>
        <v>1</v>
      </c>
      <c r="AO127" s="31">
        <f>'鱼属性|FishAttribute'!CE23</f>
        <v>1</v>
      </c>
      <c r="AP127" s="31">
        <f>'鱼属性|FishAttribute'!CC23</f>
        <v>1</v>
      </c>
    </row>
    <row r="128" spans="1:44">
      <c r="A128" s="268" t="str">
        <f t="shared" si="29"/>
        <v>1027</v>
      </c>
      <c r="B128" s="124" t="str">
        <f t="shared" si="20"/>
        <v>track_1027</v>
      </c>
      <c r="C128" s="33">
        <f t="shared" si="30"/>
        <v>3</v>
      </c>
      <c r="D128" s="33">
        <f t="shared" si="31"/>
        <v>0</v>
      </c>
      <c r="E128" s="33">
        <f t="shared" si="32"/>
        <v>1</v>
      </c>
      <c r="F128" s="33">
        <f t="shared" si="33"/>
        <v>2</v>
      </c>
      <c r="G128" s="33">
        <f t="shared" si="34"/>
        <v>6</v>
      </c>
      <c r="H128" s="33">
        <f t="shared" si="35"/>
        <v>2</v>
      </c>
      <c r="I128" s="33">
        <f t="shared" si="36"/>
        <v>1</v>
      </c>
      <c r="J128" s="31">
        <f t="shared" si="37"/>
        <v>1</v>
      </c>
      <c r="K128" s="31">
        <f t="shared" si="38"/>
        <v>1</v>
      </c>
      <c r="L128" s="31">
        <f t="shared" si="43"/>
        <v>1</v>
      </c>
      <c r="M128" s="31">
        <f t="shared" si="39"/>
        <v>1</v>
      </c>
      <c r="N128" s="31">
        <f t="shared" si="40"/>
        <v>1</v>
      </c>
      <c r="O128" s="31">
        <f t="shared" si="41"/>
        <v>1</v>
      </c>
      <c r="P128" s="31">
        <f t="shared" si="42"/>
        <v>1</v>
      </c>
      <c r="Q128" s="31" t="s">
        <v>757</v>
      </c>
      <c r="R128" s="31">
        <v>0</v>
      </c>
      <c r="S128" s="31">
        <v>0</v>
      </c>
      <c r="T128" s="31" t="s">
        <v>1242</v>
      </c>
      <c r="U128" s="96" t="s">
        <v>1262</v>
      </c>
      <c r="V128" s="96">
        <v>0</v>
      </c>
      <c r="W128" s="270" t="s">
        <v>1268</v>
      </c>
      <c r="X128" s="269"/>
      <c r="Z128" s="269"/>
      <c r="AA128" s="269"/>
      <c r="AB128" s="269"/>
      <c r="AC128" s="251"/>
      <c r="AE128" s="37">
        <f>'鱼属性|FishAttribute'!A24</f>
        <v>17</v>
      </c>
      <c r="AF128" s="272" t="str">
        <f>'鱼属性|FishAttribute'!B24</f>
        <v>paodanyu</v>
      </c>
      <c r="AG128" s="37">
        <f>IF(AND('鱼属性|FishAttribute'!C24=5,OR('鱼属性|FishAttribute'!A24&lt;51,'鱼属性|FishAttribute'!A24=52,'鱼属性|FishAttribute'!A24&gt;57)),6,'鱼属性|FishAttribute'!C24)</f>
        <v>3</v>
      </c>
      <c r="AH128" s="37">
        <f>'鱼属性|FishAttribute'!F24</f>
        <v>20</v>
      </c>
      <c r="AI128" s="53">
        <f>'鱼属性|FishAttribute'!C24</f>
        <v>3</v>
      </c>
      <c r="AJ128" s="31">
        <f>'鱼属性|FishAttribute'!BY24</f>
        <v>0</v>
      </c>
      <c r="AK128" s="31">
        <f>'鱼属性|FishAttribute'!BZ24</f>
        <v>0</v>
      </c>
      <c r="AL128" s="31">
        <f>'鱼属性|FishAttribute'!CA24</f>
        <v>1</v>
      </c>
      <c r="AM128" s="31">
        <f>'鱼属性|FishAttribute'!CB24</f>
        <v>1</v>
      </c>
      <c r="AN128" s="31">
        <f>'鱼属性|FishAttribute'!CD24</f>
        <v>0</v>
      </c>
      <c r="AO128" s="31">
        <f>'鱼属性|FishAttribute'!CE24</f>
        <v>1</v>
      </c>
      <c r="AP128" s="31">
        <f>'鱼属性|FishAttribute'!CC24</f>
        <v>1</v>
      </c>
    </row>
    <row r="129" spans="1:42" ht="46.8">
      <c r="A129" s="268" t="str">
        <f t="shared" si="29"/>
        <v>1028</v>
      </c>
      <c r="B129" s="124" t="str">
        <f t="shared" si="20"/>
        <v>track_1028</v>
      </c>
      <c r="C129" s="33">
        <f t="shared" si="30"/>
        <v>3</v>
      </c>
      <c r="D129" s="33">
        <f t="shared" si="31"/>
        <v>0</v>
      </c>
      <c r="E129" s="33">
        <f t="shared" si="32"/>
        <v>1</v>
      </c>
      <c r="F129" s="33">
        <f t="shared" si="33"/>
        <v>4</v>
      </c>
      <c r="G129" s="33">
        <f t="shared" si="34"/>
        <v>1</v>
      </c>
      <c r="H129" s="33">
        <f t="shared" si="35"/>
        <v>7</v>
      </c>
      <c r="I129" s="33">
        <f t="shared" si="36"/>
        <v>1</v>
      </c>
      <c r="J129" s="31">
        <f t="shared" si="37"/>
        <v>1</v>
      </c>
      <c r="K129" s="31">
        <f t="shared" si="38"/>
        <v>1</v>
      </c>
      <c r="L129" s="31">
        <f t="shared" si="43"/>
        <v>1</v>
      </c>
      <c r="M129" s="31">
        <f t="shared" si="39"/>
        <v>1</v>
      </c>
      <c r="N129" s="31">
        <f t="shared" si="40"/>
        <v>1</v>
      </c>
      <c r="O129" s="31">
        <f t="shared" si="41"/>
        <v>1</v>
      </c>
      <c r="P129" s="31">
        <f t="shared" si="42"/>
        <v>1</v>
      </c>
      <c r="Q129" s="31" t="s">
        <v>757</v>
      </c>
      <c r="R129" s="31">
        <v>0</v>
      </c>
      <c r="S129" s="31">
        <v>0</v>
      </c>
      <c r="T129" s="31" t="s">
        <v>1242</v>
      </c>
      <c r="U129" s="96" t="s">
        <v>1262</v>
      </c>
      <c r="V129" s="96">
        <v>0</v>
      </c>
      <c r="W129" s="270" t="s">
        <v>1267</v>
      </c>
      <c r="X129" s="269"/>
      <c r="Z129" s="269" t="s">
        <v>1266</v>
      </c>
      <c r="AA129" s="269"/>
      <c r="AB129" s="269"/>
      <c r="AC129" s="251"/>
      <c r="AE129" s="37">
        <f>'鱼属性|FishAttribute'!A25</f>
        <v>18</v>
      </c>
      <c r="AF129" s="272" t="str">
        <f>'鱼属性|FishAttribute'!B25</f>
        <v>shiziyu</v>
      </c>
      <c r="AG129" s="37">
        <f>IF(AND('鱼属性|FishAttribute'!C25=5,OR('鱼属性|FishAttribute'!A25&lt;51,'鱼属性|FishAttribute'!A25=52,'鱼属性|FishAttribute'!A25&gt;57)),6,'鱼属性|FishAttribute'!C25)</f>
        <v>3</v>
      </c>
      <c r="AH129" s="37">
        <f>'鱼属性|FishAttribute'!F25</f>
        <v>25</v>
      </c>
      <c r="AI129" s="53">
        <f>'鱼属性|FishAttribute'!C25</f>
        <v>3</v>
      </c>
      <c r="AJ129" s="31">
        <f>'鱼属性|FishAttribute'!BY25</f>
        <v>1</v>
      </c>
      <c r="AK129" s="31">
        <f>'鱼属性|FishAttribute'!BZ25</f>
        <v>1</v>
      </c>
      <c r="AL129" s="31">
        <f>'鱼属性|FishAttribute'!CA25</f>
        <v>0</v>
      </c>
      <c r="AM129" s="31">
        <f>'鱼属性|FishAttribute'!CB25</f>
        <v>0</v>
      </c>
      <c r="AN129" s="31">
        <f>'鱼属性|FishAttribute'!CD25</f>
        <v>1</v>
      </c>
      <c r="AO129" s="31">
        <f>'鱼属性|FishAttribute'!CE25</f>
        <v>0</v>
      </c>
      <c r="AP129" s="31">
        <f>'鱼属性|FishAttribute'!CC25</f>
        <v>0</v>
      </c>
    </row>
    <row r="130" spans="1:42">
      <c r="A130" s="268" t="str">
        <f t="shared" si="29"/>
        <v>1029</v>
      </c>
      <c r="B130" s="124" t="str">
        <f t="shared" si="20"/>
        <v>track_1029</v>
      </c>
      <c r="C130" s="33">
        <f t="shared" si="30"/>
        <v>3</v>
      </c>
      <c r="D130" s="33">
        <f t="shared" si="31"/>
        <v>0</v>
      </c>
      <c r="E130" s="33">
        <f t="shared" si="32"/>
        <v>2</v>
      </c>
      <c r="F130" s="33">
        <f t="shared" si="33"/>
        <v>4</v>
      </c>
      <c r="G130" s="33">
        <f t="shared" si="34"/>
        <v>8</v>
      </c>
      <c r="H130" s="33">
        <f t="shared" si="35"/>
        <v>5</v>
      </c>
      <c r="I130" s="33">
        <f t="shared" si="36"/>
        <v>1</v>
      </c>
      <c r="J130" s="31">
        <f t="shared" si="37"/>
        <v>1</v>
      </c>
      <c r="K130" s="31">
        <f t="shared" si="38"/>
        <v>1</v>
      </c>
      <c r="L130" s="31">
        <f t="shared" si="43"/>
        <v>1</v>
      </c>
      <c r="M130" s="31">
        <f t="shared" si="39"/>
        <v>1</v>
      </c>
      <c r="N130" s="31">
        <f t="shared" si="40"/>
        <v>1</v>
      </c>
      <c r="O130" s="31">
        <f t="shared" si="41"/>
        <v>1</v>
      </c>
      <c r="P130" s="31">
        <f t="shared" si="42"/>
        <v>1</v>
      </c>
      <c r="Q130" s="31" t="s">
        <v>757</v>
      </c>
      <c r="R130" s="31">
        <v>0</v>
      </c>
      <c r="S130" s="31">
        <v>0</v>
      </c>
      <c r="T130" s="31" t="s">
        <v>1242</v>
      </c>
      <c r="U130" s="96" t="s">
        <v>1262</v>
      </c>
      <c r="V130" s="96">
        <v>0</v>
      </c>
      <c r="W130" s="270" t="s">
        <v>1265</v>
      </c>
      <c r="X130" s="269"/>
      <c r="Z130" s="269"/>
      <c r="AA130" s="269"/>
      <c r="AB130" s="269"/>
      <c r="AC130" s="251"/>
      <c r="AE130" s="37">
        <f>'鱼属性|FishAttribute'!A26</f>
        <v>21</v>
      </c>
      <c r="AF130" s="272" t="str">
        <f>'鱼属性|FishAttribute'!B26</f>
        <v>bianfuyu</v>
      </c>
      <c r="AG130" s="37">
        <f>IF(AND('鱼属性|FishAttribute'!C26=5,OR('鱼属性|FishAttribute'!A26&lt;51,'鱼属性|FishAttribute'!A26=52,'鱼属性|FishAttribute'!A26&gt;57)),6,'鱼属性|FishAttribute'!C26)</f>
        <v>3</v>
      </c>
      <c r="AH130" s="37">
        <f>'鱼属性|FishAttribute'!F26</f>
        <v>25</v>
      </c>
      <c r="AI130" s="53">
        <f>'鱼属性|FishAttribute'!C26</f>
        <v>3</v>
      </c>
      <c r="AJ130" s="31">
        <f>'鱼属性|FishAttribute'!BY26</f>
        <v>0</v>
      </c>
      <c r="AK130" s="31">
        <f>'鱼属性|FishAttribute'!BZ26</f>
        <v>0</v>
      </c>
      <c r="AL130" s="31">
        <f>'鱼属性|FishAttribute'!CA26</f>
        <v>1</v>
      </c>
      <c r="AM130" s="31">
        <f>'鱼属性|FishAttribute'!CB26</f>
        <v>1</v>
      </c>
      <c r="AN130" s="31">
        <f>'鱼属性|FishAttribute'!CD26</f>
        <v>0</v>
      </c>
      <c r="AO130" s="31">
        <f>'鱼属性|FishAttribute'!CE26</f>
        <v>1</v>
      </c>
      <c r="AP130" s="31">
        <f>'鱼属性|FishAttribute'!CC26</f>
        <v>1</v>
      </c>
    </row>
    <row r="131" spans="1:42" ht="16.5" customHeight="1">
      <c r="A131" s="268" t="str">
        <f t="shared" si="29"/>
        <v>1030</v>
      </c>
      <c r="B131" s="124" t="str">
        <f t="shared" si="20"/>
        <v>track_1030</v>
      </c>
      <c r="C131" s="33">
        <f t="shared" si="30"/>
        <v>3</v>
      </c>
      <c r="D131" s="33">
        <f t="shared" si="31"/>
        <v>0</v>
      </c>
      <c r="E131" s="33">
        <f t="shared" si="32"/>
        <v>3</v>
      </c>
      <c r="F131" s="33">
        <f t="shared" si="33"/>
        <v>4</v>
      </c>
      <c r="G131" s="33">
        <f t="shared" si="34"/>
        <v>3</v>
      </c>
      <c r="H131" s="33">
        <f t="shared" si="35"/>
        <v>6</v>
      </c>
      <c r="I131" s="33">
        <f t="shared" si="36"/>
        <v>1</v>
      </c>
      <c r="J131" s="31">
        <f t="shared" si="37"/>
        <v>1</v>
      </c>
      <c r="K131" s="31">
        <f t="shared" si="38"/>
        <v>1</v>
      </c>
      <c r="L131" s="31">
        <f t="shared" si="43"/>
        <v>1</v>
      </c>
      <c r="M131" s="31">
        <f t="shared" si="39"/>
        <v>1</v>
      </c>
      <c r="N131" s="31">
        <f t="shared" si="40"/>
        <v>1</v>
      </c>
      <c r="O131" s="31">
        <f t="shared" si="41"/>
        <v>1</v>
      </c>
      <c r="P131" s="31">
        <f t="shared" si="42"/>
        <v>1</v>
      </c>
      <c r="Q131" s="31" t="s">
        <v>757</v>
      </c>
      <c r="R131" s="31">
        <v>0</v>
      </c>
      <c r="S131" s="31">
        <v>0</v>
      </c>
      <c r="T131" s="31" t="s">
        <v>1242</v>
      </c>
      <c r="U131" s="96" t="s">
        <v>1262</v>
      </c>
      <c r="V131" s="96">
        <v>0</v>
      </c>
      <c r="W131" s="270" t="s">
        <v>1264</v>
      </c>
      <c r="X131" s="269"/>
      <c r="Z131" s="269"/>
      <c r="AA131" s="269"/>
      <c r="AB131" s="269"/>
      <c r="AE131" s="37">
        <f>'鱼属性|FishAttribute'!A27</f>
        <v>22</v>
      </c>
      <c r="AF131" s="272">
        <f>'鱼属性|FishAttribute'!B27</f>
        <v>0</v>
      </c>
      <c r="AG131" s="37">
        <f>IF(AND('鱼属性|FishAttribute'!C27=5,OR('鱼属性|FishAttribute'!A27&lt;51,'鱼属性|FishAttribute'!A27=52,'鱼属性|FishAttribute'!A27&gt;57)),6,'鱼属性|FishAttribute'!C27)</f>
        <v>1</v>
      </c>
      <c r="AH131" s="37">
        <f>'鱼属性|FishAttribute'!F27</f>
        <v>4</v>
      </c>
      <c r="AI131" s="53">
        <f>'鱼属性|FishAttribute'!C27</f>
        <v>1</v>
      </c>
      <c r="AJ131" s="31">
        <f>'鱼属性|FishAttribute'!BY27</f>
        <v>0</v>
      </c>
      <c r="AK131" s="31">
        <f>'鱼属性|FishAttribute'!BZ27</f>
        <v>0</v>
      </c>
      <c r="AL131" s="31">
        <f>'鱼属性|FishAttribute'!CA27</f>
        <v>0</v>
      </c>
      <c r="AM131" s="31">
        <f>'鱼属性|FishAttribute'!CB27</f>
        <v>0</v>
      </c>
      <c r="AN131" s="31">
        <f>'鱼属性|FishAttribute'!CD27</f>
        <v>0</v>
      </c>
      <c r="AO131" s="31">
        <f>'鱼属性|FishAttribute'!CE27</f>
        <v>0</v>
      </c>
      <c r="AP131" s="31">
        <f>'鱼属性|FishAttribute'!CC27</f>
        <v>0</v>
      </c>
    </row>
    <row r="132" spans="1:42">
      <c r="A132" s="268" t="str">
        <f t="shared" si="29"/>
        <v>1031</v>
      </c>
      <c r="B132" s="124" t="str">
        <f t="shared" si="20"/>
        <v>track_1031</v>
      </c>
      <c r="C132" s="33">
        <f t="shared" si="30"/>
        <v>3</v>
      </c>
      <c r="D132" s="33">
        <f t="shared" si="31"/>
        <v>0</v>
      </c>
      <c r="E132" s="33">
        <f t="shared" si="32"/>
        <v>3</v>
      </c>
      <c r="F132" s="33">
        <f t="shared" si="33"/>
        <v>4</v>
      </c>
      <c r="G132" s="33">
        <f t="shared" si="34"/>
        <v>9</v>
      </c>
      <c r="H132" s="33">
        <f t="shared" si="35"/>
        <v>8</v>
      </c>
      <c r="I132" s="33">
        <f t="shared" si="36"/>
        <v>1</v>
      </c>
      <c r="J132" s="31">
        <f t="shared" si="37"/>
        <v>1</v>
      </c>
      <c r="K132" s="31">
        <f t="shared" si="38"/>
        <v>1</v>
      </c>
      <c r="L132" s="31">
        <f t="shared" si="43"/>
        <v>1</v>
      </c>
      <c r="M132" s="31">
        <f t="shared" si="39"/>
        <v>1</v>
      </c>
      <c r="N132" s="31">
        <f t="shared" si="40"/>
        <v>1</v>
      </c>
      <c r="O132" s="31">
        <f t="shared" si="41"/>
        <v>1</v>
      </c>
      <c r="P132" s="31">
        <f t="shared" si="42"/>
        <v>1</v>
      </c>
      <c r="Q132" s="31" t="s">
        <v>757</v>
      </c>
      <c r="R132" s="31">
        <v>0</v>
      </c>
      <c r="S132" s="31">
        <v>0</v>
      </c>
      <c r="T132" s="31" t="s">
        <v>1242</v>
      </c>
      <c r="U132" s="96" t="s">
        <v>1262</v>
      </c>
      <c r="V132" s="96">
        <v>0</v>
      </c>
      <c r="W132" s="270" t="s">
        <v>1263</v>
      </c>
      <c r="X132" s="269"/>
      <c r="Z132" s="269"/>
      <c r="AA132" s="269"/>
      <c r="AB132" s="269"/>
      <c r="AE132" s="37">
        <f>'鱼属性|FishAttribute'!A28</f>
        <v>23</v>
      </c>
      <c r="AF132" s="272">
        <f>'鱼属性|FishAttribute'!B28</f>
        <v>0</v>
      </c>
      <c r="AG132" s="37">
        <f>IF(AND('鱼属性|FishAttribute'!C28=5,OR('鱼属性|FishAttribute'!A28&lt;51,'鱼属性|FishAttribute'!A28=52,'鱼属性|FishAttribute'!A28&gt;57)),6,'鱼属性|FishAttribute'!C28)</f>
        <v>3</v>
      </c>
      <c r="AH132" s="37">
        <f>'鱼属性|FishAttribute'!F28</f>
        <v>135</v>
      </c>
      <c r="AI132" s="53">
        <f>'鱼属性|FishAttribute'!C28</f>
        <v>3</v>
      </c>
      <c r="AJ132" s="31">
        <f>'鱼属性|FishAttribute'!BY28</f>
        <v>0</v>
      </c>
      <c r="AK132" s="31">
        <f>'鱼属性|FishAttribute'!BZ28</f>
        <v>0</v>
      </c>
      <c r="AL132" s="31">
        <f>'鱼属性|FishAttribute'!CA28</f>
        <v>0</v>
      </c>
      <c r="AM132" s="31">
        <f>'鱼属性|FishAttribute'!CB28</f>
        <v>0</v>
      </c>
      <c r="AN132" s="31">
        <f>'鱼属性|FishAttribute'!CD28</f>
        <v>0</v>
      </c>
      <c r="AO132" s="31">
        <f>'鱼属性|FishAttribute'!CE28</f>
        <v>0</v>
      </c>
      <c r="AP132" s="31">
        <f>'鱼属性|FishAttribute'!CC28</f>
        <v>0</v>
      </c>
    </row>
    <row r="133" spans="1:42">
      <c r="A133" s="268" t="str">
        <f t="shared" si="29"/>
        <v>1032</v>
      </c>
      <c r="B133" s="124" t="str">
        <f t="shared" ref="B133:B196" si="44">"track_"&amp;A133</f>
        <v>track_1032</v>
      </c>
      <c r="C133" s="33">
        <f t="shared" si="30"/>
        <v>3</v>
      </c>
      <c r="D133" s="33">
        <f t="shared" si="31"/>
        <v>0</v>
      </c>
      <c r="E133" s="33">
        <f t="shared" si="32"/>
        <v>4</v>
      </c>
      <c r="F133" s="33">
        <f t="shared" si="33"/>
        <v>2</v>
      </c>
      <c r="G133" s="33">
        <f t="shared" si="34"/>
        <v>8</v>
      </c>
      <c r="H133" s="33">
        <f t="shared" si="35"/>
        <v>3</v>
      </c>
      <c r="I133" s="33">
        <f t="shared" si="36"/>
        <v>1</v>
      </c>
      <c r="J133" s="31">
        <f t="shared" si="37"/>
        <v>1</v>
      </c>
      <c r="K133" s="31">
        <f t="shared" si="38"/>
        <v>1</v>
      </c>
      <c r="L133" s="31">
        <f t="shared" si="43"/>
        <v>1</v>
      </c>
      <c r="M133" s="31">
        <f t="shared" si="39"/>
        <v>1</v>
      </c>
      <c r="N133" s="31">
        <f t="shared" si="40"/>
        <v>1</v>
      </c>
      <c r="O133" s="31">
        <f t="shared" si="41"/>
        <v>1</v>
      </c>
      <c r="P133" s="31">
        <f t="shared" si="42"/>
        <v>1</v>
      </c>
      <c r="Q133" s="31" t="s">
        <v>757</v>
      </c>
      <c r="R133" s="31">
        <v>0</v>
      </c>
      <c r="S133" s="31">
        <v>0</v>
      </c>
      <c r="T133" s="31" t="s">
        <v>1242</v>
      </c>
      <c r="U133" s="96" t="s">
        <v>1262</v>
      </c>
      <c r="V133" s="96">
        <v>0</v>
      </c>
      <c r="W133" s="270" t="s">
        <v>1261</v>
      </c>
      <c r="X133" s="269"/>
      <c r="Z133" s="269"/>
      <c r="AA133" s="269"/>
      <c r="AB133" s="269"/>
      <c r="AC133" s="171"/>
      <c r="AD133" s="171"/>
      <c r="AE133" s="37">
        <f>'鱼属性|FishAttribute'!A29</f>
        <v>59</v>
      </c>
      <c r="AF133" s="272">
        <f>'鱼属性|FishAttribute'!B29</f>
        <v>0</v>
      </c>
      <c r="AG133" s="37">
        <f>IF(AND('鱼属性|FishAttribute'!C29=5,OR('鱼属性|FishAttribute'!A29&lt;51,'鱼属性|FishAttribute'!A29=52,'鱼属性|FishAttribute'!A29&gt;57)),6,'鱼属性|FishAttribute'!C29)</f>
        <v>3</v>
      </c>
      <c r="AH133" s="37">
        <f>'鱼属性|FishAttribute'!F29</f>
        <v>30</v>
      </c>
      <c r="AI133" s="53">
        <f>'鱼属性|FishAttribute'!C29</f>
        <v>3</v>
      </c>
      <c r="AJ133" s="31">
        <f>'鱼属性|FishAttribute'!BY29</f>
        <v>0</v>
      </c>
      <c r="AK133" s="31">
        <f>'鱼属性|FishAttribute'!BZ29</f>
        <v>0</v>
      </c>
      <c r="AL133" s="31">
        <f>'鱼属性|FishAttribute'!CA29</f>
        <v>0</v>
      </c>
      <c r="AM133" s="31">
        <f>'鱼属性|FishAttribute'!CB29</f>
        <v>0</v>
      </c>
      <c r="AN133" s="31">
        <f>'鱼属性|FishAttribute'!CD29</f>
        <v>0</v>
      </c>
      <c r="AO133" s="31">
        <f>'鱼属性|FishAttribute'!CE29</f>
        <v>0</v>
      </c>
      <c r="AP133" s="31">
        <f>'鱼属性|FishAttribute'!CC29</f>
        <v>0</v>
      </c>
    </row>
    <row r="134" spans="1:42">
      <c r="A134" s="268" t="str">
        <f t="shared" si="29"/>
        <v>1033</v>
      </c>
      <c r="B134" s="124" t="str">
        <f t="shared" si="44"/>
        <v>track_1033</v>
      </c>
      <c r="C134" s="33">
        <f t="shared" si="30"/>
        <v>4</v>
      </c>
      <c r="D134" s="33">
        <f t="shared" si="31"/>
        <v>0</v>
      </c>
      <c r="E134" s="33">
        <f t="shared" si="32"/>
        <v>1</v>
      </c>
      <c r="F134" s="33">
        <f t="shared" si="33"/>
        <v>2</v>
      </c>
      <c r="G134" s="33">
        <f t="shared" si="34"/>
        <v>1</v>
      </c>
      <c r="H134" s="33">
        <f t="shared" si="35"/>
        <v>3</v>
      </c>
      <c r="I134" s="33">
        <f t="shared" si="36"/>
        <v>1</v>
      </c>
      <c r="J134" s="31">
        <f t="shared" si="37"/>
        <v>0</v>
      </c>
      <c r="K134" s="31">
        <f t="shared" si="38"/>
        <v>0</v>
      </c>
      <c r="L134" s="31">
        <f t="shared" si="43"/>
        <v>1</v>
      </c>
      <c r="M134" s="31">
        <f t="shared" si="39"/>
        <v>1</v>
      </c>
      <c r="N134" s="31">
        <f t="shared" si="40"/>
        <v>0</v>
      </c>
      <c r="O134" s="31">
        <f t="shared" si="41"/>
        <v>1</v>
      </c>
      <c r="P134" s="31">
        <f t="shared" si="42"/>
        <v>1</v>
      </c>
      <c r="Q134" s="31" t="s">
        <v>757</v>
      </c>
      <c r="R134" s="31">
        <v>0</v>
      </c>
      <c r="S134" s="31">
        <v>0</v>
      </c>
      <c r="T134" s="31" t="s">
        <v>1242</v>
      </c>
      <c r="U134" s="96" t="s">
        <v>1101</v>
      </c>
      <c r="V134" s="96">
        <v>0</v>
      </c>
      <c r="W134" s="270" t="s">
        <v>1260</v>
      </c>
      <c r="X134" s="269"/>
      <c r="Z134" s="269"/>
      <c r="AA134" s="269"/>
      <c r="AB134" s="269"/>
      <c r="AE134" s="37">
        <f>'鱼属性|FishAttribute'!A30</f>
        <v>60</v>
      </c>
      <c r="AF134" s="272">
        <f>'鱼属性|FishAttribute'!B30</f>
        <v>0</v>
      </c>
      <c r="AG134" s="37">
        <f>IF(AND('鱼属性|FishAttribute'!C30=5,OR('鱼属性|FishAttribute'!A30&lt;51,'鱼属性|FishAttribute'!A30=52,'鱼属性|FishAttribute'!A30&gt;57)),6,'鱼属性|FishAttribute'!C30)</f>
        <v>3</v>
      </c>
      <c r="AH134" s="37">
        <f>'鱼属性|FishAttribute'!F30</f>
        <v>35</v>
      </c>
      <c r="AI134" s="53">
        <f>'鱼属性|FishAttribute'!C30</f>
        <v>3</v>
      </c>
      <c r="AJ134" s="31">
        <f>'鱼属性|FishAttribute'!BY30</f>
        <v>0</v>
      </c>
      <c r="AK134" s="31">
        <f>'鱼属性|FishAttribute'!BZ30</f>
        <v>0</v>
      </c>
      <c r="AL134" s="31">
        <f>'鱼属性|FishAttribute'!CA30</f>
        <v>0</v>
      </c>
      <c r="AM134" s="31">
        <f>'鱼属性|FishAttribute'!CB30</f>
        <v>0</v>
      </c>
      <c r="AN134" s="31">
        <f>'鱼属性|FishAttribute'!CD30</f>
        <v>0</v>
      </c>
      <c r="AO134" s="31">
        <f>'鱼属性|FishAttribute'!CE30</f>
        <v>0</v>
      </c>
      <c r="AP134" s="31">
        <f>'鱼属性|FishAttribute'!CC30</f>
        <v>0</v>
      </c>
    </row>
    <row r="135" spans="1:42">
      <c r="A135" s="268" t="str">
        <f t="shared" si="29"/>
        <v>1034</v>
      </c>
      <c r="B135" s="124" t="str">
        <f t="shared" si="44"/>
        <v>track_1034</v>
      </c>
      <c r="C135" s="33">
        <f t="shared" si="30"/>
        <v>4</v>
      </c>
      <c r="D135" s="33">
        <f t="shared" si="31"/>
        <v>0</v>
      </c>
      <c r="E135" s="33">
        <f t="shared" si="32"/>
        <v>1</v>
      </c>
      <c r="F135" s="33">
        <f t="shared" si="33"/>
        <v>2</v>
      </c>
      <c r="G135" s="33">
        <f t="shared" si="34"/>
        <v>6</v>
      </c>
      <c r="H135" s="33">
        <f t="shared" si="35"/>
        <v>7</v>
      </c>
      <c r="I135" s="33">
        <f t="shared" si="36"/>
        <v>1</v>
      </c>
      <c r="J135" s="31">
        <f t="shared" si="37"/>
        <v>0</v>
      </c>
      <c r="K135" s="31">
        <f t="shared" si="38"/>
        <v>0</v>
      </c>
      <c r="L135" s="31">
        <f t="shared" si="43"/>
        <v>1</v>
      </c>
      <c r="M135" s="31">
        <f t="shared" si="39"/>
        <v>1</v>
      </c>
      <c r="N135" s="31">
        <f t="shared" si="40"/>
        <v>0</v>
      </c>
      <c r="O135" s="31">
        <f t="shared" si="41"/>
        <v>1</v>
      </c>
      <c r="P135" s="31">
        <f t="shared" si="42"/>
        <v>1</v>
      </c>
      <c r="Q135" s="31" t="s">
        <v>757</v>
      </c>
      <c r="R135" s="31">
        <v>0</v>
      </c>
      <c r="S135" s="31">
        <v>0</v>
      </c>
      <c r="T135" s="31" t="s">
        <v>1242</v>
      </c>
      <c r="U135" s="96" t="s">
        <v>1101</v>
      </c>
      <c r="V135" s="96">
        <v>0</v>
      </c>
      <c r="W135" s="270" t="s">
        <v>1259</v>
      </c>
      <c r="X135" s="269"/>
      <c r="Z135" s="269"/>
      <c r="AA135" s="269"/>
      <c r="AB135" s="269"/>
      <c r="AE135" s="37">
        <f>'鱼属性|FishAttribute'!A31</f>
        <v>25</v>
      </c>
      <c r="AF135" s="272" t="str">
        <f>'鱼属性|FishAttribute'!B31</f>
        <v>shayu</v>
      </c>
      <c r="AG135" s="37">
        <f>IF(AND('鱼属性|FishAttribute'!C31=5,OR('鱼属性|FishAttribute'!A31&lt;51,'鱼属性|FishAttribute'!A31=52,'鱼属性|FishAttribute'!A31&gt;57)),6,'鱼属性|FishAttribute'!C31)</f>
        <v>3</v>
      </c>
      <c r="AH135" s="37">
        <f>'鱼属性|FishAttribute'!F31</f>
        <v>45</v>
      </c>
      <c r="AI135" s="53">
        <f>'鱼属性|FishAttribute'!C31</f>
        <v>3</v>
      </c>
      <c r="AJ135" s="31">
        <f>'鱼属性|FishAttribute'!BY31</f>
        <v>0</v>
      </c>
      <c r="AK135" s="31">
        <f>'鱼属性|FishAttribute'!BZ31</f>
        <v>0</v>
      </c>
      <c r="AL135" s="31">
        <f>'鱼属性|FishAttribute'!CA31</f>
        <v>1</v>
      </c>
      <c r="AM135" s="31">
        <f>'鱼属性|FishAttribute'!CB31</f>
        <v>1</v>
      </c>
      <c r="AN135" s="31">
        <f>'鱼属性|FishAttribute'!CD31</f>
        <v>1</v>
      </c>
      <c r="AO135" s="31">
        <f>'鱼属性|FishAttribute'!CE31</f>
        <v>1</v>
      </c>
      <c r="AP135" s="31">
        <f>'鱼属性|FishAttribute'!CC31</f>
        <v>1</v>
      </c>
    </row>
    <row r="136" spans="1:42">
      <c r="A136" s="268" t="str">
        <f t="shared" si="29"/>
        <v>1035</v>
      </c>
      <c r="B136" s="124" t="str">
        <f t="shared" si="44"/>
        <v>track_1035</v>
      </c>
      <c r="C136" s="33">
        <f t="shared" si="30"/>
        <v>4</v>
      </c>
      <c r="D136" s="33">
        <f t="shared" si="31"/>
        <v>0</v>
      </c>
      <c r="E136" s="33">
        <f t="shared" si="32"/>
        <v>1</v>
      </c>
      <c r="F136" s="33">
        <f t="shared" si="33"/>
        <v>3</v>
      </c>
      <c r="G136" s="33">
        <f t="shared" si="34"/>
        <v>1</v>
      </c>
      <c r="H136" s="33">
        <f t="shared" si="35"/>
        <v>4</v>
      </c>
      <c r="I136" s="33">
        <f t="shared" si="36"/>
        <v>1</v>
      </c>
      <c r="J136" s="31">
        <f t="shared" si="37"/>
        <v>0</v>
      </c>
      <c r="K136" s="31">
        <f t="shared" si="38"/>
        <v>0</v>
      </c>
      <c r="L136" s="31">
        <f t="shared" si="43"/>
        <v>1</v>
      </c>
      <c r="M136" s="31">
        <f t="shared" si="39"/>
        <v>1</v>
      </c>
      <c r="N136" s="31">
        <f t="shared" si="40"/>
        <v>0</v>
      </c>
      <c r="O136" s="31">
        <f t="shared" si="41"/>
        <v>1</v>
      </c>
      <c r="P136" s="31">
        <f t="shared" si="42"/>
        <v>1</v>
      </c>
      <c r="Q136" s="31" t="s">
        <v>757</v>
      </c>
      <c r="R136" s="31">
        <v>0</v>
      </c>
      <c r="S136" s="31">
        <v>0</v>
      </c>
      <c r="T136" s="31" t="s">
        <v>1242</v>
      </c>
      <c r="U136" s="96" t="s">
        <v>1101</v>
      </c>
      <c r="V136" s="96">
        <v>0</v>
      </c>
      <c r="W136" s="270" t="s">
        <v>1258</v>
      </c>
      <c r="X136" s="269"/>
      <c r="Z136" s="269"/>
      <c r="AA136" s="269"/>
      <c r="AB136" s="269"/>
      <c r="AE136" s="37">
        <f>'鱼属性|FishAttribute'!A32</f>
        <v>26</v>
      </c>
      <c r="AF136" s="272" t="str">
        <f>'鱼属性|FishAttribute'!B32</f>
        <v>jinsanjiao</v>
      </c>
      <c r="AG136" s="37">
        <f>IF(AND('鱼属性|FishAttribute'!C32=5,OR('鱼属性|FishAttribute'!A32&lt;51,'鱼属性|FishAttribute'!A32=52,'鱼属性|FishAttribute'!A32&gt;57)),6,'鱼属性|FishAttribute'!C32)</f>
        <v>4</v>
      </c>
      <c r="AH136" s="37">
        <f>'鱼属性|FishAttribute'!F32</f>
        <v>70</v>
      </c>
      <c r="AI136" s="53">
        <f>'鱼属性|FishAttribute'!C32</f>
        <v>4</v>
      </c>
      <c r="AJ136" s="31">
        <f>'鱼属性|FishAttribute'!BY32</f>
        <v>1</v>
      </c>
      <c r="AK136" s="31">
        <f>'鱼属性|FishAttribute'!BZ32</f>
        <v>1</v>
      </c>
      <c r="AL136" s="31">
        <f>'鱼属性|FishAttribute'!CA32</f>
        <v>1</v>
      </c>
      <c r="AM136" s="31">
        <f>'鱼属性|FishAttribute'!CB32</f>
        <v>1</v>
      </c>
      <c r="AN136" s="31">
        <f>'鱼属性|FishAttribute'!CD32</f>
        <v>1</v>
      </c>
      <c r="AO136" s="31">
        <f>'鱼属性|FishAttribute'!CE32</f>
        <v>1</v>
      </c>
      <c r="AP136" s="31">
        <f>'鱼属性|FishAttribute'!CC32</f>
        <v>1</v>
      </c>
    </row>
    <row r="137" spans="1:42">
      <c r="A137" s="268" t="str">
        <f t="shared" si="29"/>
        <v>1036</v>
      </c>
      <c r="B137" s="124" t="str">
        <f t="shared" si="44"/>
        <v>track_1036</v>
      </c>
      <c r="C137" s="33">
        <f t="shared" si="30"/>
        <v>4</v>
      </c>
      <c r="D137" s="33">
        <f t="shared" si="31"/>
        <v>0</v>
      </c>
      <c r="E137" s="33">
        <f t="shared" si="32"/>
        <v>2</v>
      </c>
      <c r="F137" s="33">
        <f t="shared" si="33"/>
        <v>4</v>
      </c>
      <c r="G137" s="33">
        <f t="shared" si="34"/>
        <v>6</v>
      </c>
      <c r="H137" s="33">
        <f t="shared" si="35"/>
        <v>8</v>
      </c>
      <c r="I137" s="33">
        <f t="shared" si="36"/>
        <v>1</v>
      </c>
      <c r="J137" s="31">
        <f t="shared" si="37"/>
        <v>0</v>
      </c>
      <c r="K137" s="31">
        <f t="shared" si="38"/>
        <v>0</v>
      </c>
      <c r="L137" s="31">
        <f t="shared" si="43"/>
        <v>1</v>
      </c>
      <c r="M137" s="31">
        <f t="shared" si="39"/>
        <v>1</v>
      </c>
      <c r="N137" s="31">
        <f t="shared" si="40"/>
        <v>0</v>
      </c>
      <c r="O137" s="31">
        <f t="shared" si="41"/>
        <v>1</v>
      </c>
      <c r="P137" s="31">
        <f t="shared" si="42"/>
        <v>1</v>
      </c>
      <c r="Q137" s="31" t="s">
        <v>757</v>
      </c>
      <c r="R137" s="31">
        <v>0</v>
      </c>
      <c r="S137" s="31">
        <v>0</v>
      </c>
      <c r="T137" s="31" t="s">
        <v>1242</v>
      </c>
      <c r="U137" s="96" t="s">
        <v>1101</v>
      </c>
      <c r="V137" s="96">
        <v>0</v>
      </c>
      <c r="W137" s="270" t="s">
        <v>1257</v>
      </c>
      <c r="X137" s="269"/>
      <c r="Z137" s="269"/>
      <c r="AA137" s="269"/>
      <c r="AB137" s="269"/>
      <c r="AE137" s="37">
        <f>'鱼属性|FishAttribute'!A33</f>
        <v>27</v>
      </c>
      <c r="AF137" s="272" t="str">
        <f>'鱼属性|FishAttribute'!B33</f>
        <v>jinwuzei</v>
      </c>
      <c r="AG137" s="37">
        <f>IF(AND('鱼属性|FishAttribute'!C33=5,OR('鱼属性|FishAttribute'!A33&lt;51,'鱼属性|FishAttribute'!A33=52,'鱼属性|FishAttribute'!A33&gt;57)),6,'鱼属性|FishAttribute'!C33)</f>
        <v>4</v>
      </c>
      <c r="AH137" s="37">
        <f>'鱼属性|FishAttribute'!F33</f>
        <v>80</v>
      </c>
      <c r="AI137" s="53">
        <f>'鱼属性|FishAttribute'!C33</f>
        <v>4</v>
      </c>
      <c r="AJ137" s="31">
        <f>'鱼属性|FishAttribute'!BY33</f>
        <v>0</v>
      </c>
      <c r="AK137" s="31">
        <f>'鱼属性|FishAttribute'!BZ33</f>
        <v>0</v>
      </c>
      <c r="AL137" s="31">
        <f>'鱼属性|FishAttribute'!CA33</f>
        <v>1</v>
      </c>
      <c r="AM137" s="31">
        <f>'鱼属性|FishAttribute'!CB33</f>
        <v>1</v>
      </c>
      <c r="AN137" s="31">
        <f>'鱼属性|FishAttribute'!CD33</f>
        <v>1</v>
      </c>
      <c r="AO137" s="31">
        <f>'鱼属性|FishAttribute'!CE33</f>
        <v>1</v>
      </c>
      <c r="AP137" s="31">
        <f>'鱼属性|FishAttribute'!CC33</f>
        <v>1</v>
      </c>
    </row>
    <row r="138" spans="1:42">
      <c r="A138" s="268" t="str">
        <f t="shared" si="29"/>
        <v>1037</v>
      </c>
      <c r="B138" s="124" t="str">
        <f t="shared" si="44"/>
        <v>track_1037</v>
      </c>
      <c r="C138" s="33">
        <f t="shared" si="30"/>
        <v>4</v>
      </c>
      <c r="D138" s="33">
        <f t="shared" si="31"/>
        <v>0</v>
      </c>
      <c r="E138" s="33">
        <f t="shared" si="32"/>
        <v>2</v>
      </c>
      <c r="F138" s="33">
        <f t="shared" si="33"/>
        <v>4</v>
      </c>
      <c r="G138" s="33">
        <f t="shared" si="34"/>
        <v>8</v>
      </c>
      <c r="H138" s="33">
        <f t="shared" si="35"/>
        <v>2</v>
      </c>
      <c r="I138" s="33">
        <f t="shared" si="36"/>
        <v>1</v>
      </c>
      <c r="J138" s="31">
        <f t="shared" si="37"/>
        <v>0</v>
      </c>
      <c r="K138" s="31">
        <f t="shared" si="38"/>
        <v>0</v>
      </c>
      <c r="L138" s="31">
        <f t="shared" si="43"/>
        <v>1</v>
      </c>
      <c r="M138" s="31">
        <f t="shared" si="39"/>
        <v>1</v>
      </c>
      <c r="N138" s="31">
        <f t="shared" si="40"/>
        <v>0</v>
      </c>
      <c r="O138" s="31">
        <f t="shared" si="41"/>
        <v>1</v>
      </c>
      <c r="P138" s="31">
        <f t="shared" si="42"/>
        <v>1</v>
      </c>
      <c r="Q138" s="31" t="s">
        <v>757</v>
      </c>
      <c r="R138" s="31">
        <v>0</v>
      </c>
      <c r="S138" s="31">
        <v>0</v>
      </c>
      <c r="T138" s="31" t="s">
        <v>1242</v>
      </c>
      <c r="U138" s="96" t="s">
        <v>1101</v>
      </c>
      <c r="V138" s="96">
        <v>0</v>
      </c>
      <c r="W138" s="270" t="s">
        <v>1256</v>
      </c>
      <c r="X138" s="269"/>
      <c r="Z138" s="269"/>
      <c r="AA138" s="269"/>
      <c r="AB138" s="269"/>
      <c r="AE138" s="37">
        <f>'鱼属性|FishAttribute'!A34</f>
        <v>28</v>
      </c>
      <c r="AF138" s="272" t="str">
        <f>'鱼属性|FishAttribute'!B34</f>
        <v>huangjindie</v>
      </c>
      <c r="AG138" s="37">
        <f>IF(AND('鱼属性|FishAttribute'!C34=5,OR('鱼属性|FishAttribute'!A34&lt;51,'鱼属性|FishAttribute'!A34=52,'鱼属性|FishAttribute'!A34&gt;57)),6,'鱼属性|FishAttribute'!C34)</f>
        <v>4</v>
      </c>
      <c r="AH138" s="37">
        <f>'鱼属性|FishAttribute'!F34</f>
        <v>90</v>
      </c>
      <c r="AI138" s="53">
        <f>'鱼属性|FishAttribute'!C34</f>
        <v>4</v>
      </c>
      <c r="AJ138" s="31">
        <f>'鱼属性|FishAttribute'!BY34</f>
        <v>1</v>
      </c>
      <c r="AK138" s="31">
        <f>'鱼属性|FishAttribute'!BZ34</f>
        <v>1</v>
      </c>
      <c r="AL138" s="31">
        <f>'鱼属性|FishAttribute'!CA34</f>
        <v>1</v>
      </c>
      <c r="AM138" s="31">
        <f>'鱼属性|FishAttribute'!CB34</f>
        <v>1</v>
      </c>
      <c r="AN138" s="31">
        <f>'鱼属性|FishAttribute'!CD34</f>
        <v>1</v>
      </c>
      <c r="AO138" s="31">
        <f>'鱼属性|FishAttribute'!CE34</f>
        <v>1</v>
      </c>
      <c r="AP138" s="31">
        <f>'鱼属性|FishAttribute'!CC34</f>
        <v>1</v>
      </c>
    </row>
    <row r="139" spans="1:42" ht="78">
      <c r="A139" s="268" t="str">
        <f t="shared" si="29"/>
        <v>1038</v>
      </c>
      <c r="B139" s="124" t="str">
        <f t="shared" si="44"/>
        <v>track_1038</v>
      </c>
      <c r="C139" s="33">
        <f t="shared" si="30"/>
        <v>4</v>
      </c>
      <c r="D139" s="33">
        <f t="shared" si="31"/>
        <v>0</v>
      </c>
      <c r="E139" s="33">
        <f t="shared" si="32"/>
        <v>3</v>
      </c>
      <c r="F139" s="33">
        <f t="shared" si="33"/>
        <v>1</v>
      </c>
      <c r="G139" s="33">
        <f t="shared" si="34"/>
        <v>3</v>
      </c>
      <c r="H139" s="33">
        <f t="shared" si="35"/>
        <v>5</v>
      </c>
      <c r="I139" s="33">
        <f t="shared" si="36"/>
        <v>1</v>
      </c>
      <c r="J139" s="31">
        <f t="shared" si="37"/>
        <v>0</v>
      </c>
      <c r="K139" s="31">
        <f t="shared" si="38"/>
        <v>0</v>
      </c>
      <c r="L139" s="31">
        <f t="shared" si="43"/>
        <v>1</v>
      </c>
      <c r="M139" s="31">
        <f t="shared" si="39"/>
        <v>1</v>
      </c>
      <c r="N139" s="31">
        <f t="shared" si="40"/>
        <v>0</v>
      </c>
      <c r="O139" s="31">
        <f t="shared" si="41"/>
        <v>1</v>
      </c>
      <c r="P139" s="31">
        <f t="shared" si="42"/>
        <v>1</v>
      </c>
      <c r="Q139" s="31" t="s">
        <v>757</v>
      </c>
      <c r="R139" s="31">
        <v>0</v>
      </c>
      <c r="S139" s="31">
        <v>0</v>
      </c>
      <c r="T139" s="31" t="s">
        <v>1242</v>
      </c>
      <c r="U139" s="96" t="s">
        <v>1101</v>
      </c>
      <c r="V139" s="96">
        <v>0</v>
      </c>
      <c r="W139" s="270" t="s">
        <v>1255</v>
      </c>
      <c r="X139" s="269"/>
      <c r="Z139" s="269" t="s">
        <v>1254</v>
      </c>
      <c r="AA139" s="269"/>
      <c r="AB139" s="269"/>
      <c r="AE139" s="37">
        <f>'鱼属性|FishAttribute'!A35</f>
        <v>29</v>
      </c>
      <c r="AF139" s="272" t="str">
        <f>'鱼属性|FishAttribute'!B35</f>
        <v>jinlongxia</v>
      </c>
      <c r="AG139" s="37">
        <f>IF(AND('鱼属性|FishAttribute'!C35=5,OR('鱼属性|FishAttribute'!A35&lt;51,'鱼属性|FishAttribute'!A35=52,'鱼属性|FishAttribute'!A35&gt;57)),6,'鱼属性|FishAttribute'!C35)</f>
        <v>4</v>
      </c>
      <c r="AH139" s="37">
        <f>'鱼属性|FishAttribute'!F35</f>
        <v>90</v>
      </c>
      <c r="AI139" s="53">
        <f>'鱼属性|FishAttribute'!C35</f>
        <v>4</v>
      </c>
      <c r="AJ139" s="31">
        <f>'鱼属性|FishAttribute'!BY35</f>
        <v>0</v>
      </c>
      <c r="AK139" s="31">
        <f>'鱼属性|FishAttribute'!BZ35</f>
        <v>1</v>
      </c>
      <c r="AL139" s="31">
        <f>'鱼属性|FishAttribute'!CA35</f>
        <v>1</v>
      </c>
      <c r="AM139" s="31">
        <f>'鱼属性|FishAttribute'!CB35</f>
        <v>1</v>
      </c>
      <c r="AN139" s="31">
        <f>'鱼属性|FishAttribute'!CD35</f>
        <v>0</v>
      </c>
      <c r="AO139" s="31">
        <f>'鱼属性|FishAttribute'!CE35</f>
        <v>1</v>
      </c>
      <c r="AP139" s="31">
        <f>'鱼属性|FishAttribute'!CC35</f>
        <v>1</v>
      </c>
    </row>
    <row r="140" spans="1:42">
      <c r="A140" s="268" t="str">
        <f t="shared" si="29"/>
        <v>1039</v>
      </c>
      <c r="B140" s="124" t="str">
        <f t="shared" si="44"/>
        <v>track_1039</v>
      </c>
      <c r="C140" s="33">
        <f t="shared" si="30"/>
        <v>4</v>
      </c>
      <c r="D140" s="33">
        <f t="shared" si="31"/>
        <v>0</v>
      </c>
      <c r="E140" s="33">
        <f t="shared" si="32"/>
        <v>3</v>
      </c>
      <c r="F140" s="33">
        <f t="shared" si="33"/>
        <v>1</v>
      </c>
      <c r="G140" s="33">
        <f t="shared" si="34"/>
        <v>6</v>
      </c>
      <c r="H140" s="33">
        <f t="shared" si="35"/>
        <v>6</v>
      </c>
      <c r="I140" s="33">
        <f t="shared" si="36"/>
        <v>1</v>
      </c>
      <c r="J140" s="31">
        <f t="shared" si="37"/>
        <v>0</v>
      </c>
      <c r="K140" s="31">
        <f t="shared" si="38"/>
        <v>0</v>
      </c>
      <c r="L140" s="31">
        <f t="shared" si="43"/>
        <v>1</v>
      </c>
      <c r="M140" s="31">
        <f t="shared" si="39"/>
        <v>1</v>
      </c>
      <c r="N140" s="31">
        <f t="shared" si="40"/>
        <v>0</v>
      </c>
      <c r="O140" s="31">
        <f t="shared" si="41"/>
        <v>1</v>
      </c>
      <c r="P140" s="31">
        <f t="shared" si="42"/>
        <v>1</v>
      </c>
      <c r="Q140" s="31" t="s">
        <v>757</v>
      </c>
      <c r="R140" s="31">
        <v>0</v>
      </c>
      <c r="S140" s="31">
        <v>0</v>
      </c>
      <c r="T140" s="31" t="s">
        <v>1242</v>
      </c>
      <c r="U140" s="96" t="s">
        <v>1101</v>
      </c>
      <c r="V140" s="96">
        <v>0</v>
      </c>
      <c r="W140" s="270" t="s">
        <v>1253</v>
      </c>
      <c r="X140" s="269"/>
      <c r="Z140" s="269"/>
      <c r="AA140" s="269"/>
      <c r="AB140" s="269"/>
      <c r="AE140" s="37">
        <f>'鱼属性|FishAttribute'!A36</f>
        <v>30</v>
      </c>
      <c r="AF140" s="272" t="str">
        <f>'鱼属性|FishAttribute'!B36</f>
        <v>yaoyu</v>
      </c>
      <c r="AG140" s="37">
        <f>IF(AND('鱼属性|FishAttribute'!C36=5,OR('鱼属性|FishAttribute'!A36&lt;51,'鱼属性|FishAttribute'!A36=52,'鱼属性|FishAttribute'!A36&gt;57)),6,'鱼属性|FishAttribute'!C36)</f>
        <v>4</v>
      </c>
      <c r="AH140" s="37">
        <f>'鱼属性|FishAttribute'!F36</f>
        <v>110</v>
      </c>
      <c r="AI140" s="53">
        <f>'鱼属性|FishAttribute'!C36</f>
        <v>4</v>
      </c>
      <c r="AJ140" s="31">
        <f>'鱼属性|FishAttribute'!BY36</f>
        <v>1</v>
      </c>
      <c r="AK140" s="31">
        <f>'鱼属性|FishAttribute'!BZ36</f>
        <v>1</v>
      </c>
      <c r="AL140" s="31">
        <f>'鱼属性|FishAttribute'!CA36</f>
        <v>1</v>
      </c>
      <c r="AM140" s="31">
        <f>'鱼属性|FishAttribute'!CB36</f>
        <v>1</v>
      </c>
      <c r="AN140" s="31">
        <f>'鱼属性|FishAttribute'!CD36</f>
        <v>0</v>
      </c>
      <c r="AO140" s="31">
        <f>'鱼属性|FishAttribute'!CE36</f>
        <v>1</v>
      </c>
      <c r="AP140" s="31">
        <f>'鱼属性|FishAttribute'!CC36</f>
        <v>1</v>
      </c>
    </row>
    <row r="141" spans="1:42" ht="16.5" customHeight="1">
      <c r="A141" s="268" t="str">
        <f t="shared" si="29"/>
        <v>1040</v>
      </c>
      <c r="B141" s="124" t="str">
        <f t="shared" si="44"/>
        <v>track_1040</v>
      </c>
      <c r="C141" s="33">
        <f t="shared" si="30"/>
        <v>4</v>
      </c>
      <c r="D141" s="33">
        <f t="shared" si="31"/>
        <v>0</v>
      </c>
      <c r="E141" s="33">
        <f t="shared" si="32"/>
        <v>4</v>
      </c>
      <c r="F141" s="33">
        <f t="shared" si="33"/>
        <v>2</v>
      </c>
      <c r="G141" s="33">
        <f t="shared" si="34"/>
        <v>7</v>
      </c>
      <c r="H141" s="33">
        <f t="shared" si="35"/>
        <v>1</v>
      </c>
      <c r="I141" s="33">
        <f t="shared" si="36"/>
        <v>1</v>
      </c>
      <c r="J141" s="31">
        <f t="shared" si="37"/>
        <v>0</v>
      </c>
      <c r="K141" s="31">
        <f t="shared" si="38"/>
        <v>0</v>
      </c>
      <c r="L141" s="31">
        <f t="shared" si="43"/>
        <v>1</v>
      </c>
      <c r="M141" s="31">
        <f t="shared" si="39"/>
        <v>1</v>
      </c>
      <c r="N141" s="31">
        <f t="shared" si="40"/>
        <v>0</v>
      </c>
      <c r="O141" s="31">
        <f t="shared" si="41"/>
        <v>1</v>
      </c>
      <c r="P141" s="31">
        <f t="shared" si="42"/>
        <v>1</v>
      </c>
      <c r="Q141" s="31" t="s">
        <v>757</v>
      </c>
      <c r="R141" s="31">
        <v>0</v>
      </c>
      <c r="S141" s="31">
        <v>0</v>
      </c>
      <c r="T141" s="31" t="s">
        <v>1242</v>
      </c>
      <c r="U141" s="96" t="s">
        <v>1101</v>
      </c>
      <c r="V141" s="96">
        <v>0</v>
      </c>
      <c r="W141" s="270" t="s">
        <v>1252</v>
      </c>
      <c r="X141" s="269"/>
      <c r="Z141" s="269"/>
      <c r="AA141" s="269"/>
      <c r="AB141" s="269"/>
      <c r="AE141" s="37">
        <f>'鱼属性|FishAttribute'!A37</f>
        <v>31</v>
      </c>
      <c r="AF141" s="272" t="str">
        <f>'鱼属性|FishAttribute'!B37</f>
        <v>bixi</v>
      </c>
      <c r="AG141" s="37">
        <f>IF(AND('鱼属性|FishAttribute'!C37=5,OR('鱼属性|FishAttribute'!A37&lt;51,'鱼属性|FishAttribute'!A37=52,'鱼属性|FishAttribute'!A37&gt;57)),6,'鱼属性|FishAttribute'!C37)</f>
        <v>4</v>
      </c>
      <c r="AH141" s="37">
        <f>'鱼属性|FishAttribute'!F37</f>
        <v>130</v>
      </c>
      <c r="AI141" s="53">
        <f>'鱼属性|FishAttribute'!C37</f>
        <v>4</v>
      </c>
      <c r="AJ141" s="31">
        <f>'鱼属性|FishAttribute'!BY37</f>
        <v>0</v>
      </c>
      <c r="AK141" s="31">
        <f>'鱼属性|FishAttribute'!BZ37</f>
        <v>1</v>
      </c>
      <c r="AL141" s="31">
        <f>'鱼属性|FishAttribute'!CA37</f>
        <v>1</v>
      </c>
      <c r="AM141" s="31">
        <f>'鱼属性|FishAttribute'!CB37</f>
        <v>1</v>
      </c>
      <c r="AN141" s="31">
        <f>'鱼属性|FishAttribute'!CD37</f>
        <v>0</v>
      </c>
      <c r="AO141" s="31">
        <f>'鱼属性|FishAttribute'!CE37</f>
        <v>1</v>
      </c>
      <c r="AP141" s="31">
        <f>'鱼属性|FishAttribute'!CC37</f>
        <v>1</v>
      </c>
    </row>
    <row r="142" spans="1:42">
      <c r="A142" s="268" t="str">
        <f t="shared" si="29"/>
        <v>1041</v>
      </c>
      <c r="B142" s="124" t="str">
        <f t="shared" si="44"/>
        <v>track_1041</v>
      </c>
      <c r="C142" s="33">
        <f t="shared" si="30"/>
        <v>5</v>
      </c>
      <c r="D142" s="33">
        <f t="shared" si="31"/>
        <v>0</v>
      </c>
      <c r="E142" s="33">
        <f t="shared" si="32"/>
        <v>1</v>
      </c>
      <c r="F142" s="33">
        <f t="shared" si="33"/>
        <v>2</v>
      </c>
      <c r="G142" s="33">
        <f t="shared" si="34"/>
        <v>1</v>
      </c>
      <c r="H142" s="33">
        <f t="shared" si="35"/>
        <v>6</v>
      </c>
      <c r="I142" s="33">
        <f t="shared" si="36"/>
        <v>1</v>
      </c>
      <c r="J142" s="31">
        <f t="shared" si="37"/>
        <v>1</v>
      </c>
      <c r="K142" s="31">
        <f t="shared" si="38"/>
        <v>1</v>
      </c>
      <c r="L142" s="31">
        <f t="shared" si="43"/>
        <v>0</v>
      </c>
      <c r="M142" s="31">
        <f t="shared" si="39"/>
        <v>0</v>
      </c>
      <c r="N142" s="31">
        <f t="shared" si="40"/>
        <v>0</v>
      </c>
      <c r="O142" s="31">
        <f t="shared" si="41"/>
        <v>0</v>
      </c>
      <c r="P142" s="31">
        <f t="shared" si="42"/>
        <v>0</v>
      </c>
      <c r="Q142" s="31" t="s">
        <v>757</v>
      </c>
      <c r="R142" s="31">
        <v>0</v>
      </c>
      <c r="S142" s="31">
        <v>0</v>
      </c>
      <c r="T142" s="31" t="s">
        <v>1242</v>
      </c>
      <c r="U142" s="96" t="s">
        <v>1204</v>
      </c>
      <c r="V142" s="96">
        <v>0</v>
      </c>
      <c r="W142" s="270" t="s">
        <v>1251</v>
      </c>
      <c r="X142" s="269"/>
      <c r="Z142" s="269"/>
      <c r="AA142" s="269"/>
      <c r="AB142" s="269"/>
      <c r="AE142" s="37">
        <f>'鱼属性|FishAttribute'!A38</f>
        <v>32</v>
      </c>
      <c r="AF142" s="272" t="str">
        <f>'鱼属性|FishAttribute'!B38</f>
        <v>jinjialouluo</v>
      </c>
      <c r="AG142" s="37">
        <f>IF(AND('鱼属性|FishAttribute'!C38=5,OR('鱼属性|FishAttribute'!A38&lt;51,'鱼属性|FishAttribute'!A38=52,'鱼属性|FishAttribute'!A38&gt;57)),6,'鱼属性|FishAttribute'!C38)</f>
        <v>4</v>
      </c>
      <c r="AH142" s="37">
        <f>'鱼属性|FishAttribute'!F38</f>
        <v>145</v>
      </c>
      <c r="AI142" s="53">
        <f>'鱼属性|FishAttribute'!C38</f>
        <v>4</v>
      </c>
      <c r="AJ142" s="31">
        <f>'鱼属性|FishAttribute'!BY38</f>
        <v>1</v>
      </c>
      <c r="AK142" s="31">
        <f>'鱼属性|FishAttribute'!BZ38</f>
        <v>1</v>
      </c>
      <c r="AL142" s="31">
        <f>'鱼属性|FishAttribute'!CA38</f>
        <v>1</v>
      </c>
      <c r="AM142" s="31">
        <f>'鱼属性|FishAttribute'!CB38</f>
        <v>1</v>
      </c>
      <c r="AN142" s="31">
        <f>'鱼属性|FishAttribute'!CD38</f>
        <v>1</v>
      </c>
      <c r="AO142" s="31">
        <f>'鱼属性|FishAttribute'!CE38</f>
        <v>1</v>
      </c>
      <c r="AP142" s="31">
        <f>'鱼属性|FishAttribute'!CC38</f>
        <v>1</v>
      </c>
    </row>
    <row r="143" spans="1:42">
      <c r="A143" s="268" t="str">
        <f t="shared" si="29"/>
        <v>1042</v>
      </c>
      <c r="B143" s="124" t="str">
        <f t="shared" si="44"/>
        <v>track_1042</v>
      </c>
      <c r="C143" s="33">
        <f t="shared" si="30"/>
        <v>5</v>
      </c>
      <c r="D143" s="33">
        <f t="shared" si="31"/>
        <v>0</v>
      </c>
      <c r="E143" s="33">
        <f t="shared" si="32"/>
        <v>1</v>
      </c>
      <c r="F143" s="33">
        <f t="shared" si="33"/>
        <v>2</v>
      </c>
      <c r="G143" s="33">
        <f t="shared" si="34"/>
        <v>1</v>
      </c>
      <c r="H143" s="33">
        <f t="shared" si="35"/>
        <v>8</v>
      </c>
      <c r="I143" s="33">
        <f t="shared" si="36"/>
        <v>1</v>
      </c>
      <c r="J143" s="31">
        <f t="shared" si="37"/>
        <v>1</v>
      </c>
      <c r="K143" s="31">
        <f t="shared" si="38"/>
        <v>1</v>
      </c>
      <c r="L143" s="31">
        <f t="shared" si="43"/>
        <v>0</v>
      </c>
      <c r="M143" s="31">
        <f t="shared" si="39"/>
        <v>0</v>
      </c>
      <c r="N143" s="31">
        <f t="shared" si="40"/>
        <v>0</v>
      </c>
      <c r="O143" s="31">
        <f t="shared" si="41"/>
        <v>0</v>
      </c>
      <c r="P143" s="31">
        <f t="shared" si="42"/>
        <v>0</v>
      </c>
      <c r="Q143" s="31" t="s">
        <v>757</v>
      </c>
      <c r="R143" s="31">
        <v>0</v>
      </c>
      <c r="S143" s="31">
        <v>0</v>
      </c>
      <c r="T143" s="31" t="s">
        <v>1242</v>
      </c>
      <c r="U143" s="96" t="s">
        <v>1204</v>
      </c>
      <c r="V143" s="96">
        <v>0</v>
      </c>
      <c r="W143" s="270" t="s">
        <v>1250</v>
      </c>
      <c r="X143" s="274"/>
      <c r="Z143" s="269"/>
      <c r="AA143" s="269"/>
      <c r="AB143" s="269"/>
      <c r="AE143" s="37">
        <f>'鱼属性|FishAttribute'!A39</f>
        <v>33</v>
      </c>
      <c r="AF143" s="272" t="str">
        <f>'鱼属性|FishAttribute'!B39</f>
        <v>hujing</v>
      </c>
      <c r="AG143" s="37">
        <f>IF(AND('鱼属性|FishAttribute'!C39=5,OR('鱼属性|FishAttribute'!A39&lt;51,'鱼属性|FishAttribute'!A39=52,'鱼属性|FishAttribute'!A39&gt;57)),6,'鱼属性|FishAttribute'!C39)</f>
        <v>4</v>
      </c>
      <c r="AH143" s="37">
        <f>'鱼属性|FishAttribute'!F39</f>
        <v>150</v>
      </c>
      <c r="AI143" s="53">
        <f>'鱼属性|FishAttribute'!C39</f>
        <v>4</v>
      </c>
      <c r="AJ143" s="31">
        <f>'鱼属性|FishAttribute'!BY39</f>
        <v>0</v>
      </c>
      <c r="AK143" s="31">
        <f>'鱼属性|FishAttribute'!BZ39</f>
        <v>1</v>
      </c>
      <c r="AL143" s="31">
        <f>'鱼属性|FishAttribute'!CA39</f>
        <v>1</v>
      </c>
      <c r="AM143" s="31">
        <f>'鱼属性|FishAttribute'!CB39</f>
        <v>1</v>
      </c>
      <c r="AN143" s="31">
        <f>'鱼属性|FishAttribute'!CD39</f>
        <v>0</v>
      </c>
      <c r="AO143" s="31">
        <f>'鱼属性|FishAttribute'!CE39</f>
        <v>1</v>
      </c>
      <c r="AP143" s="31">
        <f>'鱼属性|FishAttribute'!CC39</f>
        <v>1</v>
      </c>
    </row>
    <row r="144" spans="1:42">
      <c r="A144" s="268" t="str">
        <f t="shared" si="29"/>
        <v>1043</v>
      </c>
      <c r="B144" s="124" t="str">
        <f t="shared" si="44"/>
        <v>track_1043</v>
      </c>
      <c r="C144" s="33">
        <f t="shared" si="30"/>
        <v>5</v>
      </c>
      <c r="D144" s="33">
        <f t="shared" si="31"/>
        <v>0</v>
      </c>
      <c r="E144" s="33">
        <f t="shared" si="32"/>
        <v>2</v>
      </c>
      <c r="F144" s="33">
        <f t="shared" si="33"/>
        <v>4</v>
      </c>
      <c r="G144" s="33">
        <f t="shared" si="34"/>
        <v>6</v>
      </c>
      <c r="H144" s="33">
        <f t="shared" si="35"/>
        <v>7</v>
      </c>
      <c r="I144" s="33">
        <f t="shared" si="36"/>
        <v>1</v>
      </c>
      <c r="J144" s="31">
        <f t="shared" si="37"/>
        <v>1</v>
      </c>
      <c r="K144" s="31">
        <f t="shared" si="38"/>
        <v>1</v>
      </c>
      <c r="L144" s="31">
        <f t="shared" si="43"/>
        <v>0</v>
      </c>
      <c r="M144" s="31">
        <f t="shared" si="39"/>
        <v>0</v>
      </c>
      <c r="N144" s="31">
        <f t="shared" si="40"/>
        <v>0</v>
      </c>
      <c r="O144" s="31">
        <f t="shared" si="41"/>
        <v>0</v>
      </c>
      <c r="P144" s="31">
        <f t="shared" si="42"/>
        <v>0</v>
      </c>
      <c r="Q144" s="31" t="s">
        <v>757</v>
      </c>
      <c r="R144" s="31">
        <v>0</v>
      </c>
      <c r="S144" s="31">
        <v>0</v>
      </c>
      <c r="T144" s="31" t="s">
        <v>1242</v>
      </c>
      <c r="U144" s="96" t="s">
        <v>1204</v>
      </c>
      <c r="V144" s="96">
        <v>0</v>
      </c>
      <c r="W144" s="270" t="s">
        <v>1249</v>
      </c>
      <c r="X144" s="269"/>
      <c r="Z144" s="269"/>
      <c r="AA144" s="269"/>
      <c r="AB144" s="269"/>
      <c r="AE144" s="37">
        <f>'鱼属性|FishAttribute'!A40</f>
        <v>34</v>
      </c>
      <c r="AF144" s="272" t="str">
        <f>'鱼属性|FishAttribute'!B40</f>
        <v>chuitousha</v>
      </c>
      <c r="AG144" s="37">
        <f>IF(AND('鱼属性|FishAttribute'!C40=5,OR('鱼属性|FishAttribute'!A40&lt;51,'鱼属性|FishAttribute'!A40=52,'鱼属性|FishAttribute'!A40&gt;57)),6,'鱼属性|FishAttribute'!C40)</f>
        <v>4</v>
      </c>
      <c r="AH144" s="37">
        <f>'鱼属性|FishAttribute'!F40</f>
        <v>155</v>
      </c>
      <c r="AI144" s="53">
        <f>'鱼属性|FishAttribute'!C40</f>
        <v>4</v>
      </c>
      <c r="AJ144" s="31">
        <f>'鱼属性|FishAttribute'!BY40</f>
        <v>1</v>
      </c>
      <c r="AK144" s="31">
        <f>'鱼属性|FishAttribute'!BZ40</f>
        <v>1</v>
      </c>
      <c r="AL144" s="31">
        <f>'鱼属性|FishAttribute'!CA40</f>
        <v>1</v>
      </c>
      <c r="AM144" s="31">
        <f>'鱼属性|FishAttribute'!CB40</f>
        <v>1</v>
      </c>
      <c r="AN144" s="31">
        <f>'鱼属性|FishAttribute'!CD40</f>
        <v>1</v>
      </c>
      <c r="AO144" s="31">
        <f>'鱼属性|FishAttribute'!CE40</f>
        <v>1</v>
      </c>
      <c r="AP144" s="31">
        <f>'鱼属性|FishAttribute'!CC40</f>
        <v>1</v>
      </c>
    </row>
    <row r="145" spans="1:42">
      <c r="A145" s="268" t="str">
        <f t="shared" si="29"/>
        <v>1044</v>
      </c>
      <c r="B145" s="124" t="str">
        <f t="shared" si="44"/>
        <v>track_1044</v>
      </c>
      <c r="C145" s="33">
        <f t="shared" si="30"/>
        <v>5</v>
      </c>
      <c r="D145" s="33">
        <f t="shared" si="31"/>
        <v>0</v>
      </c>
      <c r="E145" s="33">
        <f t="shared" si="32"/>
        <v>2</v>
      </c>
      <c r="F145" s="33">
        <f t="shared" si="33"/>
        <v>4</v>
      </c>
      <c r="G145" s="33">
        <f t="shared" si="34"/>
        <v>7</v>
      </c>
      <c r="H145" s="33">
        <f t="shared" si="35"/>
        <v>9</v>
      </c>
      <c r="I145" s="33">
        <f t="shared" si="36"/>
        <v>1</v>
      </c>
      <c r="J145" s="31">
        <f t="shared" si="37"/>
        <v>1</v>
      </c>
      <c r="K145" s="31">
        <f t="shared" si="38"/>
        <v>1</v>
      </c>
      <c r="L145" s="31">
        <f t="shared" si="43"/>
        <v>0</v>
      </c>
      <c r="M145" s="31">
        <f t="shared" si="39"/>
        <v>0</v>
      </c>
      <c r="N145" s="31">
        <f t="shared" si="40"/>
        <v>0</v>
      </c>
      <c r="O145" s="31">
        <f t="shared" si="41"/>
        <v>0</v>
      </c>
      <c r="P145" s="31">
        <f t="shared" si="42"/>
        <v>0</v>
      </c>
      <c r="Q145" s="31" t="s">
        <v>757</v>
      </c>
      <c r="R145" s="31">
        <v>0</v>
      </c>
      <c r="S145" s="31">
        <v>0</v>
      </c>
      <c r="T145" s="31" t="s">
        <v>1242</v>
      </c>
      <c r="U145" s="96" t="s">
        <v>1204</v>
      </c>
      <c r="V145" s="96">
        <v>0</v>
      </c>
      <c r="W145" s="270" t="s">
        <v>1248</v>
      </c>
      <c r="X145" s="269"/>
      <c r="Z145" s="269"/>
      <c r="AA145" s="269"/>
      <c r="AB145" s="269"/>
      <c r="AE145" s="37">
        <f>'鱼属性|FishAttribute'!A41</f>
        <v>35</v>
      </c>
      <c r="AF145" s="272" t="str">
        <f>'鱼属性|FishAttribute'!B41</f>
        <v>youlingchuan</v>
      </c>
      <c r="AG145" s="37">
        <f>IF(AND('鱼属性|FishAttribute'!C41=5,OR('鱼属性|FishAttribute'!A41&lt;51,'鱼属性|FishAttribute'!A41=52,'鱼属性|FishAttribute'!A41&gt;57)),6,'鱼属性|FishAttribute'!C41)</f>
        <v>6</v>
      </c>
      <c r="AH145" s="37">
        <f>'鱼属性|FishAttribute'!F41</f>
        <v>1050</v>
      </c>
      <c r="AI145" s="53">
        <f>'鱼属性|FishAttribute'!C41</f>
        <v>6</v>
      </c>
      <c r="AJ145" s="31">
        <f>'鱼属性|FishAttribute'!BY41</f>
        <v>0</v>
      </c>
      <c r="AK145" s="31">
        <f>'鱼属性|FishAttribute'!BZ41</f>
        <v>0</v>
      </c>
      <c r="AL145" s="31">
        <f>'鱼属性|FishAttribute'!CA41</f>
        <v>1</v>
      </c>
      <c r="AM145" s="31">
        <f>'鱼属性|FishAttribute'!CB41</f>
        <v>0</v>
      </c>
      <c r="AN145" s="31">
        <f>'鱼属性|FishAttribute'!CD41</f>
        <v>0</v>
      </c>
      <c r="AO145" s="31">
        <f>'鱼属性|FishAttribute'!CE41</f>
        <v>0</v>
      </c>
      <c r="AP145" s="31">
        <f>'鱼属性|FishAttribute'!CC41</f>
        <v>0</v>
      </c>
    </row>
    <row r="146" spans="1:42">
      <c r="A146" s="268" t="str">
        <f t="shared" si="29"/>
        <v>1045</v>
      </c>
      <c r="B146" s="124" t="str">
        <f t="shared" si="44"/>
        <v>track_1045</v>
      </c>
      <c r="C146" s="33">
        <f t="shared" si="30"/>
        <v>5</v>
      </c>
      <c r="D146" s="33">
        <f t="shared" si="31"/>
        <v>0</v>
      </c>
      <c r="E146" s="33">
        <f t="shared" si="32"/>
        <v>3</v>
      </c>
      <c r="F146" s="33">
        <f t="shared" si="33"/>
        <v>2</v>
      </c>
      <c r="G146" s="33">
        <f t="shared" si="34"/>
        <v>1</v>
      </c>
      <c r="H146" s="33">
        <f t="shared" si="35"/>
        <v>5</v>
      </c>
      <c r="I146" s="33">
        <f t="shared" si="36"/>
        <v>1</v>
      </c>
      <c r="J146" s="31">
        <f t="shared" si="37"/>
        <v>1</v>
      </c>
      <c r="K146" s="31">
        <f t="shared" si="38"/>
        <v>1</v>
      </c>
      <c r="L146" s="31">
        <f t="shared" si="43"/>
        <v>0</v>
      </c>
      <c r="M146" s="31">
        <f t="shared" si="39"/>
        <v>0</v>
      </c>
      <c r="N146" s="31">
        <f t="shared" si="40"/>
        <v>0</v>
      </c>
      <c r="O146" s="31">
        <f t="shared" si="41"/>
        <v>0</v>
      </c>
      <c r="P146" s="31">
        <f t="shared" si="42"/>
        <v>0</v>
      </c>
      <c r="Q146" s="31" t="s">
        <v>757</v>
      </c>
      <c r="R146" s="31">
        <v>0</v>
      </c>
      <c r="S146" s="31">
        <v>0</v>
      </c>
      <c r="T146" s="31" t="s">
        <v>1242</v>
      </c>
      <c r="U146" s="96" t="s">
        <v>1204</v>
      </c>
      <c r="V146" s="96">
        <v>0</v>
      </c>
      <c r="W146" s="270" t="s">
        <v>1247</v>
      </c>
      <c r="X146" s="269"/>
      <c r="Z146" s="269"/>
      <c r="AA146" s="269"/>
      <c r="AB146" s="269"/>
      <c r="AE146" s="37">
        <f>'鱼属性|FishAttribute'!A42</f>
        <v>36</v>
      </c>
      <c r="AF146" s="272" t="str">
        <f>'鱼属性|FishAttribute'!B42</f>
        <v>huojiansha</v>
      </c>
      <c r="AG146" s="37">
        <f>IF(AND('鱼属性|FishAttribute'!C42=5,OR('鱼属性|FishAttribute'!A42&lt;51,'鱼属性|FishAttribute'!A42=52,'鱼属性|FishAttribute'!A42&gt;57)),6,'鱼属性|FishAttribute'!C42)</f>
        <v>6</v>
      </c>
      <c r="AH146" s="37">
        <f>'鱼属性|FishAttribute'!F42</f>
        <v>950</v>
      </c>
      <c r="AI146" s="53">
        <f>'鱼属性|FishAttribute'!C42</f>
        <v>6</v>
      </c>
      <c r="AJ146" s="31">
        <f>'鱼属性|FishAttribute'!BY42</f>
        <v>0</v>
      </c>
      <c r="AK146" s="31">
        <f>'鱼属性|FishAttribute'!BZ42</f>
        <v>0</v>
      </c>
      <c r="AL146" s="31">
        <f>'鱼属性|FishAttribute'!CA42</f>
        <v>0</v>
      </c>
      <c r="AM146" s="31">
        <f>'鱼属性|FishAttribute'!CB42</f>
        <v>1</v>
      </c>
      <c r="AN146" s="31">
        <f>'鱼属性|FishAttribute'!CD42</f>
        <v>0</v>
      </c>
      <c r="AO146" s="31">
        <f>'鱼属性|FishAttribute'!CE42</f>
        <v>0</v>
      </c>
      <c r="AP146" s="31">
        <f>'鱼属性|FishAttribute'!CC42</f>
        <v>0</v>
      </c>
    </row>
    <row r="147" spans="1:42">
      <c r="A147" s="268" t="str">
        <f t="shared" si="29"/>
        <v>1046</v>
      </c>
      <c r="B147" s="124" t="str">
        <f t="shared" si="44"/>
        <v>track_1046</v>
      </c>
      <c r="C147" s="33">
        <f t="shared" si="30"/>
        <v>5</v>
      </c>
      <c r="D147" s="33">
        <f t="shared" si="31"/>
        <v>0</v>
      </c>
      <c r="E147" s="33">
        <f t="shared" si="32"/>
        <v>4</v>
      </c>
      <c r="F147" s="33">
        <f t="shared" si="33"/>
        <v>2</v>
      </c>
      <c r="G147" s="33">
        <f t="shared" si="34"/>
        <v>1</v>
      </c>
      <c r="H147" s="33">
        <f t="shared" si="35"/>
        <v>1</v>
      </c>
      <c r="I147" s="33">
        <f t="shared" si="36"/>
        <v>1</v>
      </c>
      <c r="J147" s="31">
        <f t="shared" si="37"/>
        <v>1</v>
      </c>
      <c r="K147" s="31">
        <f t="shared" si="38"/>
        <v>1</v>
      </c>
      <c r="L147" s="31">
        <f t="shared" si="43"/>
        <v>0</v>
      </c>
      <c r="M147" s="31">
        <f t="shared" si="39"/>
        <v>0</v>
      </c>
      <c r="N147" s="31">
        <f t="shared" si="40"/>
        <v>0</v>
      </c>
      <c r="O147" s="31">
        <f t="shared" si="41"/>
        <v>0</v>
      </c>
      <c r="P147" s="31">
        <f t="shared" si="42"/>
        <v>0</v>
      </c>
      <c r="Q147" s="31" t="s">
        <v>757</v>
      </c>
      <c r="R147" s="31">
        <v>0</v>
      </c>
      <c r="S147" s="31">
        <v>0</v>
      </c>
      <c r="T147" s="31" t="s">
        <v>1242</v>
      </c>
      <c r="U147" s="96" t="s">
        <v>1204</v>
      </c>
      <c r="V147" s="96">
        <v>0</v>
      </c>
      <c r="W147" s="270" t="s">
        <v>1246</v>
      </c>
      <c r="X147" s="269"/>
      <c r="Z147" s="269"/>
      <c r="AA147" s="269"/>
      <c r="AB147" s="269"/>
      <c r="AE147" s="37">
        <f>'鱼属性|FishAttribute'!A43</f>
        <v>37</v>
      </c>
      <c r="AF147" s="272" t="str">
        <f>'鱼属性|FishAttribute'!B43</f>
        <v>xiejiangjun</v>
      </c>
      <c r="AG147" s="37">
        <f>IF(AND('鱼属性|FishAttribute'!C43=5,OR('鱼属性|FishAttribute'!A43&lt;51,'鱼属性|FishAttribute'!A43=52,'鱼属性|FishAttribute'!A43&gt;57)),6,'鱼属性|FishAttribute'!C43)</f>
        <v>6</v>
      </c>
      <c r="AH147" s="37">
        <f>'鱼属性|FishAttribute'!F43</f>
        <v>500</v>
      </c>
      <c r="AI147" s="53">
        <f>'鱼属性|FishAttribute'!C43</f>
        <v>6</v>
      </c>
      <c r="AJ147" s="31">
        <f>'鱼属性|FishAttribute'!BY43</f>
        <v>1</v>
      </c>
      <c r="AK147" s="31">
        <f>'鱼属性|FishAttribute'!BZ43</f>
        <v>0</v>
      </c>
      <c r="AL147" s="31">
        <f>'鱼属性|FishAttribute'!CA43</f>
        <v>0</v>
      </c>
      <c r="AM147" s="31">
        <f>'鱼属性|FishAttribute'!CB43</f>
        <v>0</v>
      </c>
      <c r="AN147" s="31">
        <f>'鱼属性|FishAttribute'!CD43</f>
        <v>0</v>
      </c>
      <c r="AO147" s="31">
        <f>'鱼属性|FishAttribute'!CE43</f>
        <v>0</v>
      </c>
      <c r="AP147" s="31">
        <f>'鱼属性|FishAttribute'!CC43</f>
        <v>0</v>
      </c>
    </row>
    <row r="148" spans="1:42">
      <c r="A148" s="268" t="str">
        <f t="shared" si="29"/>
        <v>1047</v>
      </c>
      <c r="B148" s="124" t="str">
        <f t="shared" si="44"/>
        <v>track_1047</v>
      </c>
      <c r="C148" s="33">
        <f t="shared" si="30"/>
        <v>5</v>
      </c>
      <c r="D148" s="33">
        <f t="shared" si="31"/>
        <v>0</v>
      </c>
      <c r="E148" s="33">
        <f t="shared" si="32"/>
        <v>4</v>
      </c>
      <c r="F148" s="33">
        <f t="shared" si="33"/>
        <v>2</v>
      </c>
      <c r="G148" s="33">
        <f t="shared" si="34"/>
        <v>2</v>
      </c>
      <c r="H148" s="33">
        <f t="shared" si="35"/>
        <v>2</v>
      </c>
      <c r="I148" s="33">
        <f t="shared" si="36"/>
        <v>1</v>
      </c>
      <c r="J148" s="31">
        <f t="shared" si="37"/>
        <v>1</v>
      </c>
      <c r="K148" s="31">
        <f t="shared" si="38"/>
        <v>1</v>
      </c>
      <c r="L148" s="31">
        <f t="shared" si="43"/>
        <v>0</v>
      </c>
      <c r="M148" s="31">
        <f t="shared" si="39"/>
        <v>0</v>
      </c>
      <c r="N148" s="31">
        <f t="shared" si="40"/>
        <v>0</v>
      </c>
      <c r="O148" s="31">
        <f t="shared" si="41"/>
        <v>0</v>
      </c>
      <c r="P148" s="31">
        <f t="shared" si="42"/>
        <v>0</v>
      </c>
      <c r="Q148" s="31" t="s">
        <v>757</v>
      </c>
      <c r="R148" s="31">
        <v>0</v>
      </c>
      <c r="S148" s="31">
        <v>0</v>
      </c>
      <c r="T148" s="31" t="s">
        <v>1242</v>
      </c>
      <c r="U148" s="96" t="s">
        <v>1204</v>
      </c>
      <c r="V148" s="96">
        <v>0</v>
      </c>
      <c r="W148" s="270" t="s">
        <v>1245</v>
      </c>
      <c r="X148" s="269"/>
      <c r="Z148" s="269"/>
      <c r="AA148" s="269"/>
      <c r="AB148" s="269"/>
      <c r="AE148" s="37">
        <f>'鱼属性|FishAttribute'!A44</f>
        <v>38</v>
      </c>
      <c r="AF148" s="272" t="str">
        <f>'鱼属性|FishAttribute'!B44</f>
        <v>kedaya</v>
      </c>
      <c r="AG148" s="37">
        <f>IF(AND('鱼属性|FishAttribute'!C44=5,OR('鱼属性|FishAttribute'!A44&lt;51,'鱼属性|FishAttribute'!A44=52,'鱼属性|FishAttribute'!A44&gt;57)),6,'鱼属性|FishAttribute'!C44)</f>
        <v>6</v>
      </c>
      <c r="AH148" s="37">
        <f>'鱼属性|FishAttribute'!F44</f>
        <v>1378</v>
      </c>
      <c r="AI148" s="53">
        <f>'鱼属性|FishAttribute'!C44</f>
        <v>6</v>
      </c>
      <c r="AJ148" s="31">
        <f>'鱼属性|FishAttribute'!BY44</f>
        <v>0</v>
      </c>
      <c r="AK148" s="31">
        <f>'鱼属性|FishAttribute'!BZ44</f>
        <v>0</v>
      </c>
      <c r="AL148" s="31">
        <f>'鱼属性|FishAttribute'!CA44</f>
        <v>1</v>
      </c>
      <c r="AM148" s="31">
        <f>'鱼属性|FishAttribute'!CB44</f>
        <v>1</v>
      </c>
      <c r="AN148" s="31">
        <f>'鱼属性|FishAttribute'!CD44</f>
        <v>1</v>
      </c>
      <c r="AO148" s="31">
        <f>'鱼属性|FishAttribute'!CE44</f>
        <v>1</v>
      </c>
      <c r="AP148" s="31">
        <f>'鱼属性|FishAttribute'!CC44</f>
        <v>1</v>
      </c>
    </row>
    <row r="149" spans="1:42" ht="62.4">
      <c r="A149" s="268" t="str">
        <f t="shared" si="29"/>
        <v>1048</v>
      </c>
      <c r="B149" s="124" t="str">
        <f t="shared" si="44"/>
        <v>track_1048</v>
      </c>
      <c r="C149" s="33">
        <f t="shared" si="30"/>
        <v>5</v>
      </c>
      <c r="D149" s="33">
        <f t="shared" si="31"/>
        <v>0</v>
      </c>
      <c r="E149" s="33">
        <f t="shared" si="32"/>
        <v>4</v>
      </c>
      <c r="F149" s="33">
        <f t="shared" si="33"/>
        <v>2</v>
      </c>
      <c r="G149" s="33">
        <f t="shared" si="34"/>
        <v>3</v>
      </c>
      <c r="H149" s="33">
        <f t="shared" si="35"/>
        <v>3</v>
      </c>
      <c r="I149" s="33">
        <f t="shared" si="36"/>
        <v>1</v>
      </c>
      <c r="J149" s="31">
        <f t="shared" si="37"/>
        <v>1</v>
      </c>
      <c r="K149" s="31">
        <f t="shared" si="38"/>
        <v>1</v>
      </c>
      <c r="L149" s="31">
        <f t="shared" si="43"/>
        <v>0</v>
      </c>
      <c r="M149" s="31">
        <f t="shared" si="39"/>
        <v>0</v>
      </c>
      <c r="N149" s="31">
        <f t="shared" si="40"/>
        <v>0</v>
      </c>
      <c r="O149" s="31">
        <f t="shared" si="41"/>
        <v>0</v>
      </c>
      <c r="P149" s="31">
        <f t="shared" si="42"/>
        <v>0</v>
      </c>
      <c r="Q149" s="31" t="s">
        <v>757</v>
      </c>
      <c r="R149" s="31">
        <v>0</v>
      </c>
      <c r="S149" s="31">
        <v>0</v>
      </c>
      <c r="T149" s="31" t="s">
        <v>1242</v>
      </c>
      <c r="U149" s="96" t="s">
        <v>1204</v>
      </c>
      <c r="V149" s="96">
        <v>0</v>
      </c>
      <c r="W149" s="270" t="s">
        <v>1244</v>
      </c>
      <c r="X149" s="269"/>
      <c r="Z149" s="269" t="s">
        <v>1243</v>
      </c>
      <c r="AA149" s="269"/>
      <c r="AB149" s="269"/>
      <c r="AE149" s="37">
        <f>'鱼属性|FishAttribute'!A45</f>
        <v>39</v>
      </c>
      <c r="AF149" s="272" t="str">
        <f>'鱼属性|FishAttribute'!B45</f>
        <v>jiatelin</v>
      </c>
      <c r="AG149" s="37">
        <f>IF(AND('鱼属性|FishAttribute'!C45=5,OR('鱼属性|FishAttribute'!A45&lt;51,'鱼属性|FishAttribute'!A45=52,'鱼属性|FishAttribute'!A45&gt;57)),6,'鱼属性|FishAttribute'!C45)</f>
        <v>6</v>
      </c>
      <c r="AH149" s="37">
        <f>'鱼属性|FishAttribute'!F45</f>
        <v>650</v>
      </c>
      <c r="AI149" s="53">
        <f>'鱼属性|FishAttribute'!C45</f>
        <v>5</v>
      </c>
      <c r="AJ149" s="31">
        <f>'鱼属性|FishAttribute'!BY45</f>
        <v>0</v>
      </c>
      <c r="AK149" s="31">
        <f>'鱼属性|FishAttribute'!BZ45</f>
        <v>0</v>
      </c>
      <c r="AL149" s="31">
        <f>'鱼属性|FishAttribute'!CA45</f>
        <v>0</v>
      </c>
      <c r="AM149" s="31">
        <f>'鱼属性|FishAttribute'!CB45</f>
        <v>0</v>
      </c>
      <c r="AN149" s="31">
        <f>'鱼属性|FishAttribute'!CD45</f>
        <v>0</v>
      </c>
      <c r="AO149" s="31">
        <f>'鱼属性|FishAttribute'!CE45</f>
        <v>0</v>
      </c>
      <c r="AP149" s="31">
        <f>'鱼属性|FishAttribute'!CC45</f>
        <v>1</v>
      </c>
    </row>
    <row r="150" spans="1:42">
      <c r="A150" s="268" t="str">
        <f t="shared" si="29"/>
        <v>1049</v>
      </c>
      <c r="B150" s="124" t="str">
        <f t="shared" si="44"/>
        <v>track_1049</v>
      </c>
      <c r="C150" s="33">
        <f t="shared" si="30"/>
        <v>5</v>
      </c>
      <c r="D150" s="33">
        <f t="shared" si="31"/>
        <v>0</v>
      </c>
      <c r="E150" s="33">
        <f t="shared" si="32"/>
        <v>4</v>
      </c>
      <c r="F150" s="33">
        <f t="shared" si="33"/>
        <v>2</v>
      </c>
      <c r="G150" s="33">
        <f t="shared" si="34"/>
        <v>5</v>
      </c>
      <c r="H150" s="33">
        <f t="shared" si="35"/>
        <v>4</v>
      </c>
      <c r="I150" s="33">
        <f t="shared" si="36"/>
        <v>1</v>
      </c>
      <c r="J150" s="31">
        <f t="shared" si="37"/>
        <v>1</v>
      </c>
      <c r="K150" s="31">
        <f t="shared" si="38"/>
        <v>1</v>
      </c>
      <c r="L150" s="31">
        <f t="shared" si="43"/>
        <v>0</v>
      </c>
      <c r="M150" s="31">
        <f t="shared" si="39"/>
        <v>0</v>
      </c>
      <c r="N150" s="31">
        <f t="shared" si="40"/>
        <v>0</v>
      </c>
      <c r="O150" s="31">
        <f t="shared" si="41"/>
        <v>0</v>
      </c>
      <c r="P150" s="31">
        <f t="shared" si="42"/>
        <v>0</v>
      </c>
      <c r="Q150" s="31" t="s">
        <v>757</v>
      </c>
      <c r="R150" s="31">
        <v>0</v>
      </c>
      <c r="S150" s="31">
        <v>0</v>
      </c>
      <c r="T150" s="31" t="s">
        <v>1242</v>
      </c>
      <c r="U150" s="96" t="s">
        <v>1204</v>
      </c>
      <c r="V150" s="96">
        <v>0</v>
      </c>
      <c r="W150" s="270" t="s">
        <v>1241</v>
      </c>
      <c r="X150" s="269"/>
      <c r="Z150" s="269"/>
      <c r="AA150" s="269"/>
      <c r="AB150" s="269"/>
      <c r="AE150" s="37">
        <f>'鱼属性|FishAttribute'!A46</f>
        <v>40</v>
      </c>
      <c r="AF150" s="272" t="str">
        <f>'鱼属性|FishAttribute'!B46</f>
        <v>aisha</v>
      </c>
      <c r="AG150" s="37">
        <f>IF(AND('鱼属性|FishAttribute'!C46=5,OR('鱼属性|FishAttribute'!A46&lt;51,'鱼属性|FishAttribute'!A46=52,'鱼属性|FishAttribute'!A46&gt;57)),6,'鱼属性|FishAttribute'!C46)</f>
        <v>6</v>
      </c>
      <c r="AH150" s="37">
        <f>'鱼属性|FishAttribute'!F46</f>
        <v>400</v>
      </c>
      <c r="AI150" s="53">
        <f>'鱼属性|FishAttribute'!C46</f>
        <v>6</v>
      </c>
      <c r="AJ150" s="31">
        <f>'鱼属性|FishAttribute'!BY46</f>
        <v>0</v>
      </c>
      <c r="AK150" s="31">
        <f>'鱼属性|FishAttribute'!BZ46</f>
        <v>0</v>
      </c>
      <c r="AL150" s="31">
        <f>'鱼属性|FishAttribute'!CA46</f>
        <v>0</v>
      </c>
      <c r="AM150" s="31">
        <f>'鱼属性|FishAttribute'!CB46</f>
        <v>0</v>
      </c>
      <c r="AN150" s="31">
        <f>'鱼属性|FishAttribute'!CD46</f>
        <v>0</v>
      </c>
      <c r="AO150" s="31">
        <f>'鱼属性|FishAttribute'!CE46</f>
        <v>0</v>
      </c>
      <c r="AP150" s="31">
        <f>'鱼属性|FishAttribute'!CC46</f>
        <v>0</v>
      </c>
    </row>
    <row r="151" spans="1:42" ht="16.5" customHeight="1">
      <c r="A151" s="268" t="str">
        <f t="shared" si="29"/>
        <v>1050</v>
      </c>
      <c r="B151" s="124" t="str">
        <f t="shared" si="44"/>
        <v>track_1050</v>
      </c>
      <c r="C151" s="33">
        <f t="shared" si="30"/>
        <v>6</v>
      </c>
      <c r="D151" s="33">
        <f t="shared" si="31"/>
        <v>1</v>
      </c>
      <c r="E151" s="33">
        <f t="shared" si="32"/>
        <v>1</v>
      </c>
      <c r="F151" s="33">
        <f t="shared" si="33"/>
        <v>3</v>
      </c>
      <c r="G151" s="33">
        <f t="shared" si="34"/>
        <v>3</v>
      </c>
      <c r="H151" s="33">
        <f t="shared" si="35"/>
        <v>1</v>
      </c>
      <c r="I151" s="33">
        <f t="shared" si="36"/>
        <v>1</v>
      </c>
      <c r="J151" s="31">
        <f t="shared" si="37"/>
        <v>0</v>
      </c>
      <c r="K151" s="31">
        <f t="shared" si="38"/>
        <v>0</v>
      </c>
      <c r="L151" s="31">
        <f t="shared" si="43"/>
        <v>1</v>
      </c>
      <c r="M151" s="31">
        <f t="shared" si="39"/>
        <v>1</v>
      </c>
      <c r="N151" s="31">
        <f t="shared" si="40"/>
        <v>1</v>
      </c>
      <c r="O151" s="31">
        <f t="shared" si="41"/>
        <v>1</v>
      </c>
      <c r="P151" s="31">
        <f t="shared" si="42"/>
        <v>1</v>
      </c>
      <c r="Q151" s="31" t="s">
        <v>757</v>
      </c>
      <c r="R151" s="31">
        <v>0</v>
      </c>
      <c r="S151" s="31">
        <v>0</v>
      </c>
      <c r="T151" s="31">
        <v>0</v>
      </c>
      <c r="U151" s="96" t="s">
        <v>1094</v>
      </c>
      <c r="V151" s="96">
        <v>0</v>
      </c>
      <c r="W151" s="270" t="s">
        <v>1240</v>
      </c>
      <c r="X151" s="269"/>
      <c r="Z151" s="269"/>
      <c r="AA151" s="269"/>
      <c r="AB151" s="269"/>
      <c r="AE151" s="37">
        <f>'鱼属性|FishAttribute'!A47</f>
        <v>41</v>
      </c>
      <c r="AF151" s="272" t="str">
        <f>'鱼属性|FishAttribute'!B47</f>
        <v>caishen</v>
      </c>
      <c r="AG151" s="37">
        <f>IF(AND('鱼属性|FishAttribute'!C47=5,OR('鱼属性|FishAttribute'!A47&lt;51,'鱼属性|FishAttribute'!A47=52,'鱼属性|FishAttribute'!A47&gt;57)),6,'鱼属性|FishAttribute'!C47)</f>
        <v>6</v>
      </c>
      <c r="AH151" s="37">
        <f>'鱼属性|FishAttribute'!F47</f>
        <v>800</v>
      </c>
      <c r="AI151" s="53">
        <f>'鱼属性|FishAttribute'!C47</f>
        <v>6</v>
      </c>
      <c r="AJ151" s="31">
        <f>'鱼属性|FishAttribute'!BY47</f>
        <v>0</v>
      </c>
      <c r="AK151" s="31">
        <f>'鱼属性|FishAttribute'!BZ47</f>
        <v>0</v>
      </c>
      <c r="AL151" s="31">
        <f>'鱼属性|FishAttribute'!CA47</f>
        <v>1</v>
      </c>
      <c r="AM151" s="31">
        <f>'鱼属性|FishAttribute'!CB47</f>
        <v>0</v>
      </c>
      <c r="AN151" s="31">
        <f>'鱼属性|FishAttribute'!CD47</f>
        <v>0</v>
      </c>
      <c r="AO151" s="31">
        <f>'鱼属性|FishAttribute'!CE47</f>
        <v>0</v>
      </c>
      <c r="AP151" s="31">
        <f>'鱼属性|FishAttribute'!CC47</f>
        <v>0</v>
      </c>
    </row>
    <row r="152" spans="1:42">
      <c r="A152" s="268" t="str">
        <f t="shared" si="29"/>
        <v>1051</v>
      </c>
      <c r="B152" s="124" t="str">
        <f t="shared" si="44"/>
        <v>track_1051</v>
      </c>
      <c r="C152" s="33">
        <f t="shared" si="30"/>
        <v>6</v>
      </c>
      <c r="D152" s="33">
        <f t="shared" si="31"/>
        <v>1</v>
      </c>
      <c r="E152" s="33">
        <f t="shared" si="32"/>
        <v>2</v>
      </c>
      <c r="F152" s="33">
        <f t="shared" si="33"/>
        <v>1</v>
      </c>
      <c r="G152" s="33">
        <f t="shared" si="34"/>
        <v>4</v>
      </c>
      <c r="H152" s="33">
        <f t="shared" si="35"/>
        <v>3</v>
      </c>
      <c r="I152" s="33">
        <f t="shared" si="36"/>
        <v>1</v>
      </c>
      <c r="J152" s="31">
        <f t="shared" si="37"/>
        <v>0</v>
      </c>
      <c r="K152" s="31">
        <f t="shared" si="38"/>
        <v>0</v>
      </c>
      <c r="L152" s="31">
        <f t="shared" si="43"/>
        <v>1</v>
      </c>
      <c r="M152" s="31">
        <f t="shared" si="39"/>
        <v>1</v>
      </c>
      <c r="N152" s="31">
        <f t="shared" si="40"/>
        <v>1</v>
      </c>
      <c r="O152" s="31">
        <f t="shared" si="41"/>
        <v>1</v>
      </c>
      <c r="P152" s="31">
        <f t="shared" si="42"/>
        <v>1</v>
      </c>
      <c r="Q152" s="31" t="s">
        <v>757</v>
      </c>
      <c r="R152" s="31">
        <v>0</v>
      </c>
      <c r="S152" s="31">
        <v>0</v>
      </c>
      <c r="T152" s="31">
        <v>0</v>
      </c>
      <c r="U152" s="96" t="s">
        <v>1094</v>
      </c>
      <c r="V152" s="96">
        <v>0</v>
      </c>
      <c r="W152" s="270" t="s">
        <v>1239</v>
      </c>
      <c r="X152" s="269"/>
      <c r="Z152" s="269"/>
      <c r="AA152" s="269"/>
      <c r="AB152" s="269"/>
      <c r="AC152" s="251"/>
      <c r="AE152" s="37">
        <f>'鱼属性|FishAttribute'!A48</f>
        <v>42</v>
      </c>
      <c r="AF152" s="272" t="str">
        <f>'鱼属性|FishAttribute'!B48</f>
        <v>longjing</v>
      </c>
      <c r="AG152" s="37">
        <f>IF(AND('鱼属性|FishAttribute'!C48=5,OR('鱼属性|FishAttribute'!A48&lt;51,'鱼属性|FishAttribute'!A48=52,'鱼属性|FishAttribute'!A48&gt;57)),6,'鱼属性|FishAttribute'!C48)</f>
        <v>6</v>
      </c>
      <c r="AH152" s="37">
        <f>'鱼属性|FishAttribute'!F48</f>
        <v>700</v>
      </c>
      <c r="AI152" s="53">
        <f>'鱼属性|FishAttribute'!C48</f>
        <v>6</v>
      </c>
      <c r="AJ152" s="31">
        <f>'鱼属性|FishAttribute'!BY48</f>
        <v>0</v>
      </c>
      <c r="AK152" s="31">
        <f>'鱼属性|FishAttribute'!BZ48</f>
        <v>1</v>
      </c>
      <c r="AL152" s="31">
        <f>'鱼属性|FishAttribute'!CA48</f>
        <v>0</v>
      </c>
      <c r="AM152" s="31">
        <f>'鱼属性|FishAttribute'!CB48</f>
        <v>0</v>
      </c>
      <c r="AN152" s="31">
        <f>'鱼属性|FishAttribute'!CD48</f>
        <v>0</v>
      </c>
      <c r="AO152" s="31">
        <f>'鱼属性|FishAttribute'!CE48</f>
        <v>0</v>
      </c>
      <c r="AP152" s="31">
        <f>'鱼属性|FishAttribute'!CC48</f>
        <v>0</v>
      </c>
    </row>
    <row r="153" spans="1:42">
      <c r="A153" s="268" t="str">
        <f t="shared" si="29"/>
        <v>1052</v>
      </c>
      <c r="B153" s="124" t="str">
        <f t="shared" si="44"/>
        <v>track_1052</v>
      </c>
      <c r="C153" s="33">
        <f t="shared" si="30"/>
        <v>6</v>
      </c>
      <c r="D153" s="33">
        <f t="shared" si="31"/>
        <v>1</v>
      </c>
      <c r="E153" s="33">
        <f t="shared" si="32"/>
        <v>2</v>
      </c>
      <c r="F153" s="33">
        <f t="shared" si="33"/>
        <v>4</v>
      </c>
      <c r="G153" s="33">
        <f t="shared" si="34"/>
        <v>1</v>
      </c>
      <c r="H153" s="33">
        <f t="shared" si="35"/>
        <v>4</v>
      </c>
      <c r="I153" s="33">
        <f t="shared" si="36"/>
        <v>1</v>
      </c>
      <c r="J153" s="31">
        <f t="shared" si="37"/>
        <v>0</v>
      </c>
      <c r="K153" s="31">
        <f t="shared" si="38"/>
        <v>0</v>
      </c>
      <c r="L153" s="31">
        <f t="shared" si="43"/>
        <v>1</v>
      </c>
      <c r="M153" s="31">
        <f t="shared" si="39"/>
        <v>1</v>
      </c>
      <c r="N153" s="31">
        <f t="shared" si="40"/>
        <v>1</v>
      </c>
      <c r="O153" s="31">
        <f t="shared" si="41"/>
        <v>1</v>
      </c>
      <c r="P153" s="31">
        <f t="shared" si="42"/>
        <v>1</v>
      </c>
      <c r="Q153" s="31" t="s">
        <v>757</v>
      </c>
      <c r="R153" s="31">
        <v>0</v>
      </c>
      <c r="S153" s="31">
        <v>0</v>
      </c>
      <c r="T153" s="31">
        <v>0</v>
      </c>
      <c r="U153" s="96" t="s">
        <v>1094</v>
      </c>
      <c r="V153" s="96">
        <v>0</v>
      </c>
      <c r="W153" s="270" t="s">
        <v>1238</v>
      </c>
      <c r="X153" s="269"/>
      <c r="Z153" s="269"/>
      <c r="AA153" s="269"/>
      <c r="AB153" s="269"/>
      <c r="AC153" s="251"/>
      <c r="AE153" s="37">
        <f>'鱼属性|FishAttribute'!A49</f>
        <v>43</v>
      </c>
      <c r="AF153" s="272" t="str">
        <f>'鱼属性|FishAttribute'!B49</f>
        <v>jinchan</v>
      </c>
      <c r="AG153" s="37">
        <f>IF(AND('鱼属性|FishAttribute'!C49=5,OR('鱼属性|FishAttribute'!A49&lt;51,'鱼属性|FishAttribute'!A49=52,'鱼属性|FishAttribute'!A49&gt;57)),6,'鱼属性|FishAttribute'!C49)</f>
        <v>6</v>
      </c>
      <c r="AH153" s="37">
        <f>'鱼属性|FishAttribute'!F49</f>
        <v>1000</v>
      </c>
      <c r="AI153" s="53">
        <f>'鱼属性|FishAttribute'!C49</f>
        <v>6</v>
      </c>
      <c r="AJ153" s="31">
        <f>'鱼属性|FishAttribute'!BY49</f>
        <v>0</v>
      </c>
      <c r="AK153" s="31">
        <f>'鱼属性|FishAttribute'!BZ49</f>
        <v>0</v>
      </c>
      <c r="AL153" s="31">
        <f>'鱼属性|FishAttribute'!CA49</f>
        <v>1</v>
      </c>
      <c r="AM153" s="31">
        <f>'鱼属性|FishAttribute'!CB49</f>
        <v>1</v>
      </c>
      <c r="AN153" s="31">
        <f>'鱼属性|FishAttribute'!CD49</f>
        <v>0</v>
      </c>
      <c r="AO153" s="31">
        <f>'鱼属性|FishAttribute'!CE49</f>
        <v>1</v>
      </c>
      <c r="AP153" s="31">
        <f>'鱼属性|FishAttribute'!CC49</f>
        <v>1</v>
      </c>
    </row>
    <row r="154" spans="1:42">
      <c r="A154" s="268" t="str">
        <f t="shared" si="29"/>
        <v>1053</v>
      </c>
      <c r="B154" s="124" t="str">
        <f t="shared" si="44"/>
        <v>track_1053</v>
      </c>
      <c r="C154" s="33">
        <f t="shared" si="30"/>
        <v>6</v>
      </c>
      <c r="D154" s="33">
        <f t="shared" si="31"/>
        <v>1</v>
      </c>
      <c r="E154" s="33">
        <f t="shared" si="32"/>
        <v>3</v>
      </c>
      <c r="F154" s="33">
        <f t="shared" si="33"/>
        <v>1</v>
      </c>
      <c r="G154" s="33">
        <f t="shared" si="34"/>
        <v>4</v>
      </c>
      <c r="H154" s="33">
        <f t="shared" si="35"/>
        <v>2</v>
      </c>
      <c r="I154" s="33">
        <f t="shared" si="36"/>
        <v>1</v>
      </c>
      <c r="J154" s="31">
        <f t="shared" si="37"/>
        <v>0</v>
      </c>
      <c r="K154" s="31">
        <f t="shared" si="38"/>
        <v>0</v>
      </c>
      <c r="L154" s="31">
        <f t="shared" si="43"/>
        <v>1</v>
      </c>
      <c r="M154" s="31">
        <f t="shared" si="39"/>
        <v>1</v>
      </c>
      <c r="N154" s="31">
        <f t="shared" si="40"/>
        <v>1</v>
      </c>
      <c r="O154" s="31">
        <f t="shared" si="41"/>
        <v>1</v>
      </c>
      <c r="P154" s="31">
        <f t="shared" si="42"/>
        <v>1</v>
      </c>
      <c r="Q154" s="31" t="s">
        <v>757</v>
      </c>
      <c r="R154" s="31">
        <v>0</v>
      </c>
      <c r="S154" s="31">
        <v>0</v>
      </c>
      <c r="T154" s="31">
        <v>0</v>
      </c>
      <c r="U154" s="96" t="s">
        <v>1094</v>
      </c>
      <c r="V154" s="96">
        <v>0</v>
      </c>
      <c r="W154" s="270" t="s">
        <v>1237</v>
      </c>
      <c r="X154" s="269"/>
      <c r="Z154" s="269"/>
      <c r="AA154" s="269"/>
      <c r="AB154" s="269"/>
      <c r="AC154" s="251"/>
      <c r="AE154" s="37">
        <f>'鱼属性|FishAttribute'!A50</f>
        <v>61</v>
      </c>
      <c r="AF154" s="272" t="str">
        <f>'鱼属性|FishAttribute'!B50</f>
        <v>shihunsha</v>
      </c>
      <c r="AG154" s="37">
        <f>IF(AND('鱼属性|FishAttribute'!C50=5,OR('鱼属性|FishAttribute'!A50&lt;51,'鱼属性|FishAttribute'!A50=52,'鱼属性|FishAttribute'!A50&gt;57)),6,'鱼属性|FishAttribute'!C50)</f>
        <v>6</v>
      </c>
      <c r="AH154" s="37">
        <f>'鱼属性|FishAttribute'!F50</f>
        <v>250</v>
      </c>
      <c r="AI154" s="53">
        <f>'鱼属性|FishAttribute'!C50</f>
        <v>6</v>
      </c>
      <c r="AJ154" s="31">
        <f>'鱼属性|FishAttribute'!BY50</f>
        <v>0</v>
      </c>
      <c r="AK154" s="31">
        <f>'鱼属性|FishAttribute'!BZ50</f>
        <v>1</v>
      </c>
      <c r="AL154" s="31">
        <f>'鱼属性|FishAttribute'!CA50</f>
        <v>0</v>
      </c>
      <c r="AM154" s="31">
        <f>'鱼属性|FishAttribute'!CB50</f>
        <v>0</v>
      </c>
      <c r="AN154" s="31">
        <f>'鱼属性|FishAttribute'!CD50</f>
        <v>0</v>
      </c>
      <c r="AO154" s="31">
        <f>'鱼属性|FishAttribute'!CE50</f>
        <v>0</v>
      </c>
      <c r="AP154" s="31">
        <f>'鱼属性|FishAttribute'!CC50</f>
        <v>0</v>
      </c>
    </row>
    <row r="155" spans="1:42">
      <c r="A155" s="268" t="str">
        <f t="shared" si="29"/>
        <v>1054</v>
      </c>
      <c r="B155" s="124" t="str">
        <f t="shared" si="44"/>
        <v>track_1054</v>
      </c>
      <c r="C155" s="33">
        <f t="shared" si="30"/>
        <v>6</v>
      </c>
      <c r="D155" s="33">
        <f t="shared" si="31"/>
        <v>1</v>
      </c>
      <c r="E155" s="33">
        <f t="shared" si="32"/>
        <v>3</v>
      </c>
      <c r="F155" s="33">
        <f t="shared" si="33"/>
        <v>4</v>
      </c>
      <c r="G155" s="33">
        <f t="shared" si="34"/>
        <v>1</v>
      </c>
      <c r="H155" s="33">
        <f t="shared" si="35"/>
        <v>7</v>
      </c>
      <c r="I155" s="33">
        <f t="shared" si="36"/>
        <v>1</v>
      </c>
      <c r="J155" s="31">
        <f t="shared" si="37"/>
        <v>0</v>
      </c>
      <c r="K155" s="31">
        <f t="shared" si="38"/>
        <v>0</v>
      </c>
      <c r="L155" s="31">
        <f t="shared" si="43"/>
        <v>1</v>
      </c>
      <c r="M155" s="31">
        <f t="shared" si="39"/>
        <v>1</v>
      </c>
      <c r="N155" s="31">
        <f t="shared" si="40"/>
        <v>1</v>
      </c>
      <c r="O155" s="31">
        <f t="shared" si="41"/>
        <v>1</v>
      </c>
      <c r="P155" s="31">
        <f t="shared" si="42"/>
        <v>1</v>
      </c>
      <c r="Q155" s="31" t="s">
        <v>757</v>
      </c>
      <c r="R155" s="31">
        <v>0</v>
      </c>
      <c r="S155" s="31">
        <v>0</v>
      </c>
      <c r="T155" s="31">
        <v>0</v>
      </c>
      <c r="U155" s="96" t="s">
        <v>1094</v>
      </c>
      <c r="V155" s="96">
        <v>0</v>
      </c>
      <c r="W155" s="270" t="s">
        <v>1236</v>
      </c>
      <c r="X155" s="269"/>
      <c r="Z155" s="269"/>
      <c r="AA155" s="269"/>
      <c r="AB155" s="269"/>
      <c r="AC155" s="251"/>
      <c r="AE155" s="37">
        <f>'鱼属性|FishAttribute'!A51</f>
        <v>62</v>
      </c>
      <c r="AF155" s="272" t="str">
        <f>'鱼属性|FishAttribute'!B51</f>
        <v>kedaya</v>
      </c>
      <c r="AG155" s="37">
        <f>IF(AND('鱼属性|FishAttribute'!C51=5,OR('鱼属性|FishAttribute'!A51&lt;51,'鱼属性|FishAttribute'!A51=52,'鱼属性|FishAttribute'!A51&gt;57)),6,'鱼属性|FishAttribute'!C51)</f>
        <v>6</v>
      </c>
      <c r="AH155" s="37">
        <f>'鱼属性|FishAttribute'!F51</f>
        <v>1950</v>
      </c>
      <c r="AI155" s="53">
        <f>'鱼属性|FishAttribute'!C51</f>
        <v>6</v>
      </c>
      <c r="AJ155" s="31">
        <f>'鱼属性|FishAttribute'!BY51</f>
        <v>0</v>
      </c>
      <c r="AK155" s="31">
        <f>'鱼属性|FishAttribute'!BZ51</f>
        <v>0</v>
      </c>
      <c r="AL155" s="31">
        <f>'鱼属性|FishAttribute'!CA51</f>
        <v>0</v>
      </c>
      <c r="AM155" s="31">
        <f>'鱼属性|FishAttribute'!CB51</f>
        <v>0</v>
      </c>
      <c r="AN155" s="31">
        <f>'鱼属性|FishAttribute'!CD51</f>
        <v>0</v>
      </c>
      <c r="AO155" s="31">
        <f>'鱼属性|FishAttribute'!CE51</f>
        <v>0</v>
      </c>
      <c r="AP155" s="31">
        <f>'鱼属性|FishAttribute'!CC51</f>
        <v>0</v>
      </c>
    </row>
    <row r="156" spans="1:42">
      <c r="A156" s="268" t="str">
        <f t="shared" si="29"/>
        <v>1055</v>
      </c>
      <c r="B156" s="124" t="str">
        <f t="shared" si="44"/>
        <v>track_1055</v>
      </c>
      <c r="C156" s="33">
        <f t="shared" si="30"/>
        <v>6</v>
      </c>
      <c r="D156" s="33">
        <f t="shared" si="31"/>
        <v>1</v>
      </c>
      <c r="E156" s="33">
        <f t="shared" si="32"/>
        <v>3</v>
      </c>
      <c r="F156" s="33">
        <f t="shared" si="33"/>
        <v>4</v>
      </c>
      <c r="G156" s="33">
        <f t="shared" si="34"/>
        <v>1</v>
      </c>
      <c r="H156" s="33">
        <f t="shared" si="35"/>
        <v>8</v>
      </c>
      <c r="I156" s="33">
        <f t="shared" si="36"/>
        <v>1</v>
      </c>
      <c r="J156" s="31">
        <f t="shared" si="37"/>
        <v>0</v>
      </c>
      <c r="K156" s="31">
        <f t="shared" si="38"/>
        <v>0</v>
      </c>
      <c r="L156" s="31">
        <f t="shared" si="43"/>
        <v>1</v>
      </c>
      <c r="M156" s="31">
        <f t="shared" si="39"/>
        <v>1</v>
      </c>
      <c r="N156" s="31">
        <f t="shared" si="40"/>
        <v>1</v>
      </c>
      <c r="O156" s="31">
        <f t="shared" si="41"/>
        <v>1</v>
      </c>
      <c r="P156" s="31">
        <f t="shared" si="42"/>
        <v>1</v>
      </c>
      <c r="Q156" s="31" t="s">
        <v>757</v>
      </c>
      <c r="R156" s="31">
        <v>0</v>
      </c>
      <c r="S156" s="31">
        <v>0</v>
      </c>
      <c r="T156" s="31">
        <v>0</v>
      </c>
      <c r="U156" s="96" t="s">
        <v>1094</v>
      </c>
      <c r="V156" s="96">
        <v>0</v>
      </c>
      <c r="W156" s="270" t="s">
        <v>1235</v>
      </c>
      <c r="X156" s="269"/>
      <c r="Z156" s="269"/>
      <c r="AA156" s="269"/>
      <c r="AB156" s="269"/>
      <c r="AC156" s="251"/>
      <c r="AE156" s="37">
        <f>'鱼属性|FishAttribute'!A52</f>
        <v>63</v>
      </c>
      <c r="AF156" s="272" t="str">
        <f>'鱼属性|FishAttribute'!B52</f>
        <v>shuimuboss</v>
      </c>
      <c r="AG156" s="37">
        <f>IF(AND('鱼属性|FishAttribute'!C52=5,OR('鱼属性|FishAttribute'!A52&lt;51,'鱼属性|FishAttribute'!A52=52,'鱼属性|FishAttribute'!A52&gt;57)),6,'鱼属性|FishAttribute'!C52)</f>
        <v>6</v>
      </c>
      <c r="AH156" s="37">
        <f>'鱼属性|FishAttribute'!F52</f>
        <v>575</v>
      </c>
      <c r="AI156" s="53">
        <f>'鱼属性|FishAttribute'!C52</f>
        <v>6</v>
      </c>
      <c r="AJ156" s="31">
        <f>'鱼属性|FishAttribute'!BY52</f>
        <v>0</v>
      </c>
      <c r="AK156" s="31">
        <f>'鱼属性|FishAttribute'!BZ52</f>
        <v>1</v>
      </c>
      <c r="AL156" s="31">
        <f>'鱼属性|FishAttribute'!CA52</f>
        <v>0</v>
      </c>
      <c r="AM156" s="31">
        <f>'鱼属性|FishAttribute'!CB52</f>
        <v>0</v>
      </c>
      <c r="AN156" s="31">
        <f>'鱼属性|FishAttribute'!CD52</f>
        <v>0</v>
      </c>
      <c r="AO156" s="31">
        <f>'鱼属性|FishAttribute'!CE52</f>
        <v>0</v>
      </c>
      <c r="AP156" s="31">
        <f>'鱼属性|FishAttribute'!CC52</f>
        <v>0</v>
      </c>
    </row>
    <row r="157" spans="1:42">
      <c r="A157" s="268" t="str">
        <f t="shared" si="29"/>
        <v>1056</v>
      </c>
      <c r="B157" s="124" t="str">
        <f t="shared" si="44"/>
        <v>track_1056</v>
      </c>
      <c r="C157" s="33">
        <f t="shared" si="30"/>
        <v>6</v>
      </c>
      <c r="D157" s="33">
        <f t="shared" si="31"/>
        <v>1</v>
      </c>
      <c r="E157" s="33">
        <f t="shared" si="32"/>
        <v>3</v>
      </c>
      <c r="F157" s="33">
        <f t="shared" si="33"/>
        <v>4</v>
      </c>
      <c r="G157" s="33">
        <f t="shared" si="34"/>
        <v>3</v>
      </c>
      <c r="H157" s="33">
        <f t="shared" si="35"/>
        <v>5</v>
      </c>
      <c r="I157" s="33">
        <f t="shared" si="36"/>
        <v>1</v>
      </c>
      <c r="J157" s="31">
        <f t="shared" si="37"/>
        <v>0</v>
      </c>
      <c r="K157" s="31">
        <f t="shared" si="38"/>
        <v>0</v>
      </c>
      <c r="L157" s="31">
        <f t="shared" si="43"/>
        <v>1</v>
      </c>
      <c r="M157" s="31">
        <f t="shared" si="39"/>
        <v>1</v>
      </c>
      <c r="N157" s="31">
        <f t="shared" si="40"/>
        <v>1</v>
      </c>
      <c r="O157" s="31">
        <f t="shared" si="41"/>
        <v>1</v>
      </c>
      <c r="P157" s="31">
        <f t="shared" si="42"/>
        <v>1</v>
      </c>
      <c r="Q157" s="31" t="s">
        <v>757</v>
      </c>
      <c r="R157" s="31">
        <v>0</v>
      </c>
      <c r="S157" s="31">
        <v>0</v>
      </c>
      <c r="T157" s="31">
        <v>0</v>
      </c>
      <c r="U157" s="96" t="s">
        <v>1094</v>
      </c>
      <c r="V157" s="96">
        <v>0</v>
      </c>
      <c r="W157" s="270" t="s">
        <v>1234</v>
      </c>
      <c r="X157" s="269"/>
      <c r="Z157" s="269"/>
      <c r="AA157" s="269"/>
      <c r="AB157" s="269"/>
      <c r="AC157" s="251"/>
      <c r="AE157" s="37">
        <f>'鱼属性|FishAttribute'!A53</f>
        <v>44</v>
      </c>
      <c r="AF157" s="272" t="str">
        <f>'鱼属性|FishAttribute'!B53</f>
        <v>leishenchui</v>
      </c>
      <c r="AG157" s="37">
        <f>IF(AND('鱼属性|FishAttribute'!C53=5,OR('鱼属性|FishAttribute'!A53&lt;51,'鱼属性|FishAttribute'!A53=52,'鱼属性|FishAttribute'!A53&gt;57)),6,'鱼属性|FishAttribute'!C53)</f>
        <v>6</v>
      </c>
      <c r="AH157" s="37">
        <f>'鱼属性|FishAttribute'!F53</f>
        <v>200</v>
      </c>
      <c r="AI157" s="53">
        <f>'鱼属性|FishAttribute'!C53</f>
        <v>5</v>
      </c>
      <c r="AJ157" s="31">
        <f>'鱼属性|FishAttribute'!BY53</f>
        <v>1</v>
      </c>
      <c r="AK157" s="31">
        <f>'鱼属性|FishAttribute'!BZ53</f>
        <v>0</v>
      </c>
      <c r="AL157" s="31">
        <f>'鱼属性|FishAttribute'!CA53</f>
        <v>0</v>
      </c>
      <c r="AM157" s="31">
        <f>'鱼属性|FishAttribute'!CB53</f>
        <v>0</v>
      </c>
      <c r="AN157" s="31">
        <f>'鱼属性|FishAttribute'!CD53</f>
        <v>0</v>
      </c>
      <c r="AO157" s="31">
        <f>'鱼属性|FishAttribute'!CE53</f>
        <v>0</v>
      </c>
      <c r="AP157" s="31">
        <f>'鱼属性|FishAttribute'!CC53</f>
        <v>0</v>
      </c>
    </row>
    <row r="158" spans="1:42">
      <c r="A158" s="268" t="str">
        <f t="shared" si="29"/>
        <v>1057</v>
      </c>
      <c r="B158" s="124" t="str">
        <f t="shared" si="44"/>
        <v>track_1057</v>
      </c>
      <c r="C158" s="33">
        <f t="shared" si="30"/>
        <v>6</v>
      </c>
      <c r="D158" s="33">
        <f t="shared" si="31"/>
        <v>1</v>
      </c>
      <c r="E158" s="33">
        <f t="shared" si="32"/>
        <v>4</v>
      </c>
      <c r="F158" s="33">
        <f t="shared" si="33"/>
        <v>2</v>
      </c>
      <c r="G158" s="33">
        <f t="shared" si="34"/>
        <v>3</v>
      </c>
      <c r="H158" s="33">
        <f t="shared" si="35"/>
        <v>6</v>
      </c>
      <c r="I158" s="33">
        <f t="shared" si="36"/>
        <v>1</v>
      </c>
      <c r="J158" s="31">
        <f t="shared" si="37"/>
        <v>0</v>
      </c>
      <c r="K158" s="31">
        <f t="shared" si="38"/>
        <v>0</v>
      </c>
      <c r="L158" s="31">
        <f t="shared" si="43"/>
        <v>1</v>
      </c>
      <c r="M158" s="31">
        <f t="shared" si="39"/>
        <v>1</v>
      </c>
      <c r="N158" s="31">
        <f t="shared" si="40"/>
        <v>1</v>
      </c>
      <c r="O158" s="31">
        <f t="shared" si="41"/>
        <v>1</v>
      </c>
      <c r="P158" s="31">
        <f t="shared" si="42"/>
        <v>1</v>
      </c>
      <c r="Q158" s="31" t="s">
        <v>757</v>
      </c>
      <c r="R158" s="31">
        <v>0</v>
      </c>
      <c r="S158" s="31">
        <v>0</v>
      </c>
      <c r="T158" s="31">
        <v>0</v>
      </c>
      <c r="U158" s="96" t="s">
        <v>1094</v>
      </c>
      <c r="V158" s="96">
        <v>0</v>
      </c>
      <c r="W158" s="270" t="s">
        <v>1233</v>
      </c>
      <c r="X158" s="269"/>
      <c r="Z158" s="269"/>
      <c r="AA158" s="269"/>
      <c r="AB158" s="269"/>
      <c r="AC158" s="251"/>
      <c r="AE158" s="37">
        <f>'鱼属性|FishAttribute'!A54</f>
        <v>45</v>
      </c>
      <c r="AF158" s="272" t="str">
        <f>'鱼属性|FishAttribute'!B54</f>
        <v>aishaskill</v>
      </c>
      <c r="AG158" s="37">
        <f>IF(AND('鱼属性|FishAttribute'!C54=5,OR('鱼属性|FishAttribute'!A54&lt;51,'鱼属性|FishAttribute'!A54=52,'鱼属性|FishAttribute'!A54&gt;57)),6,'鱼属性|FishAttribute'!C54)</f>
        <v>6</v>
      </c>
      <c r="AH158" s="37">
        <f>'鱼属性|FishAttribute'!F54</f>
        <v>200</v>
      </c>
      <c r="AI158" s="53">
        <f>'鱼属性|FishAttribute'!C54</f>
        <v>5</v>
      </c>
      <c r="AJ158" s="31">
        <f>'鱼属性|FishAttribute'!BY54</f>
        <v>0</v>
      </c>
      <c r="AK158" s="31">
        <f>'鱼属性|FishAttribute'!BZ54</f>
        <v>0</v>
      </c>
      <c r="AL158" s="31">
        <f>'鱼属性|FishAttribute'!CA54</f>
        <v>0</v>
      </c>
      <c r="AM158" s="31">
        <f>'鱼属性|FishAttribute'!CB54</f>
        <v>0</v>
      </c>
      <c r="AN158" s="31">
        <f>'鱼属性|FishAttribute'!CD54</f>
        <v>0</v>
      </c>
      <c r="AO158" s="31">
        <f>'鱼属性|FishAttribute'!CE54</f>
        <v>0</v>
      </c>
      <c r="AP158" s="31">
        <f>'鱼属性|FishAttribute'!CC54</f>
        <v>0</v>
      </c>
    </row>
    <row r="159" spans="1:42" ht="78">
      <c r="A159" s="268" t="str">
        <f t="shared" si="29"/>
        <v>1058</v>
      </c>
      <c r="B159" s="124" t="str">
        <f t="shared" si="44"/>
        <v>track_1058</v>
      </c>
      <c r="C159" s="33">
        <f t="shared" si="30"/>
        <v>7</v>
      </c>
      <c r="D159" s="33">
        <f t="shared" si="31"/>
        <v>1</v>
      </c>
      <c r="E159" s="33">
        <f t="shared" si="32"/>
        <v>1</v>
      </c>
      <c r="F159" s="33">
        <f t="shared" si="33"/>
        <v>4</v>
      </c>
      <c r="G159" s="33">
        <f t="shared" si="34"/>
        <v>1</v>
      </c>
      <c r="H159" s="33">
        <f t="shared" si="35"/>
        <v>5</v>
      </c>
      <c r="I159" s="33">
        <f t="shared" si="36"/>
        <v>1</v>
      </c>
      <c r="J159" s="31">
        <f t="shared" si="37"/>
        <v>1</v>
      </c>
      <c r="K159" s="31">
        <f t="shared" si="38"/>
        <v>1</v>
      </c>
      <c r="L159" s="31">
        <f t="shared" si="43"/>
        <v>1</v>
      </c>
      <c r="M159" s="31">
        <f t="shared" si="39"/>
        <v>1</v>
      </c>
      <c r="N159" s="31">
        <f t="shared" si="40"/>
        <v>1</v>
      </c>
      <c r="O159" s="31">
        <f t="shared" si="41"/>
        <v>1</v>
      </c>
      <c r="P159" s="31">
        <f t="shared" si="42"/>
        <v>1</v>
      </c>
      <c r="Q159" s="31" t="s">
        <v>757</v>
      </c>
      <c r="R159" s="31">
        <v>0</v>
      </c>
      <c r="S159" s="31">
        <v>0</v>
      </c>
      <c r="T159" s="31">
        <v>0</v>
      </c>
      <c r="U159" s="96" t="s">
        <v>1224</v>
      </c>
      <c r="V159" s="96">
        <v>0</v>
      </c>
      <c r="W159" s="270" t="s">
        <v>1232</v>
      </c>
      <c r="X159" s="269"/>
      <c r="Z159" s="269" t="s">
        <v>1231</v>
      </c>
      <c r="AA159" s="269"/>
      <c r="AB159" s="269"/>
      <c r="AC159" s="251"/>
      <c r="AE159" s="37">
        <f>'鱼属性|FishAttribute'!A55</f>
        <v>46</v>
      </c>
      <c r="AF159" s="272" t="str">
        <f>'鱼属性|FishAttribute'!B55</f>
        <v>jubaopen</v>
      </c>
      <c r="AG159" s="37">
        <f>IF(AND('鱼属性|FishAttribute'!C55=5,OR('鱼属性|FishAttribute'!A55&lt;51,'鱼属性|FishAttribute'!A55=52,'鱼属性|FishAttribute'!A55&gt;57)),6,'鱼属性|FishAttribute'!C55)</f>
        <v>6</v>
      </c>
      <c r="AH159" s="37">
        <f>'鱼属性|FishAttribute'!F55</f>
        <v>300</v>
      </c>
      <c r="AI159" s="53">
        <f>'鱼属性|FishAttribute'!C55</f>
        <v>5</v>
      </c>
      <c r="AJ159" s="31">
        <f>'鱼属性|FishAttribute'!BY55</f>
        <v>0</v>
      </c>
      <c r="AK159" s="31">
        <f>'鱼属性|FishAttribute'!BZ55</f>
        <v>0</v>
      </c>
      <c r="AL159" s="31">
        <f>'鱼属性|FishAttribute'!CA55</f>
        <v>0</v>
      </c>
      <c r="AM159" s="31">
        <f>'鱼属性|FishAttribute'!CB55</f>
        <v>0</v>
      </c>
      <c r="AN159" s="31">
        <f>'鱼属性|FishAttribute'!CD55</f>
        <v>0</v>
      </c>
      <c r="AO159" s="31">
        <f>'鱼属性|FishAttribute'!CE55</f>
        <v>1</v>
      </c>
      <c r="AP159" s="31">
        <f>'鱼属性|FishAttribute'!CC55</f>
        <v>0</v>
      </c>
    </row>
    <row r="160" spans="1:42">
      <c r="A160" s="268" t="str">
        <f t="shared" si="29"/>
        <v>1059</v>
      </c>
      <c r="B160" s="124" t="str">
        <f t="shared" si="44"/>
        <v>track_1059</v>
      </c>
      <c r="C160" s="33">
        <f t="shared" si="30"/>
        <v>7</v>
      </c>
      <c r="D160" s="33">
        <f t="shared" si="31"/>
        <v>1</v>
      </c>
      <c r="E160" s="33">
        <f t="shared" si="32"/>
        <v>2</v>
      </c>
      <c r="F160" s="33">
        <f t="shared" si="33"/>
        <v>1</v>
      </c>
      <c r="G160" s="33">
        <f t="shared" si="34"/>
        <v>1</v>
      </c>
      <c r="H160" s="33">
        <f t="shared" si="35"/>
        <v>6</v>
      </c>
      <c r="I160" s="33">
        <f t="shared" si="36"/>
        <v>1</v>
      </c>
      <c r="J160" s="31">
        <f t="shared" si="37"/>
        <v>1</v>
      </c>
      <c r="K160" s="31">
        <f t="shared" si="38"/>
        <v>1</v>
      </c>
      <c r="L160" s="31">
        <f t="shared" si="43"/>
        <v>1</v>
      </c>
      <c r="M160" s="31">
        <f t="shared" si="39"/>
        <v>1</v>
      </c>
      <c r="N160" s="31">
        <f t="shared" si="40"/>
        <v>1</v>
      </c>
      <c r="O160" s="31">
        <f t="shared" si="41"/>
        <v>1</v>
      </c>
      <c r="P160" s="31">
        <f t="shared" si="42"/>
        <v>1</v>
      </c>
      <c r="Q160" s="31" t="s">
        <v>757</v>
      </c>
      <c r="R160" s="31">
        <v>0</v>
      </c>
      <c r="S160" s="31">
        <v>0</v>
      </c>
      <c r="T160" s="31">
        <v>0</v>
      </c>
      <c r="U160" s="96" t="s">
        <v>1224</v>
      </c>
      <c r="V160" s="96">
        <v>0</v>
      </c>
      <c r="W160" s="270" t="s">
        <v>1230</v>
      </c>
      <c r="X160" s="269"/>
      <c r="Z160" s="269"/>
      <c r="AA160" s="269"/>
      <c r="AB160" s="269"/>
      <c r="AC160" s="251"/>
      <c r="AE160" s="37">
        <f>'鱼属性|FishAttribute'!A56</f>
        <v>47</v>
      </c>
      <c r="AF160" s="272" t="str">
        <f>'鱼属性|FishAttribute'!B56</f>
        <v>piaoliuping</v>
      </c>
      <c r="AG160" s="37">
        <f>IF(AND('鱼属性|FishAttribute'!C56=5,OR('鱼属性|FishAttribute'!A56&lt;51,'鱼属性|FishAttribute'!A56=52,'鱼属性|FishAttribute'!A56&gt;57)),6,'鱼属性|FishAttribute'!C56)</f>
        <v>6</v>
      </c>
      <c r="AH160" s="37">
        <f>'鱼属性|FishAttribute'!F56</f>
        <v>300</v>
      </c>
      <c r="AI160" s="53">
        <f>'鱼属性|FishAttribute'!C56</f>
        <v>5</v>
      </c>
      <c r="AJ160" s="31">
        <f>'鱼属性|FishAttribute'!BY56</f>
        <v>0</v>
      </c>
      <c r="AK160" s="31">
        <f>'鱼属性|FishAttribute'!BZ56</f>
        <v>0</v>
      </c>
      <c r="AL160" s="31">
        <f>'鱼属性|FishAttribute'!CA56</f>
        <v>0</v>
      </c>
      <c r="AM160" s="31">
        <f>'鱼属性|FishAttribute'!CB56</f>
        <v>0</v>
      </c>
      <c r="AN160" s="31">
        <f>'鱼属性|FishAttribute'!CD56</f>
        <v>0</v>
      </c>
      <c r="AO160" s="31">
        <f>'鱼属性|FishAttribute'!CE56</f>
        <v>0</v>
      </c>
      <c r="AP160" s="31">
        <f>'鱼属性|FishAttribute'!CC56</f>
        <v>0</v>
      </c>
    </row>
    <row r="161" spans="1:42" ht="16.5" customHeight="1">
      <c r="A161" s="268" t="str">
        <f t="shared" si="29"/>
        <v>1060</v>
      </c>
      <c r="B161" s="124" t="str">
        <f t="shared" si="44"/>
        <v>track_1060</v>
      </c>
      <c r="C161" s="33">
        <f t="shared" si="30"/>
        <v>7</v>
      </c>
      <c r="D161" s="33">
        <f t="shared" si="31"/>
        <v>1</v>
      </c>
      <c r="E161" s="33">
        <f t="shared" si="32"/>
        <v>2</v>
      </c>
      <c r="F161" s="33">
        <f t="shared" si="33"/>
        <v>1</v>
      </c>
      <c r="G161" s="33">
        <f t="shared" si="34"/>
        <v>2</v>
      </c>
      <c r="H161" s="33">
        <f t="shared" si="35"/>
        <v>1</v>
      </c>
      <c r="I161" s="33">
        <f t="shared" si="36"/>
        <v>1</v>
      </c>
      <c r="J161" s="31">
        <f t="shared" si="37"/>
        <v>1</v>
      </c>
      <c r="K161" s="31">
        <f t="shared" si="38"/>
        <v>1</v>
      </c>
      <c r="L161" s="31">
        <f t="shared" si="43"/>
        <v>1</v>
      </c>
      <c r="M161" s="31">
        <f t="shared" si="39"/>
        <v>1</v>
      </c>
      <c r="N161" s="31">
        <f t="shared" si="40"/>
        <v>1</v>
      </c>
      <c r="O161" s="31">
        <f t="shared" si="41"/>
        <v>1</v>
      </c>
      <c r="P161" s="31">
        <f t="shared" si="42"/>
        <v>1</v>
      </c>
      <c r="Q161" s="31" t="s">
        <v>757</v>
      </c>
      <c r="R161" s="31">
        <v>0</v>
      </c>
      <c r="S161" s="31">
        <v>0</v>
      </c>
      <c r="T161" s="31">
        <v>0</v>
      </c>
      <c r="U161" s="96" t="s">
        <v>1224</v>
      </c>
      <c r="V161" s="96">
        <v>0</v>
      </c>
      <c r="W161" s="270" t="s">
        <v>1229</v>
      </c>
      <c r="X161" s="269"/>
      <c r="Z161" s="269"/>
      <c r="AA161" s="269"/>
      <c r="AB161" s="269"/>
      <c r="AC161" s="251"/>
      <c r="AE161" s="37">
        <f>'鱼属性|FishAttribute'!A57</f>
        <v>48</v>
      </c>
      <c r="AF161" s="272" t="str">
        <f>'鱼属性|FishAttribute'!B57</f>
        <v>baobaohetun</v>
      </c>
      <c r="AG161" s="37">
        <f>IF(AND('鱼属性|FishAttribute'!C57=5,OR('鱼属性|FishAttribute'!A57&lt;51,'鱼属性|FishAttribute'!A57=52,'鱼属性|FishAttribute'!A57&gt;57)),6,'鱼属性|FishAttribute'!C57)</f>
        <v>6</v>
      </c>
      <c r="AH161" s="37">
        <f>'鱼属性|FishAttribute'!F57</f>
        <v>200</v>
      </c>
      <c r="AI161" s="53">
        <f>'鱼属性|FishAttribute'!C57</f>
        <v>5</v>
      </c>
      <c r="AJ161" s="31">
        <f>'鱼属性|FishAttribute'!BY57</f>
        <v>0</v>
      </c>
      <c r="AK161" s="31">
        <f>'鱼属性|FishAttribute'!BZ57</f>
        <v>0</v>
      </c>
      <c r="AL161" s="31">
        <f>'鱼属性|FishAttribute'!CA57</f>
        <v>0</v>
      </c>
      <c r="AM161" s="31">
        <f>'鱼属性|FishAttribute'!CB57</f>
        <v>0</v>
      </c>
      <c r="AN161" s="31">
        <f>'鱼属性|FishAttribute'!CD57</f>
        <v>0</v>
      </c>
      <c r="AO161" s="31">
        <f>'鱼属性|FishAttribute'!CE57</f>
        <v>0</v>
      </c>
      <c r="AP161" s="31">
        <f>'鱼属性|FishAttribute'!CC57</f>
        <v>0</v>
      </c>
    </row>
    <row r="162" spans="1:42">
      <c r="A162" s="268" t="str">
        <f t="shared" si="29"/>
        <v>1061</v>
      </c>
      <c r="B162" s="124" t="str">
        <f t="shared" si="44"/>
        <v>track_1061</v>
      </c>
      <c r="C162" s="33">
        <f t="shared" si="30"/>
        <v>7</v>
      </c>
      <c r="D162" s="33">
        <f t="shared" si="31"/>
        <v>1</v>
      </c>
      <c r="E162" s="33">
        <f t="shared" si="32"/>
        <v>2</v>
      </c>
      <c r="F162" s="33">
        <f t="shared" si="33"/>
        <v>4</v>
      </c>
      <c r="G162" s="33">
        <f t="shared" si="34"/>
        <v>1</v>
      </c>
      <c r="H162" s="33">
        <f t="shared" si="35"/>
        <v>7</v>
      </c>
      <c r="I162" s="33">
        <f t="shared" si="36"/>
        <v>1</v>
      </c>
      <c r="J162" s="31">
        <f t="shared" si="37"/>
        <v>1</v>
      </c>
      <c r="K162" s="31">
        <f t="shared" si="38"/>
        <v>1</v>
      </c>
      <c r="L162" s="31">
        <f t="shared" si="43"/>
        <v>1</v>
      </c>
      <c r="M162" s="31">
        <f t="shared" si="39"/>
        <v>1</v>
      </c>
      <c r="N162" s="31">
        <f t="shared" si="40"/>
        <v>1</v>
      </c>
      <c r="O162" s="31">
        <f t="shared" si="41"/>
        <v>1</v>
      </c>
      <c r="P162" s="31">
        <f t="shared" si="42"/>
        <v>1</v>
      </c>
      <c r="Q162" s="31" t="s">
        <v>757</v>
      </c>
      <c r="R162" s="31">
        <v>0</v>
      </c>
      <c r="S162" s="31">
        <v>0</v>
      </c>
      <c r="T162" s="31">
        <v>0</v>
      </c>
      <c r="U162" s="96" t="s">
        <v>1224</v>
      </c>
      <c r="V162" s="96">
        <v>0</v>
      </c>
      <c r="W162" s="270" t="s">
        <v>1228</v>
      </c>
      <c r="X162" s="269"/>
      <c r="Z162" s="269"/>
      <c r="AA162" s="269"/>
      <c r="AB162" s="269"/>
      <c r="AE162" s="37">
        <f>'鱼属性|FishAttribute'!A58</f>
        <v>49</v>
      </c>
      <c r="AF162" s="272">
        <f>'鱼属性|FishAttribute'!B58</f>
        <v>0</v>
      </c>
      <c r="AG162" s="37">
        <f>IF(AND('鱼属性|FishAttribute'!C58=5,OR('鱼属性|FishAttribute'!A58&lt;51,'鱼属性|FishAttribute'!A58=52,'鱼属性|FishAttribute'!A58&gt;57)),6,'鱼属性|FishAttribute'!C58)</f>
        <v>7</v>
      </c>
      <c r="AH162" s="37">
        <f>'鱼属性|FishAttribute'!F58</f>
        <v>150</v>
      </c>
      <c r="AI162" s="53">
        <f>'鱼属性|FishAttribute'!C58</f>
        <v>7</v>
      </c>
      <c r="AJ162" s="31">
        <f>'鱼属性|FishAttribute'!BY58</f>
        <v>0</v>
      </c>
      <c r="AK162" s="31">
        <f>'鱼属性|FishAttribute'!BZ58</f>
        <v>0</v>
      </c>
      <c r="AL162" s="31">
        <f>'鱼属性|FishAttribute'!CA58</f>
        <v>0</v>
      </c>
      <c r="AM162" s="31">
        <f>'鱼属性|FishAttribute'!CB58</f>
        <v>0</v>
      </c>
      <c r="AN162" s="31">
        <f>'鱼属性|FishAttribute'!CD58</f>
        <v>0</v>
      </c>
      <c r="AO162" s="31">
        <f>'鱼属性|FishAttribute'!CE58</f>
        <v>0</v>
      </c>
      <c r="AP162" s="31">
        <f>'鱼属性|FishAttribute'!CC58</f>
        <v>0</v>
      </c>
    </row>
    <row r="163" spans="1:42">
      <c r="A163" s="268" t="str">
        <f t="shared" si="29"/>
        <v>1062</v>
      </c>
      <c r="B163" s="124" t="str">
        <f t="shared" si="44"/>
        <v>track_1062</v>
      </c>
      <c r="C163" s="33">
        <f t="shared" si="30"/>
        <v>7</v>
      </c>
      <c r="D163" s="33">
        <f t="shared" si="31"/>
        <v>1</v>
      </c>
      <c r="E163" s="33">
        <f t="shared" si="32"/>
        <v>3</v>
      </c>
      <c r="F163" s="33">
        <f t="shared" si="33"/>
        <v>1</v>
      </c>
      <c r="G163" s="33">
        <f t="shared" si="34"/>
        <v>1</v>
      </c>
      <c r="H163" s="33">
        <f t="shared" si="35"/>
        <v>4</v>
      </c>
      <c r="I163" s="33">
        <f t="shared" si="36"/>
        <v>1</v>
      </c>
      <c r="J163" s="31">
        <f t="shared" si="37"/>
        <v>1</v>
      </c>
      <c r="K163" s="31">
        <f t="shared" si="38"/>
        <v>1</v>
      </c>
      <c r="L163" s="31">
        <f t="shared" si="43"/>
        <v>1</v>
      </c>
      <c r="M163" s="31">
        <f t="shared" si="39"/>
        <v>1</v>
      </c>
      <c r="N163" s="31">
        <f t="shared" si="40"/>
        <v>1</v>
      </c>
      <c r="O163" s="31">
        <f t="shared" si="41"/>
        <v>1</v>
      </c>
      <c r="P163" s="31">
        <f t="shared" si="42"/>
        <v>1</v>
      </c>
      <c r="Q163" s="31" t="s">
        <v>757</v>
      </c>
      <c r="R163" s="31">
        <v>0</v>
      </c>
      <c r="S163" s="31">
        <v>0</v>
      </c>
      <c r="T163" s="31">
        <v>0</v>
      </c>
      <c r="U163" s="96" t="s">
        <v>1224</v>
      </c>
      <c r="V163" s="96">
        <v>0</v>
      </c>
      <c r="W163" s="270" t="s">
        <v>1227</v>
      </c>
      <c r="X163" s="269"/>
      <c r="Z163" s="269"/>
      <c r="AA163" s="269"/>
      <c r="AB163" s="269"/>
      <c r="AE163" s="37">
        <f>'鱼属性|FishAttribute'!A59</f>
        <v>50</v>
      </c>
      <c r="AF163" s="272" t="str">
        <f>'鱼属性|FishAttribute'!B59</f>
        <v>jiguangjing</v>
      </c>
      <c r="AG163" s="37">
        <f>IF(AND('鱼属性|FishAttribute'!C59=5,OR('鱼属性|FishAttribute'!A59&lt;51,'鱼属性|FishAttribute'!A59=52,'鱼属性|FishAttribute'!A59&gt;57)),6,'鱼属性|FishAttribute'!C59)</f>
        <v>6</v>
      </c>
      <c r="AH163" s="37">
        <f>'鱼属性|FishAttribute'!F59</f>
        <v>300</v>
      </c>
      <c r="AI163" s="53">
        <f>'鱼属性|FishAttribute'!C59</f>
        <v>5</v>
      </c>
      <c r="AJ163" s="31">
        <f>'鱼属性|FishAttribute'!BY59</f>
        <v>0</v>
      </c>
      <c r="AK163" s="31">
        <f>'鱼属性|FishAttribute'!BZ59</f>
        <v>1</v>
      </c>
      <c r="AL163" s="31">
        <f>'鱼属性|FishAttribute'!CA59</f>
        <v>0</v>
      </c>
      <c r="AM163" s="31">
        <f>'鱼属性|FishAttribute'!CB59</f>
        <v>0</v>
      </c>
      <c r="AN163" s="31">
        <f>'鱼属性|FishAttribute'!CD59</f>
        <v>0</v>
      </c>
      <c r="AO163" s="31">
        <f>'鱼属性|FishAttribute'!CE59</f>
        <v>0</v>
      </c>
      <c r="AP163" s="31">
        <f>'鱼属性|FishAttribute'!CC59</f>
        <v>0</v>
      </c>
    </row>
    <row r="164" spans="1:42">
      <c r="A164" s="268" t="str">
        <f t="shared" si="29"/>
        <v>1063</v>
      </c>
      <c r="B164" s="124" t="str">
        <f t="shared" si="44"/>
        <v>track_1063</v>
      </c>
      <c r="C164" s="33">
        <f t="shared" si="30"/>
        <v>7</v>
      </c>
      <c r="D164" s="33">
        <f t="shared" si="31"/>
        <v>1</v>
      </c>
      <c r="E164" s="33">
        <f t="shared" si="32"/>
        <v>3</v>
      </c>
      <c r="F164" s="33">
        <f t="shared" si="33"/>
        <v>1</v>
      </c>
      <c r="G164" s="33">
        <f t="shared" si="34"/>
        <v>2</v>
      </c>
      <c r="H164" s="33">
        <f t="shared" si="35"/>
        <v>3</v>
      </c>
      <c r="I164" s="33">
        <f t="shared" si="36"/>
        <v>1</v>
      </c>
      <c r="J164" s="31">
        <f t="shared" si="37"/>
        <v>1</v>
      </c>
      <c r="K164" s="31">
        <f t="shared" si="38"/>
        <v>1</v>
      </c>
      <c r="L164" s="31">
        <f t="shared" si="43"/>
        <v>1</v>
      </c>
      <c r="M164" s="31">
        <f t="shared" si="39"/>
        <v>1</v>
      </c>
      <c r="N164" s="31">
        <f t="shared" si="40"/>
        <v>1</v>
      </c>
      <c r="O164" s="31">
        <f t="shared" si="41"/>
        <v>1</v>
      </c>
      <c r="P164" s="31">
        <f t="shared" si="42"/>
        <v>1</v>
      </c>
      <c r="Q164" s="31" t="s">
        <v>757</v>
      </c>
      <c r="R164" s="31">
        <v>0</v>
      </c>
      <c r="S164" s="31">
        <v>0</v>
      </c>
      <c r="T164" s="31">
        <v>0</v>
      </c>
      <c r="U164" s="96" t="s">
        <v>1224</v>
      </c>
      <c r="V164" s="96">
        <v>0</v>
      </c>
      <c r="W164" s="270" t="s">
        <v>1226</v>
      </c>
      <c r="X164" s="269"/>
      <c r="Z164" s="269"/>
      <c r="AA164" s="269"/>
      <c r="AB164" s="269"/>
      <c r="AE164" s="37">
        <f>'鱼属性|FishAttribute'!A60</f>
        <v>51</v>
      </c>
      <c r="AF164" s="272" t="str">
        <f>'鱼属性|FishAttribute'!B60</f>
        <v>xuanwoyu</v>
      </c>
      <c r="AG164" s="37">
        <f>IF(AND('鱼属性|FishAttribute'!C60=5,OR('鱼属性|FishAttribute'!A60&lt;51,'鱼属性|FishAttribute'!A60=52,'鱼属性|FishAttribute'!A60&gt;57)),6,'鱼属性|FishAttribute'!C60)</f>
        <v>5</v>
      </c>
      <c r="AH164" s="37">
        <f>'鱼属性|FishAttribute'!F60</f>
        <v>300</v>
      </c>
      <c r="AI164" s="53">
        <f>'鱼属性|FishAttribute'!C60</f>
        <v>5</v>
      </c>
      <c r="AJ164" s="31">
        <f>'鱼属性|FishAttribute'!BY60</f>
        <v>1</v>
      </c>
      <c r="AK164" s="31">
        <f>'鱼属性|FishAttribute'!BZ60</f>
        <v>0</v>
      </c>
      <c r="AL164" s="31">
        <f>'鱼属性|FishAttribute'!CA60</f>
        <v>0</v>
      </c>
      <c r="AM164" s="31">
        <f>'鱼属性|FishAttribute'!CB60</f>
        <v>0</v>
      </c>
      <c r="AN164" s="31">
        <f>'鱼属性|FishAttribute'!CD60</f>
        <v>0</v>
      </c>
      <c r="AO164" s="31">
        <f>'鱼属性|FishAttribute'!CE60</f>
        <v>0</v>
      </c>
      <c r="AP164" s="31">
        <f>'鱼属性|FishAttribute'!CC60</f>
        <v>0</v>
      </c>
    </row>
    <row r="165" spans="1:42">
      <c r="A165" s="268" t="str">
        <f t="shared" si="29"/>
        <v>1064</v>
      </c>
      <c r="B165" s="124" t="str">
        <f t="shared" si="44"/>
        <v>track_1064</v>
      </c>
      <c r="C165" s="33">
        <f t="shared" si="30"/>
        <v>7</v>
      </c>
      <c r="D165" s="33">
        <f t="shared" si="31"/>
        <v>1</v>
      </c>
      <c r="E165" s="33">
        <f t="shared" si="32"/>
        <v>4</v>
      </c>
      <c r="F165" s="33">
        <f t="shared" si="33"/>
        <v>2</v>
      </c>
      <c r="G165" s="33">
        <f t="shared" si="34"/>
        <v>1</v>
      </c>
      <c r="H165" s="33">
        <f t="shared" si="35"/>
        <v>2</v>
      </c>
      <c r="I165" s="33">
        <f t="shared" si="36"/>
        <v>1</v>
      </c>
      <c r="J165" s="31">
        <f t="shared" si="37"/>
        <v>1</v>
      </c>
      <c r="K165" s="31">
        <f t="shared" si="38"/>
        <v>1</v>
      </c>
      <c r="L165" s="31">
        <f t="shared" si="43"/>
        <v>1</v>
      </c>
      <c r="M165" s="31">
        <f t="shared" si="39"/>
        <v>1</v>
      </c>
      <c r="N165" s="31">
        <f t="shared" si="40"/>
        <v>1</v>
      </c>
      <c r="O165" s="31">
        <f t="shared" si="41"/>
        <v>1</v>
      </c>
      <c r="P165" s="31">
        <f t="shared" si="42"/>
        <v>1</v>
      </c>
      <c r="Q165" s="31" t="s">
        <v>757</v>
      </c>
      <c r="R165" s="31">
        <v>0</v>
      </c>
      <c r="S165" s="31">
        <v>0</v>
      </c>
      <c r="T165" s="31">
        <v>0</v>
      </c>
      <c r="U165" s="96" t="s">
        <v>1224</v>
      </c>
      <c r="V165" s="96">
        <v>0</v>
      </c>
      <c r="W165" s="270" t="s">
        <v>1225</v>
      </c>
      <c r="X165" s="269"/>
      <c r="Z165" s="269"/>
      <c r="AA165" s="269"/>
      <c r="AB165" s="269"/>
      <c r="AE165" s="37">
        <f>'鱼属性|FishAttribute'!A61</f>
        <v>52</v>
      </c>
      <c r="AF165" s="272" t="str">
        <f>'鱼属性|FishAttribute'!B61</f>
        <v>baozhahetun</v>
      </c>
      <c r="AG165" s="37">
        <f>IF(AND('鱼属性|FishAttribute'!C61=5,OR('鱼属性|FishAttribute'!A61&lt;51,'鱼属性|FishAttribute'!A61=52,'鱼属性|FishAttribute'!A61&gt;57)),6,'鱼属性|FishAttribute'!C61)</f>
        <v>6</v>
      </c>
      <c r="AH165" s="37">
        <f>'鱼属性|FishAttribute'!F61</f>
        <v>400</v>
      </c>
      <c r="AI165" s="53">
        <f>'鱼属性|FishAttribute'!C61</f>
        <v>5</v>
      </c>
      <c r="AJ165" s="31">
        <f>'鱼属性|FishAttribute'!BY61</f>
        <v>0</v>
      </c>
      <c r="AK165" s="31">
        <f>'鱼属性|FishAttribute'!BZ61</f>
        <v>1</v>
      </c>
      <c r="AL165" s="31">
        <f>'鱼属性|FishAttribute'!CA61</f>
        <v>0</v>
      </c>
      <c r="AM165" s="31">
        <f>'鱼属性|FishAttribute'!CB61</f>
        <v>0</v>
      </c>
      <c r="AN165" s="31">
        <f>'鱼属性|FishAttribute'!CD61</f>
        <v>0</v>
      </c>
      <c r="AO165" s="31">
        <f>'鱼属性|FishAttribute'!CE61</f>
        <v>0</v>
      </c>
      <c r="AP165" s="31">
        <f>'鱼属性|FishAttribute'!CC61</f>
        <v>0</v>
      </c>
    </row>
    <row r="166" spans="1:42">
      <c r="A166" s="268" t="str">
        <f t="shared" ref="A166:A229" si="45">RIGHT(W166,4)</f>
        <v>1065</v>
      </c>
      <c r="B166" s="124" t="str">
        <f t="shared" si="44"/>
        <v>track_1065</v>
      </c>
      <c r="C166" s="33">
        <f t="shared" ref="C166:C229" si="46">INT(RIGHT(LEFT(W166,8),2))</f>
        <v>7</v>
      </c>
      <c r="D166" s="33">
        <f t="shared" ref="D166:D229" si="47">INT(RIGHT(LEFT(W166,10),1))</f>
        <v>1</v>
      </c>
      <c r="E166" s="33">
        <f t="shared" ref="E166:E229" si="48">INT(RIGHT(LEFT(W166,11),1))</f>
        <v>4</v>
      </c>
      <c r="F166" s="33">
        <f t="shared" ref="F166:F229" si="49">INT(RIGHT(LEFT(W166,12),1))</f>
        <v>2</v>
      </c>
      <c r="G166" s="33">
        <f t="shared" ref="G166:G229" si="50">INT(RIGHT(LEFT(W166,13),1))</f>
        <v>1</v>
      </c>
      <c r="H166" s="33">
        <f t="shared" ref="H166:H229" si="51">INT(RIGHT(LEFT(W166,16),2))</f>
        <v>8</v>
      </c>
      <c r="I166" s="33">
        <f t="shared" ref="I166:I229" si="52">VLOOKUP(C166,AE:AG,3,0)</f>
        <v>1</v>
      </c>
      <c r="J166" s="31">
        <f t="shared" ref="J166:J229" si="53">VLOOKUP(C166,AE:AJ,6,0)</f>
        <v>1</v>
      </c>
      <c r="K166" s="31">
        <f t="shared" ref="K166:K229" si="54">VLOOKUP(C166,AE:AK,7,0)</f>
        <v>1</v>
      </c>
      <c r="L166" s="31">
        <f t="shared" si="43"/>
        <v>1</v>
      </c>
      <c r="M166" s="31">
        <f t="shared" ref="M166:M229" si="55">VLOOKUP(C166,AE:AM,9,0)</f>
        <v>1</v>
      </c>
      <c r="N166" s="31">
        <f t="shared" ref="N166:N229" si="56">VLOOKUP(C166,AE:AN,10,0)</f>
        <v>1</v>
      </c>
      <c r="O166" s="31">
        <f t="shared" ref="O166:O229" si="57">VLOOKUP(C166,AE:AO,11,0)</f>
        <v>1</v>
      </c>
      <c r="P166" s="31">
        <f t="shared" ref="P166:P229" si="58">VLOOKUP(C166,AE:AP,11,0)</f>
        <v>1</v>
      </c>
      <c r="Q166" s="31" t="s">
        <v>757</v>
      </c>
      <c r="R166" s="31">
        <v>0</v>
      </c>
      <c r="S166" s="31">
        <v>0</v>
      </c>
      <c r="T166" s="31">
        <v>0</v>
      </c>
      <c r="U166" s="96" t="s">
        <v>1224</v>
      </c>
      <c r="V166" s="96">
        <v>0</v>
      </c>
      <c r="W166" s="270" t="s">
        <v>1223</v>
      </c>
      <c r="X166" s="269"/>
      <c r="Z166" s="269"/>
      <c r="AA166" s="269"/>
      <c r="AB166" s="269"/>
      <c r="AE166" s="37">
        <f>'鱼属性|FishAttribute'!A62</f>
        <v>53</v>
      </c>
      <c r="AF166" s="272" t="str">
        <f>'鱼属性|FishAttribute'!B62</f>
        <v>sanxinggaozhao</v>
      </c>
      <c r="AG166" s="37">
        <f>IF(AND('鱼属性|FishAttribute'!C62=5,OR('鱼属性|FishAttribute'!A62&lt;51,'鱼属性|FishAttribute'!A62=52,'鱼属性|FishAttribute'!A62&gt;57)),6,'鱼属性|FishAttribute'!C62)</f>
        <v>5</v>
      </c>
      <c r="AH166" s="37">
        <f>'鱼属性|FishAttribute'!F62</f>
        <v>135</v>
      </c>
      <c r="AI166" s="53">
        <f>'鱼属性|FishAttribute'!C62</f>
        <v>5</v>
      </c>
      <c r="AJ166" s="31">
        <f>'鱼属性|FishAttribute'!BY62</f>
        <v>1</v>
      </c>
      <c r="AK166" s="31">
        <f>'鱼属性|FishAttribute'!BZ62</f>
        <v>1</v>
      </c>
      <c r="AL166" s="31">
        <f>'鱼属性|FishAttribute'!CA62</f>
        <v>0</v>
      </c>
      <c r="AM166" s="31">
        <f>'鱼属性|FishAttribute'!CB62</f>
        <v>0</v>
      </c>
      <c r="AN166" s="31">
        <f>'鱼属性|FishAttribute'!CD62</f>
        <v>0</v>
      </c>
      <c r="AO166" s="31">
        <f>'鱼属性|FishAttribute'!CE62</f>
        <v>0</v>
      </c>
      <c r="AP166" s="31">
        <f>'鱼属性|FishAttribute'!CC62</f>
        <v>0</v>
      </c>
    </row>
    <row r="167" spans="1:42">
      <c r="A167" s="268" t="str">
        <f t="shared" si="45"/>
        <v>1066</v>
      </c>
      <c r="B167" s="124" t="str">
        <f t="shared" si="44"/>
        <v>track_1066</v>
      </c>
      <c r="C167" s="33">
        <f t="shared" si="46"/>
        <v>8</v>
      </c>
      <c r="D167" s="33">
        <f t="shared" si="47"/>
        <v>0</v>
      </c>
      <c r="E167" s="33">
        <f t="shared" si="48"/>
        <v>1</v>
      </c>
      <c r="F167" s="33">
        <f t="shared" si="49"/>
        <v>2</v>
      </c>
      <c r="G167" s="33">
        <f t="shared" si="50"/>
        <v>1</v>
      </c>
      <c r="H167" s="33">
        <f t="shared" si="51"/>
        <v>2</v>
      </c>
      <c r="I167" s="33">
        <f t="shared" si="52"/>
        <v>1</v>
      </c>
      <c r="J167" s="31">
        <f t="shared" si="53"/>
        <v>1</v>
      </c>
      <c r="K167" s="31">
        <f t="shared" si="54"/>
        <v>1</v>
      </c>
      <c r="L167" s="31">
        <f t="shared" ref="L167:L230" si="59">VLOOKUP(C167,AE:AQ,8,0)</f>
        <v>1</v>
      </c>
      <c r="M167" s="31">
        <f t="shared" si="55"/>
        <v>1</v>
      </c>
      <c r="N167" s="31">
        <f t="shared" si="56"/>
        <v>1</v>
      </c>
      <c r="O167" s="31">
        <f t="shared" si="57"/>
        <v>1</v>
      </c>
      <c r="P167" s="31">
        <f t="shared" si="58"/>
        <v>1</v>
      </c>
      <c r="Q167" s="31" t="s">
        <v>757</v>
      </c>
      <c r="R167" s="31">
        <v>0</v>
      </c>
      <c r="S167" s="31">
        <v>0</v>
      </c>
      <c r="T167" s="31" t="s">
        <v>1216</v>
      </c>
      <c r="U167" s="96" t="s">
        <v>1215</v>
      </c>
      <c r="V167" s="96">
        <v>0</v>
      </c>
      <c r="W167" s="270" t="s">
        <v>1222</v>
      </c>
      <c r="X167" s="269"/>
      <c r="Z167" s="269"/>
      <c r="AA167" s="269"/>
      <c r="AB167" s="269"/>
      <c r="AE167" s="37">
        <f>'鱼属性|FishAttribute'!A63</f>
        <v>54</v>
      </c>
      <c r="AF167" s="272" t="str">
        <f>'鱼属性|FishAttribute'!B63</f>
        <v>sanyangkaitai</v>
      </c>
      <c r="AG167" s="37">
        <f>IF(AND('鱼属性|FishAttribute'!C63=5,OR('鱼属性|FishAttribute'!A63&lt;51,'鱼属性|FishAttribute'!A63=52,'鱼属性|FishAttribute'!A63&gt;57)),6,'鱼属性|FishAttribute'!C63)</f>
        <v>5</v>
      </c>
      <c r="AH167" s="37">
        <f>'鱼属性|FishAttribute'!F63</f>
        <v>150</v>
      </c>
      <c r="AI167" s="53">
        <f>'鱼属性|FishAttribute'!C63</f>
        <v>5</v>
      </c>
      <c r="AJ167" s="31">
        <f>'鱼属性|FishAttribute'!BY63</f>
        <v>0</v>
      </c>
      <c r="AK167" s="31">
        <f>'鱼属性|FishAttribute'!BZ63</f>
        <v>0</v>
      </c>
      <c r="AL167" s="31">
        <f>'鱼属性|FishAttribute'!CA63</f>
        <v>1</v>
      </c>
      <c r="AM167" s="31">
        <f>'鱼属性|FishAttribute'!CB63</f>
        <v>1</v>
      </c>
      <c r="AN167" s="31">
        <f>'鱼属性|FishAttribute'!CD63</f>
        <v>1</v>
      </c>
      <c r="AO167" s="31">
        <f>'鱼属性|FishAttribute'!CE63</f>
        <v>1</v>
      </c>
      <c r="AP167" s="31">
        <f>'鱼属性|FishAttribute'!CC63</f>
        <v>1</v>
      </c>
    </row>
    <row r="168" spans="1:42">
      <c r="A168" s="268" t="str">
        <f t="shared" si="45"/>
        <v>1067</v>
      </c>
      <c r="B168" s="124" t="str">
        <f t="shared" si="44"/>
        <v>track_1067</v>
      </c>
      <c r="C168" s="33">
        <f t="shared" si="46"/>
        <v>8</v>
      </c>
      <c r="D168" s="33">
        <f t="shared" si="47"/>
        <v>0</v>
      </c>
      <c r="E168" s="33">
        <f t="shared" si="48"/>
        <v>1</v>
      </c>
      <c r="F168" s="33">
        <f t="shared" si="49"/>
        <v>4</v>
      </c>
      <c r="G168" s="33">
        <f t="shared" si="50"/>
        <v>1</v>
      </c>
      <c r="H168" s="33">
        <f t="shared" si="51"/>
        <v>7</v>
      </c>
      <c r="I168" s="33">
        <f t="shared" si="52"/>
        <v>1</v>
      </c>
      <c r="J168" s="31">
        <f t="shared" si="53"/>
        <v>1</v>
      </c>
      <c r="K168" s="31">
        <f t="shared" si="54"/>
        <v>1</v>
      </c>
      <c r="L168" s="31">
        <f t="shared" si="59"/>
        <v>1</v>
      </c>
      <c r="M168" s="31">
        <f t="shared" si="55"/>
        <v>1</v>
      </c>
      <c r="N168" s="31">
        <f t="shared" si="56"/>
        <v>1</v>
      </c>
      <c r="O168" s="31">
        <f t="shared" si="57"/>
        <v>1</v>
      </c>
      <c r="P168" s="31">
        <f t="shared" si="58"/>
        <v>1</v>
      </c>
      <c r="Q168" s="31" t="s">
        <v>757</v>
      </c>
      <c r="R168" s="31">
        <v>0</v>
      </c>
      <c r="S168" s="31">
        <v>0</v>
      </c>
      <c r="T168" s="31" t="s">
        <v>1216</v>
      </c>
      <c r="U168" s="96" t="s">
        <v>1215</v>
      </c>
      <c r="V168" s="96">
        <v>0</v>
      </c>
      <c r="W168" s="270" t="s">
        <v>1221</v>
      </c>
      <c r="X168" s="269"/>
      <c r="Z168" s="269"/>
      <c r="AA168" s="269"/>
      <c r="AB168" s="269"/>
      <c r="AE168" s="37">
        <f>'鱼属性|FishAttribute'!A64</f>
        <v>55</v>
      </c>
      <c r="AF168" s="272" t="str">
        <f>'鱼属性|FishAttribute'!B64</f>
        <v>sijifacai</v>
      </c>
      <c r="AG168" s="37">
        <f>IF(AND('鱼属性|FishAttribute'!C64=5,OR('鱼属性|FishAttribute'!A64&lt;51,'鱼属性|FishAttribute'!A64=52,'鱼属性|FishAttribute'!A64&gt;57)),6,'鱼属性|FishAttribute'!C64)</f>
        <v>5</v>
      </c>
      <c r="AH168" s="37">
        <f>'鱼属性|FishAttribute'!F64</f>
        <v>155</v>
      </c>
      <c r="AI168" s="53">
        <f>'鱼属性|FishAttribute'!C64</f>
        <v>5</v>
      </c>
      <c r="AJ168" s="31">
        <f>'鱼属性|FishAttribute'!BY64</f>
        <v>1</v>
      </c>
      <c r="AK168" s="31">
        <f>'鱼属性|FishAttribute'!BZ64</f>
        <v>1</v>
      </c>
      <c r="AL168" s="31">
        <f>'鱼属性|FishAttribute'!CA64</f>
        <v>0</v>
      </c>
      <c r="AM168" s="31">
        <f>'鱼属性|FishAttribute'!CB64</f>
        <v>0</v>
      </c>
      <c r="AN168" s="31">
        <f>'鱼属性|FishAttribute'!CD64</f>
        <v>0</v>
      </c>
      <c r="AO168" s="31">
        <f>'鱼属性|FishAttribute'!CE64</f>
        <v>0</v>
      </c>
      <c r="AP168" s="31">
        <f>'鱼属性|FishAttribute'!CC64</f>
        <v>0</v>
      </c>
    </row>
    <row r="169" spans="1:42">
      <c r="A169" s="268" t="str">
        <f t="shared" si="45"/>
        <v>1068</v>
      </c>
      <c r="B169" s="124" t="str">
        <f t="shared" si="44"/>
        <v>track_1068</v>
      </c>
      <c r="C169" s="33">
        <f t="shared" si="46"/>
        <v>8</v>
      </c>
      <c r="D169" s="33">
        <f t="shared" si="47"/>
        <v>0</v>
      </c>
      <c r="E169" s="33">
        <f t="shared" si="48"/>
        <v>2</v>
      </c>
      <c r="F169" s="33">
        <f t="shared" si="49"/>
        <v>4</v>
      </c>
      <c r="G169" s="33">
        <f t="shared" si="50"/>
        <v>1</v>
      </c>
      <c r="H169" s="33">
        <f t="shared" si="51"/>
        <v>3</v>
      </c>
      <c r="I169" s="33">
        <f t="shared" si="52"/>
        <v>1</v>
      </c>
      <c r="J169" s="31">
        <f t="shared" si="53"/>
        <v>1</v>
      </c>
      <c r="K169" s="31">
        <f t="shared" si="54"/>
        <v>1</v>
      </c>
      <c r="L169" s="31">
        <f t="shared" si="59"/>
        <v>1</v>
      </c>
      <c r="M169" s="31">
        <f t="shared" si="55"/>
        <v>1</v>
      </c>
      <c r="N169" s="31">
        <f t="shared" si="56"/>
        <v>1</v>
      </c>
      <c r="O169" s="31">
        <f t="shared" si="57"/>
        <v>1</v>
      </c>
      <c r="P169" s="31">
        <f t="shared" si="58"/>
        <v>1</v>
      </c>
      <c r="Q169" s="31" t="s">
        <v>757</v>
      </c>
      <c r="R169" s="31">
        <v>0</v>
      </c>
      <c r="S169" s="31">
        <v>0</v>
      </c>
      <c r="T169" s="31" t="s">
        <v>1216</v>
      </c>
      <c r="U169" s="96" t="s">
        <v>1215</v>
      </c>
      <c r="V169" s="96">
        <v>0</v>
      </c>
      <c r="W169" s="270" t="s">
        <v>1220</v>
      </c>
      <c r="X169" s="269"/>
      <c r="Z169" s="275"/>
      <c r="AA169" s="275"/>
      <c r="AB169" s="269"/>
      <c r="AE169" s="37">
        <f>'鱼属性|FishAttribute'!A65</f>
        <v>56</v>
      </c>
      <c r="AF169" s="272" t="str">
        <f>'鱼属性|FishAttribute'!B65</f>
        <v>sixilinmen</v>
      </c>
      <c r="AG169" s="37">
        <f>IF(AND('鱼属性|FishAttribute'!C65=5,OR('鱼属性|FishAttribute'!A65&lt;51,'鱼属性|FishAttribute'!A65=52,'鱼属性|FishAttribute'!A65&gt;57)),6,'鱼属性|FishAttribute'!C65)</f>
        <v>5</v>
      </c>
      <c r="AH169" s="37">
        <f>'鱼属性|FishAttribute'!F65</f>
        <v>180</v>
      </c>
      <c r="AI169" s="53">
        <f>'鱼属性|FishAttribute'!C65</f>
        <v>5</v>
      </c>
      <c r="AJ169" s="31">
        <f>'鱼属性|FishAttribute'!BY65</f>
        <v>0</v>
      </c>
      <c r="AK169" s="31">
        <f>'鱼属性|FishAttribute'!BZ65</f>
        <v>0</v>
      </c>
      <c r="AL169" s="31">
        <f>'鱼属性|FishAttribute'!CA65</f>
        <v>1</v>
      </c>
      <c r="AM169" s="31">
        <f>'鱼属性|FishAttribute'!CB65</f>
        <v>1</v>
      </c>
      <c r="AN169" s="31">
        <f>'鱼属性|FishAttribute'!CD65</f>
        <v>1</v>
      </c>
      <c r="AO169" s="31">
        <f>'鱼属性|FishAttribute'!CE65</f>
        <v>1</v>
      </c>
      <c r="AP169" s="31">
        <f>'鱼属性|FishAttribute'!CC65</f>
        <v>1</v>
      </c>
    </row>
    <row r="170" spans="1:42">
      <c r="A170" s="268" t="str">
        <f t="shared" si="45"/>
        <v>1069</v>
      </c>
      <c r="B170" s="124" t="str">
        <f t="shared" si="44"/>
        <v>track_1069</v>
      </c>
      <c r="C170" s="33">
        <f t="shared" si="46"/>
        <v>8</v>
      </c>
      <c r="D170" s="33">
        <f t="shared" si="47"/>
        <v>0</v>
      </c>
      <c r="E170" s="33">
        <f t="shared" si="48"/>
        <v>2</v>
      </c>
      <c r="F170" s="33">
        <f t="shared" si="49"/>
        <v>4</v>
      </c>
      <c r="G170" s="33">
        <f t="shared" si="50"/>
        <v>2</v>
      </c>
      <c r="H170" s="33">
        <f t="shared" si="51"/>
        <v>5</v>
      </c>
      <c r="I170" s="33">
        <f t="shared" si="52"/>
        <v>1</v>
      </c>
      <c r="J170" s="31">
        <f t="shared" si="53"/>
        <v>1</v>
      </c>
      <c r="K170" s="31">
        <f t="shared" si="54"/>
        <v>1</v>
      </c>
      <c r="L170" s="31">
        <f t="shared" si="59"/>
        <v>1</v>
      </c>
      <c r="M170" s="31">
        <f t="shared" si="55"/>
        <v>1</v>
      </c>
      <c r="N170" s="31">
        <f t="shared" si="56"/>
        <v>1</v>
      </c>
      <c r="O170" s="31">
        <f t="shared" si="57"/>
        <v>1</v>
      </c>
      <c r="P170" s="31">
        <f t="shared" si="58"/>
        <v>1</v>
      </c>
      <c r="Q170" s="31" t="s">
        <v>757</v>
      </c>
      <c r="R170" s="31">
        <v>0</v>
      </c>
      <c r="S170" s="31">
        <v>0</v>
      </c>
      <c r="T170" s="31" t="s">
        <v>1216</v>
      </c>
      <c r="U170" s="96" t="s">
        <v>1215</v>
      </c>
      <c r="V170" s="96">
        <v>0</v>
      </c>
      <c r="W170" s="270" t="s">
        <v>1219</v>
      </c>
      <c r="X170" s="269"/>
      <c r="Z170" s="275"/>
      <c r="AA170" s="275"/>
      <c r="AB170" s="269"/>
      <c r="AE170" s="37">
        <f>'鱼属性|FishAttribute'!A66</f>
        <v>57</v>
      </c>
      <c r="AF170" s="272" t="str">
        <f>'鱼属性|FishAttribute'!B66</f>
        <v>wuzidengke</v>
      </c>
      <c r="AG170" s="37">
        <f>IF(AND('鱼属性|FishAttribute'!C66=5,OR('鱼属性|FishAttribute'!A66&lt;51,'鱼属性|FishAttribute'!A66=52,'鱼属性|FishAttribute'!A66&gt;57)),6,'鱼属性|FishAttribute'!C66)</f>
        <v>5</v>
      </c>
      <c r="AH170" s="37">
        <f>'鱼属性|FishAttribute'!F66</f>
        <v>200</v>
      </c>
      <c r="AI170" s="53">
        <f>'鱼属性|FishAttribute'!C66</f>
        <v>5</v>
      </c>
      <c r="AJ170" s="31">
        <f>'鱼属性|FishAttribute'!BY66</f>
        <v>0</v>
      </c>
      <c r="AK170" s="31">
        <f>'鱼属性|FishAttribute'!BZ66</f>
        <v>0</v>
      </c>
      <c r="AL170" s="31">
        <f>'鱼属性|FishAttribute'!CA66</f>
        <v>1</v>
      </c>
      <c r="AM170" s="31">
        <f>'鱼属性|FishAttribute'!CB66</f>
        <v>1</v>
      </c>
      <c r="AN170" s="31">
        <f>'鱼属性|FishAttribute'!CD66</f>
        <v>1</v>
      </c>
      <c r="AO170" s="31">
        <f>'鱼属性|FishAttribute'!CE66</f>
        <v>1</v>
      </c>
      <c r="AP170" s="31">
        <f>'鱼属性|FishAttribute'!CC66</f>
        <v>1</v>
      </c>
    </row>
    <row r="171" spans="1:42">
      <c r="A171" s="268" t="str">
        <f t="shared" si="45"/>
        <v>1070</v>
      </c>
      <c r="B171" s="124" t="str">
        <f t="shared" si="44"/>
        <v>track_1070</v>
      </c>
      <c r="C171" s="33">
        <f t="shared" si="46"/>
        <v>8</v>
      </c>
      <c r="D171" s="33">
        <f t="shared" si="47"/>
        <v>0</v>
      </c>
      <c r="E171" s="33">
        <f t="shared" si="48"/>
        <v>3</v>
      </c>
      <c r="F171" s="33">
        <f t="shared" si="49"/>
        <v>4</v>
      </c>
      <c r="G171" s="33">
        <f t="shared" si="50"/>
        <v>1</v>
      </c>
      <c r="H171" s="33">
        <f t="shared" si="51"/>
        <v>6</v>
      </c>
      <c r="I171" s="33">
        <f t="shared" si="52"/>
        <v>1</v>
      </c>
      <c r="J171" s="31">
        <f t="shared" si="53"/>
        <v>1</v>
      </c>
      <c r="K171" s="31">
        <f t="shared" si="54"/>
        <v>1</v>
      </c>
      <c r="L171" s="31">
        <f t="shared" si="59"/>
        <v>1</v>
      </c>
      <c r="M171" s="31">
        <f t="shared" si="55"/>
        <v>1</v>
      </c>
      <c r="N171" s="31">
        <f t="shared" si="56"/>
        <v>1</v>
      </c>
      <c r="O171" s="31">
        <f t="shared" si="57"/>
        <v>1</v>
      </c>
      <c r="P171" s="31">
        <f t="shared" si="58"/>
        <v>1</v>
      </c>
      <c r="Q171" s="31" t="s">
        <v>757</v>
      </c>
      <c r="R171" s="31">
        <v>0</v>
      </c>
      <c r="S171" s="31">
        <v>0</v>
      </c>
      <c r="T171" s="31" t="s">
        <v>1216</v>
      </c>
      <c r="U171" s="96" t="s">
        <v>1215</v>
      </c>
      <c r="V171" s="96">
        <v>0</v>
      </c>
      <c r="W171" s="270" t="s">
        <v>1218</v>
      </c>
      <c r="X171" s="269"/>
      <c r="Z171" s="275"/>
      <c r="AA171" s="275"/>
      <c r="AB171" s="269"/>
      <c r="AE171" s="37">
        <f>'鱼属性|FishAttribute'!A67</f>
        <v>58</v>
      </c>
      <c r="AF171" s="272" t="str">
        <f>'鱼属性|FishAttribute'!B67</f>
        <v>shenlong01</v>
      </c>
      <c r="AG171" s="37">
        <f>IF(AND('鱼属性|FishAttribute'!C67=5,OR('鱼属性|FishAttribute'!A67&lt;51,'鱼属性|FishAttribute'!A67=52,'鱼属性|FishAttribute'!A67&gt;57)),6,'鱼属性|FishAttribute'!C67)</f>
        <v>6</v>
      </c>
      <c r="AH171" s="37">
        <f>'鱼属性|FishAttribute'!F67</f>
        <v>1600</v>
      </c>
      <c r="AI171" s="53">
        <f>'鱼属性|FishAttribute'!C67</f>
        <v>6</v>
      </c>
      <c r="AJ171" s="31">
        <f>'鱼属性|FishAttribute'!BY67</f>
        <v>0</v>
      </c>
      <c r="AK171" s="31">
        <f>'鱼属性|FishAttribute'!BZ67</f>
        <v>0</v>
      </c>
      <c r="AL171" s="31">
        <f>'鱼属性|FishAttribute'!CA67</f>
        <v>0</v>
      </c>
      <c r="AM171" s="31">
        <f>'鱼属性|FishAttribute'!CB67</f>
        <v>0</v>
      </c>
      <c r="AN171" s="31">
        <f>'鱼属性|FishAttribute'!CD67</f>
        <v>0</v>
      </c>
      <c r="AO171" s="31">
        <f>'鱼属性|FishAttribute'!CE67</f>
        <v>0</v>
      </c>
      <c r="AP171" s="31">
        <f>'鱼属性|FishAttribute'!CC67</f>
        <v>1</v>
      </c>
    </row>
    <row r="172" spans="1:42">
      <c r="A172" s="268" t="str">
        <f t="shared" si="45"/>
        <v>1071</v>
      </c>
      <c r="B172" s="124" t="str">
        <f t="shared" si="44"/>
        <v>track_1071</v>
      </c>
      <c r="C172" s="33">
        <f t="shared" si="46"/>
        <v>8</v>
      </c>
      <c r="D172" s="33">
        <f t="shared" si="47"/>
        <v>0</v>
      </c>
      <c r="E172" s="33">
        <f t="shared" si="48"/>
        <v>4</v>
      </c>
      <c r="F172" s="33">
        <f t="shared" si="49"/>
        <v>1</v>
      </c>
      <c r="G172" s="33">
        <f t="shared" si="50"/>
        <v>1</v>
      </c>
      <c r="H172" s="33">
        <f t="shared" si="51"/>
        <v>1</v>
      </c>
      <c r="I172" s="33">
        <f t="shared" si="52"/>
        <v>1</v>
      </c>
      <c r="J172" s="31">
        <f t="shared" si="53"/>
        <v>1</v>
      </c>
      <c r="K172" s="31">
        <f t="shared" si="54"/>
        <v>1</v>
      </c>
      <c r="L172" s="31">
        <f t="shared" si="59"/>
        <v>1</v>
      </c>
      <c r="M172" s="31">
        <f t="shared" si="55"/>
        <v>1</v>
      </c>
      <c r="N172" s="31">
        <f t="shared" si="56"/>
        <v>1</v>
      </c>
      <c r="O172" s="31">
        <f t="shared" si="57"/>
        <v>1</v>
      </c>
      <c r="P172" s="31">
        <f t="shared" si="58"/>
        <v>1</v>
      </c>
      <c r="Q172" s="31" t="s">
        <v>757</v>
      </c>
      <c r="R172" s="31">
        <v>0</v>
      </c>
      <c r="S172" s="31">
        <v>0</v>
      </c>
      <c r="T172" s="31" t="s">
        <v>1216</v>
      </c>
      <c r="U172" s="96" t="s">
        <v>1215</v>
      </c>
      <c r="V172" s="96">
        <v>0</v>
      </c>
      <c r="W172" s="270" t="s">
        <v>1217</v>
      </c>
      <c r="X172" s="269"/>
      <c r="Z172" s="275"/>
      <c r="AA172" s="275"/>
      <c r="AB172" s="269"/>
      <c r="AE172" s="37">
        <f>'鱼属性|FishAttribute'!A68</f>
        <v>64</v>
      </c>
      <c r="AF172" s="272" t="str">
        <f>'鱼属性|FishAttribute'!B68</f>
        <v>fenghuang</v>
      </c>
      <c r="AG172" s="37">
        <f>IF(AND('鱼属性|FishAttribute'!C68=5,OR('鱼属性|FishAttribute'!A68&lt;51,'鱼属性|FishAttribute'!A68=52,'鱼属性|FishAttribute'!A68&gt;57)),6,'鱼属性|FishAttribute'!C68)</f>
        <v>6</v>
      </c>
      <c r="AH172" s="37">
        <f>'鱼属性|FishAttribute'!F68</f>
        <v>1500</v>
      </c>
      <c r="AI172" s="53">
        <f>'鱼属性|FishAttribute'!C68</f>
        <v>6</v>
      </c>
      <c r="AJ172" s="31">
        <f>'鱼属性|FishAttribute'!BY68</f>
        <v>0</v>
      </c>
      <c r="AK172" s="31">
        <f>'鱼属性|FishAttribute'!BZ68</f>
        <v>0</v>
      </c>
      <c r="AL172" s="31">
        <f>'鱼属性|FishAttribute'!CA68</f>
        <v>0</v>
      </c>
      <c r="AM172" s="31">
        <f>'鱼属性|FishAttribute'!CB68</f>
        <v>1</v>
      </c>
      <c r="AN172" s="31">
        <f>'鱼属性|FishAttribute'!CD68</f>
        <v>0</v>
      </c>
      <c r="AO172" s="31">
        <f>'鱼属性|FishAttribute'!CE68</f>
        <v>0</v>
      </c>
      <c r="AP172" s="31">
        <f>'鱼属性|FishAttribute'!CC68</f>
        <v>0</v>
      </c>
    </row>
    <row r="173" spans="1:42">
      <c r="A173" s="268" t="str">
        <f t="shared" si="45"/>
        <v>1072</v>
      </c>
      <c r="B173" s="124" t="str">
        <f t="shared" si="44"/>
        <v>track_1072</v>
      </c>
      <c r="C173" s="33">
        <f t="shared" si="46"/>
        <v>8</v>
      </c>
      <c r="D173" s="33">
        <f t="shared" si="47"/>
        <v>0</v>
      </c>
      <c r="E173" s="33">
        <f t="shared" si="48"/>
        <v>4</v>
      </c>
      <c r="F173" s="33">
        <f t="shared" si="49"/>
        <v>2</v>
      </c>
      <c r="G173" s="33">
        <f t="shared" si="50"/>
        <v>1</v>
      </c>
      <c r="H173" s="33">
        <f t="shared" si="51"/>
        <v>4</v>
      </c>
      <c r="I173" s="33">
        <f t="shared" si="52"/>
        <v>1</v>
      </c>
      <c r="J173" s="31">
        <f t="shared" si="53"/>
        <v>1</v>
      </c>
      <c r="K173" s="31">
        <f t="shared" si="54"/>
        <v>1</v>
      </c>
      <c r="L173" s="31">
        <f t="shared" si="59"/>
        <v>1</v>
      </c>
      <c r="M173" s="31">
        <f t="shared" si="55"/>
        <v>1</v>
      </c>
      <c r="N173" s="31">
        <f t="shared" si="56"/>
        <v>1</v>
      </c>
      <c r="O173" s="31">
        <f t="shared" si="57"/>
        <v>1</v>
      </c>
      <c r="P173" s="31">
        <f t="shared" si="58"/>
        <v>1</v>
      </c>
      <c r="Q173" s="31" t="s">
        <v>757</v>
      </c>
      <c r="R173" s="31">
        <v>0</v>
      </c>
      <c r="S173" s="31">
        <v>0</v>
      </c>
      <c r="T173" s="31" t="s">
        <v>1216</v>
      </c>
      <c r="U173" s="96" t="s">
        <v>1215</v>
      </c>
      <c r="V173" s="96">
        <v>0</v>
      </c>
      <c r="W173" s="270" t="s">
        <v>1214</v>
      </c>
      <c r="X173" s="269"/>
      <c r="Z173" s="275"/>
      <c r="AA173" s="275"/>
      <c r="AB173" s="269"/>
      <c r="AE173" s="37">
        <f>'鱼属性|FishAttribute'!A69</f>
        <v>65</v>
      </c>
      <c r="AF173" s="272" t="str">
        <f>'鱼属性|FishAttribute'!B69</f>
        <v>wulingzhu</v>
      </c>
      <c r="AG173" s="37">
        <f>IF(AND('鱼属性|FishAttribute'!C69=5,OR('鱼属性|FishAttribute'!A69&lt;51,'鱼属性|FishAttribute'!A69=52,'鱼属性|FishAttribute'!A69&gt;57)),6,'鱼属性|FishAttribute'!C69)</f>
        <v>6</v>
      </c>
      <c r="AH173" s="37">
        <f>'鱼属性|FishAttribute'!F69</f>
        <v>1200</v>
      </c>
      <c r="AI173" s="53">
        <f>'鱼属性|FishAttribute'!C69</f>
        <v>6</v>
      </c>
      <c r="AJ173" s="31">
        <f>'鱼属性|FishAttribute'!BY69</f>
        <v>0</v>
      </c>
      <c r="AK173" s="31">
        <f>'鱼属性|FishAttribute'!BZ69</f>
        <v>0</v>
      </c>
      <c r="AL173" s="31">
        <f>'鱼属性|FishAttribute'!CA69</f>
        <v>0</v>
      </c>
      <c r="AM173" s="31">
        <f>'鱼属性|FishAttribute'!CB69</f>
        <v>1</v>
      </c>
      <c r="AN173" s="31">
        <f>'鱼属性|FishAttribute'!CD69</f>
        <v>0</v>
      </c>
      <c r="AO173" s="31">
        <f>'鱼属性|FishAttribute'!CE69</f>
        <v>0</v>
      </c>
      <c r="AP173" s="31">
        <f>'鱼属性|FishAttribute'!CC69</f>
        <v>0</v>
      </c>
    </row>
    <row r="174" spans="1:42">
      <c r="A174" s="268" t="str">
        <f t="shared" si="45"/>
        <v>1079</v>
      </c>
      <c r="B174" s="124" t="str">
        <f t="shared" si="44"/>
        <v>track_1079</v>
      </c>
      <c r="C174" s="33">
        <f t="shared" si="46"/>
        <v>10</v>
      </c>
      <c r="D174" s="33">
        <f t="shared" si="47"/>
        <v>0</v>
      </c>
      <c r="E174" s="33">
        <f t="shared" si="48"/>
        <v>1</v>
      </c>
      <c r="F174" s="33">
        <f t="shared" si="49"/>
        <v>2</v>
      </c>
      <c r="G174" s="33">
        <f t="shared" si="50"/>
        <v>1</v>
      </c>
      <c r="H174" s="33">
        <f t="shared" si="51"/>
        <v>6</v>
      </c>
      <c r="I174" s="33">
        <f t="shared" si="52"/>
        <v>1</v>
      </c>
      <c r="J174" s="31">
        <f t="shared" si="53"/>
        <v>1</v>
      </c>
      <c r="K174" s="31">
        <f t="shared" si="54"/>
        <v>1</v>
      </c>
      <c r="L174" s="31">
        <f t="shared" si="59"/>
        <v>1</v>
      </c>
      <c r="M174" s="31">
        <f t="shared" si="55"/>
        <v>1</v>
      </c>
      <c r="N174" s="31">
        <f t="shared" si="56"/>
        <v>1</v>
      </c>
      <c r="O174" s="31">
        <f t="shared" si="57"/>
        <v>0</v>
      </c>
      <c r="P174" s="31">
        <f t="shared" si="58"/>
        <v>0</v>
      </c>
      <c r="Q174" s="31" t="s">
        <v>757</v>
      </c>
      <c r="R174" s="31">
        <v>0</v>
      </c>
      <c r="S174" s="31">
        <v>0</v>
      </c>
      <c r="T174" s="31" t="s">
        <v>1205</v>
      </c>
      <c r="U174" s="96" t="s">
        <v>1204</v>
      </c>
      <c r="V174" s="96">
        <v>0</v>
      </c>
      <c r="W174" s="270" t="s">
        <v>1213</v>
      </c>
      <c r="X174" s="269"/>
      <c r="AB174" s="269"/>
      <c r="AE174" s="37">
        <f>'鱼属性|FishAttribute'!A70</f>
        <v>66</v>
      </c>
      <c r="AF174" s="272" t="str">
        <f>'鱼属性|FishAttribute'!B70</f>
        <v>dawangwuzei</v>
      </c>
      <c r="AG174" s="37">
        <f>IF(AND('鱼属性|FishAttribute'!C70=5,OR('鱼属性|FishAttribute'!A70&lt;51,'鱼属性|FishAttribute'!A70=52,'鱼属性|FishAttribute'!A70&gt;57)),6,'鱼属性|FishAttribute'!C70)</f>
        <v>6</v>
      </c>
      <c r="AH174" s="37">
        <f>'鱼属性|FishAttribute'!F70</f>
        <v>900</v>
      </c>
      <c r="AI174" s="53">
        <f>'鱼属性|FishAttribute'!C70</f>
        <v>6</v>
      </c>
      <c r="AJ174" s="31">
        <f>'鱼属性|FishAttribute'!BY70</f>
        <v>0</v>
      </c>
      <c r="AK174" s="31">
        <f>'鱼属性|FishAttribute'!BZ70</f>
        <v>0</v>
      </c>
      <c r="AL174" s="31">
        <f>'鱼属性|FishAttribute'!CA70</f>
        <v>0</v>
      </c>
      <c r="AM174" s="31">
        <f>'鱼属性|FishAttribute'!CB70</f>
        <v>0</v>
      </c>
      <c r="AN174" s="31">
        <f>'鱼属性|FishAttribute'!CD70</f>
        <v>0</v>
      </c>
      <c r="AO174" s="31">
        <f>'鱼属性|FishAttribute'!CE70</f>
        <v>1</v>
      </c>
      <c r="AP174" s="31">
        <f>'鱼属性|FishAttribute'!CC70</f>
        <v>0</v>
      </c>
    </row>
    <row r="175" spans="1:42">
      <c r="A175" s="268" t="str">
        <f t="shared" si="45"/>
        <v>1080</v>
      </c>
      <c r="B175" s="124" t="str">
        <f t="shared" si="44"/>
        <v>track_1080</v>
      </c>
      <c r="C175" s="33">
        <f t="shared" si="46"/>
        <v>10</v>
      </c>
      <c r="D175" s="33">
        <f t="shared" si="47"/>
        <v>0</v>
      </c>
      <c r="E175" s="33">
        <f t="shared" si="48"/>
        <v>1</v>
      </c>
      <c r="F175" s="33">
        <f t="shared" si="49"/>
        <v>4</v>
      </c>
      <c r="G175" s="33">
        <f t="shared" si="50"/>
        <v>1</v>
      </c>
      <c r="H175" s="33">
        <f t="shared" si="51"/>
        <v>2</v>
      </c>
      <c r="I175" s="33">
        <f t="shared" si="52"/>
        <v>1</v>
      </c>
      <c r="J175" s="31">
        <f t="shared" si="53"/>
        <v>1</v>
      </c>
      <c r="K175" s="31">
        <f t="shared" si="54"/>
        <v>1</v>
      </c>
      <c r="L175" s="31">
        <f t="shared" si="59"/>
        <v>1</v>
      </c>
      <c r="M175" s="31">
        <f t="shared" si="55"/>
        <v>1</v>
      </c>
      <c r="N175" s="31">
        <f t="shared" si="56"/>
        <v>1</v>
      </c>
      <c r="O175" s="31">
        <f t="shared" si="57"/>
        <v>0</v>
      </c>
      <c r="P175" s="31">
        <f t="shared" si="58"/>
        <v>0</v>
      </c>
      <c r="Q175" s="31" t="s">
        <v>757</v>
      </c>
      <c r="R175" s="31">
        <v>0</v>
      </c>
      <c r="S175" s="31">
        <v>0</v>
      </c>
      <c r="T175" s="31" t="s">
        <v>1205</v>
      </c>
      <c r="U175" s="96" t="s">
        <v>1204</v>
      </c>
      <c r="V175" s="96">
        <v>0</v>
      </c>
      <c r="W175" s="270" t="s">
        <v>1212</v>
      </c>
      <c r="X175" s="269"/>
      <c r="AB175" s="269"/>
      <c r="AE175" s="37">
        <f>'鱼属性|FishAttribute'!A71</f>
        <v>67</v>
      </c>
      <c r="AF175" s="272" t="str">
        <f>'鱼属性|FishAttribute'!B71</f>
        <v>fantianyin</v>
      </c>
      <c r="AG175" s="37">
        <f>IF(AND('鱼属性|FishAttribute'!C71=5,OR('鱼属性|FishAttribute'!A71&lt;51,'鱼属性|FishAttribute'!A71=52,'鱼属性|FishAttribute'!A71&gt;57)),6,'鱼属性|FishAttribute'!C71)</f>
        <v>6</v>
      </c>
      <c r="AH175" s="37">
        <f>'鱼属性|FishAttribute'!F71</f>
        <v>1100</v>
      </c>
      <c r="AI175" s="53">
        <f>'鱼属性|FishAttribute'!C71</f>
        <v>6</v>
      </c>
      <c r="AJ175" s="31">
        <f>'鱼属性|FishAttribute'!BY71</f>
        <v>0</v>
      </c>
      <c r="AK175" s="31">
        <f>'鱼属性|FishAttribute'!BZ71</f>
        <v>0</v>
      </c>
      <c r="AL175" s="31">
        <f>'鱼属性|FishAttribute'!CA71</f>
        <v>1</v>
      </c>
      <c r="AM175" s="31">
        <f>'鱼属性|FishAttribute'!CB71</f>
        <v>0</v>
      </c>
      <c r="AN175" s="31">
        <f>'鱼属性|FishAttribute'!CD71</f>
        <v>0</v>
      </c>
      <c r="AO175" s="31">
        <f>'鱼属性|FishAttribute'!CE71</f>
        <v>0</v>
      </c>
      <c r="AP175" s="31">
        <f>'鱼属性|FishAttribute'!CC71</f>
        <v>0</v>
      </c>
    </row>
    <row r="176" spans="1:42">
      <c r="A176" s="268" t="str">
        <f t="shared" si="45"/>
        <v>1081</v>
      </c>
      <c r="B176" s="124" t="str">
        <f t="shared" si="44"/>
        <v>track_1081</v>
      </c>
      <c r="C176" s="33">
        <f t="shared" si="46"/>
        <v>10</v>
      </c>
      <c r="D176" s="33">
        <f t="shared" si="47"/>
        <v>0</v>
      </c>
      <c r="E176" s="33">
        <f t="shared" si="48"/>
        <v>1</v>
      </c>
      <c r="F176" s="33">
        <f t="shared" si="49"/>
        <v>4</v>
      </c>
      <c r="G176" s="33">
        <f t="shared" si="50"/>
        <v>1</v>
      </c>
      <c r="H176" s="33">
        <f t="shared" si="51"/>
        <v>4</v>
      </c>
      <c r="I176" s="33">
        <f t="shared" si="52"/>
        <v>1</v>
      </c>
      <c r="J176" s="31">
        <f t="shared" si="53"/>
        <v>1</v>
      </c>
      <c r="K176" s="31">
        <f t="shared" si="54"/>
        <v>1</v>
      </c>
      <c r="L176" s="31">
        <f t="shared" si="59"/>
        <v>1</v>
      </c>
      <c r="M176" s="31">
        <f t="shared" si="55"/>
        <v>1</v>
      </c>
      <c r="N176" s="31">
        <f t="shared" si="56"/>
        <v>1</v>
      </c>
      <c r="O176" s="31">
        <f t="shared" si="57"/>
        <v>0</v>
      </c>
      <c r="P176" s="31">
        <f t="shared" si="58"/>
        <v>0</v>
      </c>
      <c r="Q176" s="31" t="s">
        <v>757</v>
      </c>
      <c r="R176" s="31">
        <v>0</v>
      </c>
      <c r="S176" s="31">
        <v>0</v>
      </c>
      <c r="T176" s="31" t="s">
        <v>1205</v>
      </c>
      <c r="U176" s="96" t="s">
        <v>1204</v>
      </c>
      <c r="V176" s="96">
        <v>0</v>
      </c>
      <c r="W176" s="270" t="s">
        <v>1211</v>
      </c>
      <c r="X176" s="274"/>
      <c r="AB176" s="269"/>
      <c r="AE176" s="37">
        <f>'鱼属性|FishAttribute'!A72</f>
        <v>68</v>
      </c>
      <c r="AF176" s="272" t="str">
        <f>'鱼属性|FishAttribute'!B72</f>
        <v>yinyangjing</v>
      </c>
      <c r="AG176" s="37">
        <f>IF(AND('鱼属性|FishAttribute'!C72=5,OR('鱼属性|FishAttribute'!A72&lt;51,'鱼属性|FishAttribute'!A72=52,'鱼属性|FishAttribute'!A72&gt;57)),6,'鱼属性|FishAttribute'!C72)</f>
        <v>6</v>
      </c>
      <c r="AH176" s="37">
        <f>'鱼属性|FishAttribute'!F72</f>
        <v>1300</v>
      </c>
      <c r="AI176" s="53">
        <f>'鱼属性|FishAttribute'!C72</f>
        <v>6</v>
      </c>
      <c r="AJ176" s="31">
        <f>'鱼属性|FishAttribute'!BY72</f>
        <v>0</v>
      </c>
      <c r="AK176" s="31">
        <f>'鱼属性|FishAttribute'!BZ72</f>
        <v>0</v>
      </c>
      <c r="AL176" s="31">
        <f>'鱼属性|FishAttribute'!CA72</f>
        <v>0</v>
      </c>
      <c r="AM176" s="31">
        <f>'鱼属性|FishAttribute'!CB72</f>
        <v>1</v>
      </c>
      <c r="AN176" s="31">
        <f>'鱼属性|FishAttribute'!CD72</f>
        <v>0</v>
      </c>
      <c r="AO176" s="31">
        <f>'鱼属性|FishAttribute'!CE72</f>
        <v>0</v>
      </c>
      <c r="AP176" s="31">
        <f>'鱼属性|FishAttribute'!CC72</f>
        <v>0</v>
      </c>
    </row>
    <row r="177" spans="1:42">
      <c r="A177" s="268" t="str">
        <f t="shared" si="45"/>
        <v>1082</v>
      </c>
      <c r="B177" s="124" t="str">
        <f t="shared" si="44"/>
        <v>track_1082</v>
      </c>
      <c r="C177" s="33">
        <f t="shared" si="46"/>
        <v>10</v>
      </c>
      <c r="D177" s="33">
        <f t="shared" si="47"/>
        <v>0</v>
      </c>
      <c r="E177" s="33">
        <f t="shared" si="48"/>
        <v>1</v>
      </c>
      <c r="F177" s="33">
        <f t="shared" si="49"/>
        <v>4</v>
      </c>
      <c r="G177" s="33">
        <f t="shared" si="50"/>
        <v>2</v>
      </c>
      <c r="H177" s="33">
        <f t="shared" si="51"/>
        <v>8</v>
      </c>
      <c r="I177" s="33">
        <f t="shared" si="52"/>
        <v>1</v>
      </c>
      <c r="J177" s="31">
        <f t="shared" si="53"/>
        <v>1</v>
      </c>
      <c r="K177" s="31">
        <f t="shared" si="54"/>
        <v>1</v>
      </c>
      <c r="L177" s="31">
        <f t="shared" si="59"/>
        <v>1</v>
      </c>
      <c r="M177" s="31">
        <f t="shared" si="55"/>
        <v>1</v>
      </c>
      <c r="N177" s="31">
        <f t="shared" si="56"/>
        <v>1</v>
      </c>
      <c r="O177" s="31">
        <f t="shared" si="57"/>
        <v>0</v>
      </c>
      <c r="P177" s="31">
        <f t="shared" si="58"/>
        <v>0</v>
      </c>
      <c r="Q177" s="31" t="s">
        <v>757</v>
      </c>
      <c r="R177" s="31">
        <v>0</v>
      </c>
      <c r="S177" s="31">
        <v>0</v>
      </c>
      <c r="T177" s="31" t="s">
        <v>1205</v>
      </c>
      <c r="U177" s="96" t="s">
        <v>1204</v>
      </c>
      <c r="V177" s="96" t="s">
        <v>1</v>
      </c>
      <c r="W177" s="270" t="s">
        <v>1210</v>
      </c>
      <c r="X177" s="274"/>
      <c r="AB177" s="269"/>
      <c r="AE177" s="37">
        <f>'鱼属性|FishAttribute'!A73</f>
        <v>69</v>
      </c>
      <c r="AF177" s="272" t="str">
        <f>'鱼属性|FishAttribute'!B73</f>
        <v>wuseshenniu</v>
      </c>
      <c r="AG177" s="37">
        <f>IF(AND('鱼属性|FishAttribute'!C73=5,OR('鱼属性|FishAttribute'!A73&lt;51,'鱼属性|FishAttribute'!A73=52,'鱼属性|FishAttribute'!A73&gt;57)),6,'鱼属性|FishAttribute'!C73)</f>
        <v>6</v>
      </c>
      <c r="AH177" s="37">
        <f>'鱼属性|FishAttribute'!F73</f>
        <v>1250</v>
      </c>
      <c r="AI177" s="53">
        <f>'鱼属性|FishAttribute'!C73</f>
        <v>6</v>
      </c>
      <c r="AJ177" s="31">
        <f>'鱼属性|FishAttribute'!BY73</f>
        <v>0</v>
      </c>
      <c r="AK177" s="31">
        <f>'鱼属性|FishAttribute'!BZ73</f>
        <v>0</v>
      </c>
      <c r="AL177" s="31">
        <f>'鱼属性|FishAttribute'!CA73</f>
        <v>0</v>
      </c>
      <c r="AM177" s="31">
        <f>'鱼属性|FishAttribute'!CB73</f>
        <v>0</v>
      </c>
      <c r="AN177" s="31">
        <f>'鱼属性|FishAttribute'!CD73</f>
        <v>0</v>
      </c>
      <c r="AO177" s="31">
        <f>'鱼属性|FishAttribute'!CE73</f>
        <v>0</v>
      </c>
      <c r="AP177" s="31">
        <f>'鱼属性|FishAttribute'!CC73</f>
        <v>1</v>
      </c>
    </row>
    <row r="178" spans="1:42">
      <c r="A178" s="268" t="str">
        <f t="shared" si="45"/>
        <v>1083</v>
      </c>
      <c r="B178" s="124" t="str">
        <f t="shared" si="44"/>
        <v>track_1083</v>
      </c>
      <c r="C178" s="33">
        <f t="shared" si="46"/>
        <v>10</v>
      </c>
      <c r="D178" s="33">
        <f t="shared" si="47"/>
        <v>0</v>
      </c>
      <c r="E178" s="33">
        <f t="shared" si="48"/>
        <v>1</v>
      </c>
      <c r="F178" s="33">
        <f t="shared" si="49"/>
        <v>4</v>
      </c>
      <c r="G178" s="33">
        <f t="shared" si="50"/>
        <v>4</v>
      </c>
      <c r="H178" s="33">
        <f t="shared" si="51"/>
        <v>9</v>
      </c>
      <c r="I178" s="33">
        <f t="shared" si="52"/>
        <v>1</v>
      </c>
      <c r="J178" s="31">
        <f t="shared" si="53"/>
        <v>1</v>
      </c>
      <c r="K178" s="31">
        <f t="shared" si="54"/>
        <v>1</v>
      </c>
      <c r="L178" s="31">
        <f t="shared" si="59"/>
        <v>1</v>
      </c>
      <c r="M178" s="31">
        <f t="shared" si="55"/>
        <v>1</v>
      </c>
      <c r="N178" s="31">
        <f t="shared" si="56"/>
        <v>1</v>
      </c>
      <c r="O178" s="31">
        <f t="shared" si="57"/>
        <v>0</v>
      </c>
      <c r="P178" s="31">
        <f t="shared" si="58"/>
        <v>0</v>
      </c>
      <c r="Q178" s="31" t="s">
        <v>757</v>
      </c>
      <c r="R178" s="31">
        <v>0</v>
      </c>
      <c r="S178" s="31">
        <v>0</v>
      </c>
      <c r="T178" s="31" t="s">
        <v>1205</v>
      </c>
      <c r="U178" s="96" t="s">
        <v>1204</v>
      </c>
      <c r="V178" s="96">
        <v>0</v>
      </c>
      <c r="W178" s="270" t="s">
        <v>1209</v>
      </c>
      <c r="X178" s="269"/>
      <c r="AB178" s="269"/>
      <c r="AE178" s="37">
        <f>'鱼属性|FishAttribute'!A74</f>
        <v>70</v>
      </c>
      <c r="AF178" s="272" t="str">
        <f>'鱼属性|FishAttribute'!B74</f>
        <v>henggongyu</v>
      </c>
      <c r="AG178" s="37">
        <f>IF(AND('鱼属性|FishAttribute'!C74=5,OR('鱼属性|FishAttribute'!A74&lt;51,'鱼属性|FishAttribute'!A74=52,'鱼属性|FishAttribute'!A74&gt;57)),6,'鱼属性|FishAttribute'!C74)</f>
        <v>6</v>
      </c>
      <c r="AH178" s="37">
        <f>'鱼属性|FishAttribute'!F74</f>
        <v>400</v>
      </c>
      <c r="AI178" s="53">
        <f>'鱼属性|FishAttribute'!C74</f>
        <v>6</v>
      </c>
      <c r="AJ178" s="31">
        <f>'鱼属性|FishAttribute'!BY74</f>
        <v>0</v>
      </c>
      <c r="AK178" s="31">
        <f>'鱼属性|FishAttribute'!BZ74</f>
        <v>0</v>
      </c>
      <c r="AL178" s="31">
        <f>'鱼属性|FishAttribute'!CA74</f>
        <v>1</v>
      </c>
      <c r="AM178" s="31">
        <f>'鱼属性|FishAttribute'!CB74</f>
        <v>0</v>
      </c>
      <c r="AN178" s="31">
        <f>'鱼属性|FishAttribute'!CD74</f>
        <v>0</v>
      </c>
      <c r="AO178" s="31">
        <f>'鱼属性|FishAttribute'!CE74</f>
        <v>0</v>
      </c>
      <c r="AP178" s="31">
        <f>'鱼属性|FishAttribute'!CC74</f>
        <v>0</v>
      </c>
    </row>
    <row r="179" spans="1:42">
      <c r="A179" s="268" t="str">
        <f t="shared" si="45"/>
        <v>1084</v>
      </c>
      <c r="B179" s="124" t="str">
        <f t="shared" si="44"/>
        <v>track_1084</v>
      </c>
      <c r="C179" s="33">
        <f t="shared" si="46"/>
        <v>10</v>
      </c>
      <c r="D179" s="33">
        <f t="shared" si="47"/>
        <v>0</v>
      </c>
      <c r="E179" s="33">
        <f t="shared" si="48"/>
        <v>2</v>
      </c>
      <c r="F179" s="33">
        <f t="shared" si="49"/>
        <v>4</v>
      </c>
      <c r="G179" s="33">
        <f t="shared" si="50"/>
        <v>2</v>
      </c>
      <c r="H179" s="33">
        <f t="shared" si="51"/>
        <v>7</v>
      </c>
      <c r="I179" s="33">
        <f t="shared" si="52"/>
        <v>1</v>
      </c>
      <c r="J179" s="31">
        <f t="shared" si="53"/>
        <v>1</v>
      </c>
      <c r="K179" s="31">
        <f t="shared" si="54"/>
        <v>1</v>
      </c>
      <c r="L179" s="31">
        <f t="shared" si="59"/>
        <v>1</v>
      </c>
      <c r="M179" s="31">
        <f t="shared" si="55"/>
        <v>1</v>
      </c>
      <c r="N179" s="31">
        <f t="shared" si="56"/>
        <v>1</v>
      </c>
      <c r="O179" s="31">
        <f t="shared" si="57"/>
        <v>0</v>
      </c>
      <c r="P179" s="31">
        <f t="shared" si="58"/>
        <v>0</v>
      </c>
      <c r="Q179" s="31" t="s">
        <v>757</v>
      </c>
      <c r="R179" s="31">
        <v>0</v>
      </c>
      <c r="S179" s="31">
        <v>0</v>
      </c>
      <c r="T179" s="31" t="s">
        <v>1205</v>
      </c>
      <c r="U179" s="96" t="s">
        <v>1204</v>
      </c>
      <c r="V179" s="96">
        <v>0</v>
      </c>
      <c r="W179" s="270" t="s">
        <v>1208</v>
      </c>
      <c r="X179" s="269"/>
      <c r="AB179" s="269"/>
      <c r="AC179" s="251"/>
      <c r="AE179" s="37">
        <f>'鱼属性|FishAttribute'!A75</f>
        <v>71</v>
      </c>
      <c r="AF179" s="272" t="str">
        <f>'鱼属性|FishAttribute'!B75</f>
        <v>baozangjue</v>
      </c>
      <c r="AG179" s="37">
        <f>IF(AND('鱼属性|FishAttribute'!C75=5,OR('鱼属性|FishAttribute'!A75&lt;51,'鱼属性|FishAttribute'!A75=52,'鱼属性|FishAttribute'!A75&gt;57)),6,'鱼属性|FishAttribute'!C75)</f>
        <v>6</v>
      </c>
      <c r="AH179" s="37">
        <f>'鱼属性|FishAttribute'!F75</f>
        <v>550</v>
      </c>
      <c r="AI179" s="53">
        <f>'鱼属性|FishAttribute'!C75</f>
        <v>6</v>
      </c>
      <c r="AJ179" s="31">
        <f>'鱼属性|FishAttribute'!BY75</f>
        <v>0</v>
      </c>
      <c r="AK179" s="31">
        <f>'鱼属性|FishAttribute'!BZ75</f>
        <v>0</v>
      </c>
      <c r="AL179" s="31">
        <f>'鱼属性|FishAttribute'!CA75</f>
        <v>1</v>
      </c>
      <c r="AM179" s="31">
        <f>'鱼属性|FishAttribute'!CB75</f>
        <v>0</v>
      </c>
      <c r="AN179" s="31">
        <f>'鱼属性|FishAttribute'!CD75</f>
        <v>1</v>
      </c>
      <c r="AO179" s="31">
        <f>'鱼属性|FishAttribute'!CE75</f>
        <v>0</v>
      </c>
      <c r="AP179" s="31">
        <f>'鱼属性|FishAttribute'!CC75</f>
        <v>0</v>
      </c>
    </row>
    <row r="180" spans="1:42">
      <c r="A180" s="268" t="str">
        <f t="shared" si="45"/>
        <v>1085</v>
      </c>
      <c r="B180" s="124" t="str">
        <f t="shared" si="44"/>
        <v>track_1085</v>
      </c>
      <c r="C180" s="33">
        <f t="shared" si="46"/>
        <v>10</v>
      </c>
      <c r="D180" s="33">
        <f t="shared" si="47"/>
        <v>0</v>
      </c>
      <c r="E180" s="33">
        <f t="shared" si="48"/>
        <v>3</v>
      </c>
      <c r="F180" s="33">
        <f t="shared" si="49"/>
        <v>2</v>
      </c>
      <c r="G180" s="33">
        <f t="shared" si="50"/>
        <v>1</v>
      </c>
      <c r="H180" s="33">
        <f t="shared" si="51"/>
        <v>1</v>
      </c>
      <c r="I180" s="33">
        <f t="shared" si="52"/>
        <v>1</v>
      </c>
      <c r="J180" s="31">
        <f t="shared" si="53"/>
        <v>1</v>
      </c>
      <c r="K180" s="31">
        <f t="shared" si="54"/>
        <v>1</v>
      </c>
      <c r="L180" s="31">
        <f t="shared" si="59"/>
        <v>1</v>
      </c>
      <c r="M180" s="31">
        <f t="shared" si="55"/>
        <v>1</v>
      </c>
      <c r="N180" s="31">
        <f t="shared" si="56"/>
        <v>1</v>
      </c>
      <c r="O180" s="31">
        <f t="shared" si="57"/>
        <v>0</v>
      </c>
      <c r="P180" s="31">
        <f t="shared" si="58"/>
        <v>0</v>
      </c>
      <c r="Q180" s="31" t="s">
        <v>757</v>
      </c>
      <c r="R180" s="31">
        <v>0</v>
      </c>
      <c r="S180" s="31">
        <v>0</v>
      </c>
      <c r="T180" s="31" t="s">
        <v>1205</v>
      </c>
      <c r="U180" s="96" t="s">
        <v>1204</v>
      </c>
      <c r="V180" s="96">
        <v>0</v>
      </c>
      <c r="W180" s="270" t="s">
        <v>1207</v>
      </c>
      <c r="X180" s="269"/>
      <c r="AB180" s="269"/>
      <c r="AC180" s="251"/>
      <c r="AE180" s="37">
        <f>'鱼属性|FishAttribute'!A76</f>
        <v>72</v>
      </c>
      <c r="AF180" s="272" t="str">
        <f>'鱼属性|FishAttribute'!B76</f>
        <v>lianhuanzdx</v>
      </c>
      <c r="AG180" s="37">
        <f>IF(AND('鱼属性|FishAttribute'!C76=5,OR('鱼属性|FishAttribute'!A76&lt;51,'鱼属性|FishAttribute'!A76=52,'鱼属性|FishAttribute'!A76&gt;57)),6,'鱼属性|FishAttribute'!C76)</f>
        <v>6</v>
      </c>
      <c r="AH180" s="37">
        <f>'鱼属性|FishAttribute'!F76</f>
        <v>350</v>
      </c>
      <c r="AI180" s="53">
        <f>'鱼属性|FishAttribute'!C76</f>
        <v>5</v>
      </c>
      <c r="AJ180" s="31">
        <f>'鱼属性|FishAttribute'!BY76</f>
        <v>1</v>
      </c>
      <c r="AK180" s="31">
        <f>'鱼属性|FishAttribute'!BZ76</f>
        <v>0</v>
      </c>
      <c r="AL180" s="31">
        <f>'鱼属性|FishAttribute'!CA76</f>
        <v>0</v>
      </c>
      <c r="AM180" s="31">
        <f>'鱼属性|FishAttribute'!CB76</f>
        <v>0</v>
      </c>
      <c r="AN180" s="31">
        <f>'鱼属性|FishAttribute'!CD76</f>
        <v>0</v>
      </c>
      <c r="AO180" s="31">
        <f>'鱼属性|FishAttribute'!CE76</f>
        <v>0</v>
      </c>
      <c r="AP180" s="31">
        <f>'鱼属性|FishAttribute'!CC76</f>
        <v>0</v>
      </c>
    </row>
    <row r="181" spans="1:42">
      <c r="A181" s="268" t="str">
        <f t="shared" si="45"/>
        <v>1086</v>
      </c>
      <c r="B181" s="124" t="str">
        <f t="shared" si="44"/>
        <v>track_1086</v>
      </c>
      <c r="C181" s="33">
        <f t="shared" si="46"/>
        <v>10</v>
      </c>
      <c r="D181" s="33">
        <f t="shared" si="47"/>
        <v>0</v>
      </c>
      <c r="E181" s="33">
        <f t="shared" si="48"/>
        <v>3</v>
      </c>
      <c r="F181" s="33">
        <f t="shared" si="49"/>
        <v>4</v>
      </c>
      <c r="G181" s="33">
        <f t="shared" si="50"/>
        <v>1</v>
      </c>
      <c r="H181" s="33">
        <f t="shared" si="51"/>
        <v>5</v>
      </c>
      <c r="I181" s="33">
        <f t="shared" si="52"/>
        <v>1</v>
      </c>
      <c r="J181" s="31">
        <f t="shared" si="53"/>
        <v>1</v>
      </c>
      <c r="K181" s="31">
        <f t="shared" si="54"/>
        <v>1</v>
      </c>
      <c r="L181" s="31">
        <f t="shared" si="59"/>
        <v>1</v>
      </c>
      <c r="M181" s="31">
        <f t="shared" si="55"/>
        <v>1</v>
      </c>
      <c r="N181" s="31">
        <f t="shared" si="56"/>
        <v>1</v>
      </c>
      <c r="O181" s="31">
        <f t="shared" si="57"/>
        <v>0</v>
      </c>
      <c r="P181" s="31">
        <f t="shared" si="58"/>
        <v>0</v>
      </c>
      <c r="Q181" s="31" t="s">
        <v>757</v>
      </c>
      <c r="R181" s="31">
        <v>0</v>
      </c>
      <c r="S181" s="31">
        <v>0</v>
      </c>
      <c r="T181" s="31" t="s">
        <v>1205</v>
      </c>
      <c r="U181" s="96" t="s">
        <v>1204</v>
      </c>
      <c r="V181" s="96">
        <v>0</v>
      </c>
      <c r="W181" s="270" t="s">
        <v>1206</v>
      </c>
      <c r="X181" s="269"/>
      <c r="AB181" s="269"/>
      <c r="AC181" s="251"/>
      <c r="AE181" s="37">
        <f>'鱼属性|FishAttribute'!A77</f>
        <v>73</v>
      </c>
      <c r="AF181" s="272" t="str">
        <f>'鱼属性|FishAttribute'!B77</f>
        <v>shuimuboss</v>
      </c>
      <c r="AG181" s="37">
        <f>IF(AND('鱼属性|FishAttribute'!C77=5,OR('鱼属性|FishAttribute'!A77&lt;51,'鱼属性|FishAttribute'!A77=52,'鱼属性|FishAttribute'!A77&gt;57)),6,'鱼属性|FishAttribute'!C77)</f>
        <v>6</v>
      </c>
      <c r="AH181" s="37">
        <f>'鱼属性|FishAttribute'!F77</f>
        <v>450</v>
      </c>
      <c r="AI181" s="53">
        <f>'鱼属性|FishAttribute'!C77</f>
        <v>6</v>
      </c>
      <c r="AJ181" s="31">
        <f>'鱼属性|FishAttribute'!BY77</f>
        <v>1</v>
      </c>
      <c r="AK181" s="31">
        <f>'鱼属性|FishAttribute'!BZ77</f>
        <v>0</v>
      </c>
      <c r="AL181" s="31">
        <f>'鱼属性|FishAttribute'!CA77</f>
        <v>0</v>
      </c>
      <c r="AM181" s="31">
        <f>'鱼属性|FishAttribute'!CB77</f>
        <v>0</v>
      </c>
      <c r="AN181" s="31">
        <f>'鱼属性|FishAttribute'!CD77</f>
        <v>0</v>
      </c>
      <c r="AO181" s="31">
        <f>'鱼属性|FishAttribute'!CE77</f>
        <v>0</v>
      </c>
      <c r="AP181" s="31">
        <f>'鱼属性|FishAttribute'!CC77</f>
        <v>0</v>
      </c>
    </row>
    <row r="182" spans="1:42">
      <c r="A182" s="268" t="str">
        <f t="shared" si="45"/>
        <v>1087</v>
      </c>
      <c r="B182" s="124" t="str">
        <f t="shared" si="44"/>
        <v>track_1087</v>
      </c>
      <c r="C182" s="33">
        <f t="shared" si="46"/>
        <v>10</v>
      </c>
      <c r="D182" s="33">
        <f t="shared" si="47"/>
        <v>0</v>
      </c>
      <c r="E182" s="33">
        <f t="shared" si="48"/>
        <v>4</v>
      </c>
      <c r="F182" s="33">
        <f t="shared" si="49"/>
        <v>3</v>
      </c>
      <c r="G182" s="33">
        <f t="shared" si="50"/>
        <v>1</v>
      </c>
      <c r="H182" s="33">
        <f t="shared" si="51"/>
        <v>3</v>
      </c>
      <c r="I182" s="33">
        <f t="shared" si="52"/>
        <v>1</v>
      </c>
      <c r="J182" s="31">
        <f t="shared" si="53"/>
        <v>1</v>
      </c>
      <c r="K182" s="31">
        <f t="shared" si="54"/>
        <v>1</v>
      </c>
      <c r="L182" s="31">
        <f t="shared" si="59"/>
        <v>1</v>
      </c>
      <c r="M182" s="31">
        <f t="shared" si="55"/>
        <v>1</v>
      </c>
      <c r="N182" s="31">
        <f t="shared" si="56"/>
        <v>1</v>
      </c>
      <c r="O182" s="31">
        <f t="shared" si="57"/>
        <v>0</v>
      </c>
      <c r="P182" s="31">
        <f t="shared" si="58"/>
        <v>0</v>
      </c>
      <c r="Q182" s="31" t="s">
        <v>757</v>
      </c>
      <c r="R182" s="31">
        <v>0</v>
      </c>
      <c r="S182" s="31">
        <v>0</v>
      </c>
      <c r="T182" s="31" t="s">
        <v>1205</v>
      </c>
      <c r="U182" s="96" t="s">
        <v>1204</v>
      </c>
      <c r="V182" s="96">
        <v>0</v>
      </c>
      <c r="W182" s="270" t="s">
        <v>1203</v>
      </c>
      <c r="X182" s="269"/>
      <c r="AB182" s="269"/>
      <c r="AC182" s="251"/>
      <c r="AE182" s="37">
        <f>'鱼属性|FishAttribute'!A78</f>
        <v>74</v>
      </c>
      <c r="AF182" s="272" t="str">
        <f>'鱼属性|FishAttribute'!B78</f>
        <v>henggongyu</v>
      </c>
      <c r="AG182" s="37">
        <f>IF(AND('鱼属性|FishAttribute'!C78=5,OR('鱼属性|FishAttribute'!A78&lt;51,'鱼属性|FishAttribute'!A78=52,'鱼属性|FishAttribute'!A78&gt;57)),6,'鱼属性|FishAttribute'!C78)</f>
        <v>6</v>
      </c>
      <c r="AH182" s="37">
        <f>'鱼属性|FishAttribute'!F78</f>
        <v>300</v>
      </c>
      <c r="AI182" s="53">
        <f>'鱼属性|FishAttribute'!C78</f>
        <v>6</v>
      </c>
      <c r="AJ182" s="31">
        <f>'鱼属性|FishAttribute'!BY78</f>
        <v>1</v>
      </c>
      <c r="AK182" s="31">
        <f>'鱼属性|FishAttribute'!BZ78</f>
        <v>0</v>
      </c>
      <c r="AL182" s="31">
        <f>'鱼属性|FishAttribute'!CA78</f>
        <v>0</v>
      </c>
      <c r="AM182" s="31">
        <f>'鱼属性|FishAttribute'!CB78</f>
        <v>0</v>
      </c>
      <c r="AN182" s="31">
        <f>'鱼属性|FishAttribute'!CD78</f>
        <v>0</v>
      </c>
      <c r="AO182" s="31">
        <f>'鱼属性|FishAttribute'!CE78</f>
        <v>0</v>
      </c>
      <c r="AP182" s="31">
        <f>'鱼属性|FishAttribute'!CC78</f>
        <v>0</v>
      </c>
    </row>
    <row r="183" spans="1:42">
      <c r="A183" s="268" t="str">
        <f t="shared" si="45"/>
        <v>1088</v>
      </c>
      <c r="B183" s="124" t="str">
        <f t="shared" si="44"/>
        <v>track_1088</v>
      </c>
      <c r="C183" s="33">
        <f t="shared" si="46"/>
        <v>11</v>
      </c>
      <c r="D183" s="33">
        <f t="shared" si="47"/>
        <v>0</v>
      </c>
      <c r="E183" s="33">
        <f t="shared" si="48"/>
        <v>1</v>
      </c>
      <c r="F183" s="33">
        <f t="shared" si="49"/>
        <v>2</v>
      </c>
      <c r="G183" s="33">
        <f t="shared" si="50"/>
        <v>1</v>
      </c>
      <c r="H183" s="33">
        <f t="shared" si="51"/>
        <v>2</v>
      </c>
      <c r="I183" s="33">
        <f t="shared" si="52"/>
        <v>1</v>
      </c>
      <c r="J183" s="31">
        <f t="shared" si="53"/>
        <v>0</v>
      </c>
      <c r="K183" s="31">
        <f t="shared" si="54"/>
        <v>0</v>
      </c>
      <c r="L183" s="31">
        <f t="shared" si="59"/>
        <v>1</v>
      </c>
      <c r="M183" s="31">
        <f t="shared" si="55"/>
        <v>1</v>
      </c>
      <c r="N183" s="31">
        <f t="shared" si="56"/>
        <v>1</v>
      </c>
      <c r="O183" s="31">
        <f t="shared" si="57"/>
        <v>1</v>
      </c>
      <c r="P183" s="31">
        <f t="shared" si="58"/>
        <v>1</v>
      </c>
      <c r="Q183" s="31" t="s">
        <v>757</v>
      </c>
      <c r="R183" s="31">
        <v>0</v>
      </c>
      <c r="S183" s="31">
        <v>0</v>
      </c>
      <c r="T183" s="31" t="s">
        <v>1102</v>
      </c>
      <c r="U183" s="96" t="s">
        <v>1193</v>
      </c>
      <c r="V183" s="96">
        <v>0</v>
      </c>
      <c r="W183" s="270" t="s">
        <v>1202</v>
      </c>
      <c r="X183" s="269"/>
      <c r="AB183" s="269"/>
      <c r="AC183" s="251"/>
      <c r="AE183" s="37">
        <f>'鱼属性|FishAttribute'!A79</f>
        <v>75</v>
      </c>
      <c r="AF183" s="272" t="str">
        <f>'鱼属性|FishAttribute'!B79</f>
        <v>baozangjue</v>
      </c>
      <c r="AG183" s="37">
        <f>IF(AND('鱼属性|FishAttribute'!C79=5,OR('鱼属性|FishAttribute'!A79&lt;51,'鱼属性|FishAttribute'!A79=52,'鱼属性|FishAttribute'!A79&gt;57)),6,'鱼属性|FishAttribute'!C79)</f>
        <v>6</v>
      </c>
      <c r="AH183" s="37">
        <f>'鱼属性|FishAttribute'!F79</f>
        <v>375</v>
      </c>
      <c r="AI183" s="53">
        <f>'鱼属性|FishAttribute'!C79</f>
        <v>6</v>
      </c>
      <c r="AJ183" s="31">
        <f>'鱼属性|FishAttribute'!BY79</f>
        <v>0</v>
      </c>
      <c r="AK183" s="31">
        <f>'鱼属性|FishAttribute'!BZ79</f>
        <v>0</v>
      </c>
      <c r="AL183" s="31">
        <f>'鱼属性|FishAttribute'!CA79</f>
        <v>0</v>
      </c>
      <c r="AM183" s="31">
        <f>'鱼属性|FishAttribute'!CB79</f>
        <v>0</v>
      </c>
      <c r="AN183" s="31">
        <f>'鱼属性|FishAttribute'!CD79</f>
        <v>0</v>
      </c>
      <c r="AO183" s="31">
        <f>'鱼属性|FishAttribute'!CE79</f>
        <v>0</v>
      </c>
      <c r="AP183" s="31">
        <f>'鱼属性|FishAttribute'!CC79</f>
        <v>0</v>
      </c>
    </row>
    <row r="184" spans="1:42">
      <c r="A184" s="268" t="str">
        <f t="shared" si="45"/>
        <v>1089</v>
      </c>
      <c r="B184" s="124" t="str">
        <f t="shared" si="44"/>
        <v>track_1089</v>
      </c>
      <c r="C184" s="33">
        <f t="shared" si="46"/>
        <v>11</v>
      </c>
      <c r="D184" s="33">
        <f t="shared" si="47"/>
        <v>0</v>
      </c>
      <c r="E184" s="33">
        <f t="shared" si="48"/>
        <v>1</v>
      </c>
      <c r="F184" s="33">
        <f t="shared" si="49"/>
        <v>2</v>
      </c>
      <c r="G184" s="33">
        <f t="shared" si="50"/>
        <v>1</v>
      </c>
      <c r="H184" s="33">
        <f t="shared" si="51"/>
        <v>4</v>
      </c>
      <c r="I184" s="33">
        <f t="shared" si="52"/>
        <v>1</v>
      </c>
      <c r="J184" s="31">
        <f t="shared" si="53"/>
        <v>0</v>
      </c>
      <c r="K184" s="31">
        <f t="shared" si="54"/>
        <v>0</v>
      </c>
      <c r="L184" s="31">
        <f t="shared" si="59"/>
        <v>1</v>
      </c>
      <c r="M184" s="31">
        <f t="shared" si="55"/>
        <v>1</v>
      </c>
      <c r="N184" s="31">
        <f t="shared" si="56"/>
        <v>1</v>
      </c>
      <c r="O184" s="31">
        <f t="shared" si="57"/>
        <v>1</v>
      </c>
      <c r="P184" s="31">
        <f t="shared" si="58"/>
        <v>1</v>
      </c>
      <c r="Q184" s="31" t="s">
        <v>757</v>
      </c>
      <c r="R184" s="31">
        <v>0</v>
      </c>
      <c r="S184" s="31">
        <v>0</v>
      </c>
      <c r="T184" s="31" t="s">
        <v>1102</v>
      </c>
      <c r="U184" s="96" t="s">
        <v>1193</v>
      </c>
      <c r="V184" s="96">
        <v>0</v>
      </c>
      <c r="W184" s="270" t="s">
        <v>1201</v>
      </c>
      <c r="X184" s="269"/>
      <c r="AB184" s="269"/>
      <c r="AC184" s="251"/>
      <c r="AE184" s="37">
        <f>'鱼属性|FishAttribute'!A80</f>
        <v>76</v>
      </c>
      <c r="AF184" s="272" t="str">
        <f>'鱼属性|FishAttribute'!B80</f>
        <v>wulingzhu</v>
      </c>
      <c r="AG184" s="37">
        <f>IF(AND('鱼属性|FishAttribute'!C80=5,OR('鱼属性|FishAttribute'!A80&lt;51,'鱼属性|FishAttribute'!A80=52,'鱼属性|FishAttribute'!A80&gt;57)),6,'鱼属性|FishAttribute'!C80)</f>
        <v>6</v>
      </c>
      <c r="AH184" s="37">
        <f>'鱼属性|FishAttribute'!F80</f>
        <v>600</v>
      </c>
      <c r="AI184" s="53">
        <f>'鱼属性|FishAttribute'!C80</f>
        <v>6</v>
      </c>
      <c r="AJ184" s="31">
        <f>'鱼属性|FishAttribute'!BY80</f>
        <v>0</v>
      </c>
      <c r="AK184" s="31">
        <f>'鱼属性|FishAttribute'!BZ80</f>
        <v>0</v>
      </c>
      <c r="AL184" s="31">
        <f>'鱼属性|FishAttribute'!CA80</f>
        <v>0</v>
      </c>
      <c r="AM184" s="31">
        <f>'鱼属性|FishAttribute'!CB80</f>
        <v>0</v>
      </c>
      <c r="AN184" s="31">
        <f>'鱼属性|FishAttribute'!CD80</f>
        <v>0</v>
      </c>
      <c r="AO184" s="31">
        <f>'鱼属性|FishAttribute'!CE80</f>
        <v>0</v>
      </c>
      <c r="AP184" s="31">
        <f>'鱼属性|FishAttribute'!CC80</f>
        <v>0</v>
      </c>
    </row>
    <row r="185" spans="1:42">
      <c r="A185" s="268" t="str">
        <f t="shared" si="45"/>
        <v>1090</v>
      </c>
      <c r="B185" s="124" t="str">
        <f t="shared" si="44"/>
        <v>track_1090</v>
      </c>
      <c r="C185" s="33">
        <f t="shared" si="46"/>
        <v>11</v>
      </c>
      <c r="D185" s="33">
        <f t="shared" si="47"/>
        <v>0</v>
      </c>
      <c r="E185" s="33">
        <f t="shared" si="48"/>
        <v>1</v>
      </c>
      <c r="F185" s="33">
        <f t="shared" si="49"/>
        <v>3</v>
      </c>
      <c r="G185" s="33">
        <f t="shared" si="50"/>
        <v>2</v>
      </c>
      <c r="H185" s="33">
        <f t="shared" si="51"/>
        <v>9</v>
      </c>
      <c r="I185" s="33">
        <f t="shared" si="52"/>
        <v>1</v>
      </c>
      <c r="J185" s="31">
        <f t="shared" si="53"/>
        <v>0</v>
      </c>
      <c r="K185" s="31">
        <f t="shared" si="54"/>
        <v>0</v>
      </c>
      <c r="L185" s="31">
        <f t="shared" si="59"/>
        <v>1</v>
      </c>
      <c r="M185" s="31">
        <f t="shared" si="55"/>
        <v>1</v>
      </c>
      <c r="N185" s="31">
        <f t="shared" si="56"/>
        <v>1</v>
      </c>
      <c r="O185" s="31">
        <f t="shared" si="57"/>
        <v>1</v>
      </c>
      <c r="P185" s="31">
        <f t="shared" si="58"/>
        <v>1</v>
      </c>
      <c r="Q185" s="31" t="s">
        <v>757</v>
      </c>
      <c r="R185" s="31">
        <v>0</v>
      </c>
      <c r="S185" s="31">
        <v>0</v>
      </c>
      <c r="T185" s="31" t="s">
        <v>1102</v>
      </c>
      <c r="U185" s="96" t="s">
        <v>1193</v>
      </c>
      <c r="V185" s="96">
        <v>0</v>
      </c>
      <c r="W185" s="270" t="s">
        <v>1200</v>
      </c>
      <c r="X185" s="269"/>
      <c r="AB185" s="269"/>
      <c r="AC185" s="251"/>
      <c r="AE185" s="37">
        <f>'鱼属性|FishAttribute'!A81</f>
        <v>77</v>
      </c>
      <c r="AF185" s="272" t="str">
        <f>'鱼属性|FishAttribute'!B81</f>
        <v>wuseshenniu</v>
      </c>
      <c r="AG185" s="37">
        <f>IF(AND('鱼属性|FishAttribute'!C81=5,OR('鱼属性|FishAttribute'!A81&lt;51,'鱼属性|FishAttribute'!A81=52,'鱼属性|FishAttribute'!A81&gt;57)),6,'鱼属性|FishAttribute'!C81)</f>
        <v>6</v>
      </c>
      <c r="AH185" s="37">
        <f>'鱼属性|FishAttribute'!F81</f>
        <v>625</v>
      </c>
      <c r="AI185" s="53">
        <f>'鱼属性|FishAttribute'!C81</f>
        <v>6</v>
      </c>
      <c r="AJ185" s="31">
        <f>'鱼属性|FishAttribute'!BY81</f>
        <v>0</v>
      </c>
      <c r="AK185" s="31">
        <f>'鱼属性|FishAttribute'!BZ81</f>
        <v>1</v>
      </c>
      <c r="AL185" s="31">
        <f>'鱼属性|FishAttribute'!CA81</f>
        <v>0</v>
      </c>
      <c r="AM185" s="31">
        <f>'鱼属性|FishAttribute'!CB81</f>
        <v>0</v>
      </c>
      <c r="AN185" s="31">
        <f>'鱼属性|FishAttribute'!CD81</f>
        <v>0</v>
      </c>
      <c r="AO185" s="31">
        <f>'鱼属性|FishAttribute'!CE81</f>
        <v>0</v>
      </c>
      <c r="AP185" s="31">
        <f>'鱼属性|FishAttribute'!CC81</f>
        <v>0</v>
      </c>
    </row>
    <row r="186" spans="1:42">
      <c r="A186" s="268" t="str">
        <f t="shared" si="45"/>
        <v>1091</v>
      </c>
      <c r="B186" s="124" t="str">
        <f t="shared" si="44"/>
        <v>track_1091</v>
      </c>
      <c r="C186" s="33">
        <f t="shared" si="46"/>
        <v>11</v>
      </c>
      <c r="D186" s="33">
        <f t="shared" si="47"/>
        <v>0</v>
      </c>
      <c r="E186" s="33">
        <f t="shared" si="48"/>
        <v>1</v>
      </c>
      <c r="F186" s="33">
        <f t="shared" si="49"/>
        <v>3</v>
      </c>
      <c r="G186" s="33">
        <f t="shared" si="50"/>
        <v>4</v>
      </c>
      <c r="H186" s="33">
        <f t="shared" si="51"/>
        <v>11</v>
      </c>
      <c r="I186" s="33">
        <f t="shared" si="52"/>
        <v>1</v>
      </c>
      <c r="J186" s="31">
        <f t="shared" si="53"/>
        <v>0</v>
      </c>
      <c r="K186" s="31">
        <f t="shared" si="54"/>
        <v>0</v>
      </c>
      <c r="L186" s="31">
        <f t="shared" si="59"/>
        <v>1</v>
      </c>
      <c r="M186" s="31">
        <f t="shared" si="55"/>
        <v>1</v>
      </c>
      <c r="N186" s="31">
        <f t="shared" si="56"/>
        <v>1</v>
      </c>
      <c r="O186" s="31">
        <f t="shared" si="57"/>
        <v>1</v>
      </c>
      <c r="P186" s="31">
        <f t="shared" si="58"/>
        <v>1</v>
      </c>
      <c r="Q186" s="31" t="s">
        <v>757</v>
      </c>
      <c r="R186" s="31">
        <v>0</v>
      </c>
      <c r="S186" s="31">
        <v>0</v>
      </c>
      <c r="T186" s="31" t="s">
        <v>1102</v>
      </c>
      <c r="U186" s="96" t="s">
        <v>1193</v>
      </c>
      <c r="V186" s="96">
        <v>0</v>
      </c>
      <c r="W186" s="270" t="s">
        <v>1199</v>
      </c>
      <c r="X186" s="269"/>
      <c r="AB186" s="269"/>
      <c r="AC186" s="251"/>
      <c r="AE186" s="37">
        <f>'鱼属性|FishAttribute'!A82</f>
        <v>78</v>
      </c>
      <c r="AF186" s="272" t="str">
        <f>'鱼属性|FishAttribute'!B82</f>
        <v>huahudiao</v>
      </c>
      <c r="AG186" s="37">
        <f>IF(AND('鱼属性|FishAttribute'!C82=5,OR('鱼属性|FishAttribute'!A82&lt;51,'鱼属性|FishAttribute'!A82=52,'鱼属性|FishAttribute'!A82&gt;57)),6,'鱼属性|FishAttribute'!C82)</f>
        <v>6</v>
      </c>
      <c r="AH186" s="37">
        <f>'鱼属性|FishAttribute'!F82</f>
        <v>1950</v>
      </c>
      <c r="AI186" s="53">
        <f>'鱼属性|FishAttribute'!C82</f>
        <v>6</v>
      </c>
      <c r="AJ186" s="31">
        <f>'鱼属性|FishAttribute'!BY82</f>
        <v>0</v>
      </c>
      <c r="AK186" s="31">
        <f>'鱼属性|FishAttribute'!BZ82</f>
        <v>0</v>
      </c>
      <c r="AL186" s="31">
        <f>'鱼属性|FishAttribute'!CA82</f>
        <v>0</v>
      </c>
      <c r="AM186" s="31">
        <f>'鱼属性|FishAttribute'!CB82</f>
        <v>1</v>
      </c>
      <c r="AN186" s="31">
        <f>'鱼属性|FishAttribute'!CD82</f>
        <v>0</v>
      </c>
      <c r="AO186" s="31">
        <f>'鱼属性|FishAttribute'!CE82</f>
        <v>1</v>
      </c>
      <c r="AP186" s="31">
        <f>'鱼属性|FishAttribute'!CC82</f>
        <v>1</v>
      </c>
    </row>
    <row r="187" spans="1:42">
      <c r="A187" s="268" t="str">
        <f t="shared" si="45"/>
        <v>1092</v>
      </c>
      <c r="B187" s="124" t="str">
        <f t="shared" si="44"/>
        <v>track_1092</v>
      </c>
      <c r="C187" s="33">
        <f t="shared" si="46"/>
        <v>11</v>
      </c>
      <c r="D187" s="33">
        <f t="shared" si="47"/>
        <v>0</v>
      </c>
      <c r="E187" s="33">
        <f t="shared" si="48"/>
        <v>2</v>
      </c>
      <c r="F187" s="33">
        <f t="shared" si="49"/>
        <v>4</v>
      </c>
      <c r="G187" s="33">
        <f t="shared" si="50"/>
        <v>1</v>
      </c>
      <c r="H187" s="33">
        <f t="shared" si="51"/>
        <v>3</v>
      </c>
      <c r="I187" s="33">
        <f t="shared" si="52"/>
        <v>1</v>
      </c>
      <c r="J187" s="31">
        <f t="shared" si="53"/>
        <v>0</v>
      </c>
      <c r="K187" s="31">
        <f t="shared" si="54"/>
        <v>0</v>
      </c>
      <c r="L187" s="31">
        <f t="shared" si="59"/>
        <v>1</v>
      </c>
      <c r="M187" s="31">
        <f t="shared" si="55"/>
        <v>1</v>
      </c>
      <c r="N187" s="31">
        <f t="shared" si="56"/>
        <v>1</v>
      </c>
      <c r="O187" s="31">
        <f t="shared" si="57"/>
        <v>1</v>
      </c>
      <c r="P187" s="31">
        <f t="shared" si="58"/>
        <v>1</v>
      </c>
      <c r="Q187" s="31" t="s">
        <v>757</v>
      </c>
      <c r="R187" s="31">
        <v>0</v>
      </c>
      <c r="S187" s="31">
        <v>0</v>
      </c>
      <c r="T187" s="31" t="s">
        <v>1102</v>
      </c>
      <c r="U187" s="96" t="s">
        <v>1193</v>
      </c>
      <c r="V187" s="96">
        <v>0</v>
      </c>
      <c r="W187" s="270" t="s">
        <v>1198</v>
      </c>
      <c r="X187" s="269"/>
      <c r="AB187" s="269"/>
      <c r="AC187" s="251"/>
      <c r="AE187" s="37">
        <f>'鱼属性|FishAttribute'!A83</f>
        <v>79</v>
      </c>
      <c r="AF187" s="272" t="str">
        <f>'鱼属性|FishAttribute'!B83</f>
        <v>kuiniugu</v>
      </c>
      <c r="AG187" s="37">
        <f>IF(AND('鱼属性|FishAttribute'!C83=5,OR('鱼属性|FishAttribute'!A83&lt;51,'鱼属性|FishAttribute'!A83=52,'鱼属性|FishAttribute'!A83&gt;57)),6,'鱼属性|FishAttribute'!C83)</f>
        <v>6</v>
      </c>
      <c r="AH187" s="37">
        <f>'鱼属性|FishAttribute'!F83</f>
        <v>1150</v>
      </c>
      <c r="AI187" s="53">
        <f>'鱼属性|FishAttribute'!C83</f>
        <v>6</v>
      </c>
      <c r="AJ187" s="31">
        <f>'鱼属性|FishAttribute'!BY83</f>
        <v>0</v>
      </c>
      <c r="AK187" s="31">
        <f>'鱼属性|FishAttribute'!BZ83</f>
        <v>0</v>
      </c>
      <c r="AL187" s="31">
        <f>'鱼属性|FishAttribute'!CA83</f>
        <v>0</v>
      </c>
      <c r="AM187" s="31">
        <f>'鱼属性|FishAttribute'!CB83</f>
        <v>0</v>
      </c>
      <c r="AN187" s="31">
        <f>'鱼属性|FishAttribute'!CD83</f>
        <v>0</v>
      </c>
      <c r="AO187" s="31">
        <f>'鱼属性|FishAttribute'!CE83</f>
        <v>1</v>
      </c>
      <c r="AP187" s="31">
        <f>'鱼属性|FishAttribute'!CC83</f>
        <v>0</v>
      </c>
    </row>
    <row r="188" spans="1:42">
      <c r="A188" s="268" t="str">
        <f t="shared" si="45"/>
        <v>1093</v>
      </c>
      <c r="B188" s="124" t="str">
        <f t="shared" si="44"/>
        <v>track_1093</v>
      </c>
      <c r="C188" s="33">
        <f t="shared" si="46"/>
        <v>11</v>
      </c>
      <c r="D188" s="33">
        <f t="shared" si="47"/>
        <v>0</v>
      </c>
      <c r="E188" s="33">
        <f t="shared" si="48"/>
        <v>3</v>
      </c>
      <c r="F188" s="33">
        <f t="shared" si="49"/>
        <v>2</v>
      </c>
      <c r="G188" s="33">
        <f t="shared" si="50"/>
        <v>1</v>
      </c>
      <c r="H188" s="33">
        <f t="shared" si="51"/>
        <v>8</v>
      </c>
      <c r="I188" s="33">
        <f t="shared" si="52"/>
        <v>1</v>
      </c>
      <c r="J188" s="31">
        <f t="shared" si="53"/>
        <v>0</v>
      </c>
      <c r="K188" s="31">
        <f t="shared" si="54"/>
        <v>0</v>
      </c>
      <c r="L188" s="31">
        <f t="shared" si="59"/>
        <v>1</v>
      </c>
      <c r="M188" s="31">
        <f t="shared" si="55"/>
        <v>1</v>
      </c>
      <c r="N188" s="31">
        <f t="shared" si="56"/>
        <v>1</v>
      </c>
      <c r="O188" s="31">
        <f t="shared" si="57"/>
        <v>1</v>
      </c>
      <c r="P188" s="31">
        <f t="shared" si="58"/>
        <v>1</v>
      </c>
      <c r="Q188" s="31" t="s">
        <v>757</v>
      </c>
      <c r="R188" s="31">
        <v>0</v>
      </c>
      <c r="S188" s="31">
        <v>0</v>
      </c>
      <c r="T188" s="31" t="s">
        <v>1102</v>
      </c>
      <c r="U188" s="96" t="s">
        <v>1193</v>
      </c>
      <c r="V188" s="96">
        <v>0</v>
      </c>
      <c r="W188" s="270" t="s">
        <v>1197</v>
      </c>
      <c r="X188" s="269"/>
      <c r="AB188" s="269"/>
      <c r="AE188" s="37">
        <f>'鱼属性|FishAttribute'!A84</f>
        <v>80</v>
      </c>
      <c r="AF188" s="272" t="str">
        <f>'鱼属性|FishAttribute'!B84</f>
        <v>zhuxianjian</v>
      </c>
      <c r="AG188" s="37">
        <f>IF(AND('鱼属性|FishAttribute'!C84=5,OR('鱼属性|FishAttribute'!A84&lt;51,'鱼属性|FishAttribute'!A84=52,'鱼属性|FishAttribute'!A84&gt;57)),6,'鱼属性|FishAttribute'!C84)</f>
        <v>6</v>
      </c>
      <c r="AH188" s="37">
        <f>'鱼属性|FishAttribute'!F84</f>
        <v>1400</v>
      </c>
      <c r="AI188" s="53">
        <f>'鱼属性|FishAttribute'!C84</f>
        <v>6</v>
      </c>
      <c r="AJ188" s="31">
        <f>'鱼属性|FishAttribute'!BY84</f>
        <v>0</v>
      </c>
      <c r="AK188" s="31">
        <f>'鱼属性|FishAttribute'!BZ84</f>
        <v>0</v>
      </c>
      <c r="AL188" s="31">
        <f>'鱼属性|FishAttribute'!CA84</f>
        <v>0</v>
      </c>
      <c r="AM188" s="31">
        <f>'鱼属性|FishAttribute'!CB84</f>
        <v>0</v>
      </c>
      <c r="AN188" s="31">
        <f>'鱼属性|FishAttribute'!CD84</f>
        <v>0</v>
      </c>
      <c r="AO188" s="31">
        <f>'鱼属性|FishAttribute'!CE84</f>
        <v>0</v>
      </c>
      <c r="AP188" s="31">
        <f>'鱼属性|FishAttribute'!CC84</f>
        <v>1</v>
      </c>
    </row>
    <row r="189" spans="1:42">
      <c r="A189" s="268" t="str">
        <f t="shared" si="45"/>
        <v>1094</v>
      </c>
      <c r="B189" s="124" t="str">
        <f t="shared" si="44"/>
        <v>track_1094</v>
      </c>
      <c r="C189" s="33">
        <f t="shared" si="46"/>
        <v>11</v>
      </c>
      <c r="D189" s="33">
        <f t="shared" si="47"/>
        <v>0</v>
      </c>
      <c r="E189" s="33">
        <f t="shared" si="48"/>
        <v>3</v>
      </c>
      <c r="F189" s="33">
        <f t="shared" si="49"/>
        <v>4</v>
      </c>
      <c r="G189" s="33">
        <f t="shared" si="50"/>
        <v>1</v>
      </c>
      <c r="H189" s="33">
        <f t="shared" si="51"/>
        <v>5</v>
      </c>
      <c r="I189" s="33">
        <f t="shared" si="52"/>
        <v>1</v>
      </c>
      <c r="J189" s="31">
        <f t="shared" si="53"/>
        <v>0</v>
      </c>
      <c r="K189" s="31">
        <f t="shared" si="54"/>
        <v>0</v>
      </c>
      <c r="L189" s="31">
        <f t="shared" si="59"/>
        <v>1</v>
      </c>
      <c r="M189" s="31">
        <f t="shared" si="55"/>
        <v>1</v>
      </c>
      <c r="N189" s="31">
        <f t="shared" si="56"/>
        <v>1</v>
      </c>
      <c r="O189" s="31">
        <f t="shared" si="57"/>
        <v>1</v>
      </c>
      <c r="P189" s="31">
        <f t="shared" si="58"/>
        <v>1</v>
      </c>
      <c r="Q189" s="31" t="s">
        <v>757</v>
      </c>
      <c r="R189" s="31">
        <v>0</v>
      </c>
      <c r="S189" s="31">
        <v>0</v>
      </c>
      <c r="T189" s="31" t="s">
        <v>1102</v>
      </c>
      <c r="U189" s="96" t="s">
        <v>1193</v>
      </c>
      <c r="V189" s="96">
        <v>0</v>
      </c>
      <c r="W189" s="270" t="s">
        <v>1196</v>
      </c>
      <c r="X189" s="269"/>
      <c r="AB189" s="269"/>
      <c r="AE189" s="37">
        <f>'鱼属性|FishAttribute'!A85</f>
        <v>81</v>
      </c>
      <c r="AF189" s="272" t="str">
        <f>'鱼属性|FishAttribute'!B85</f>
        <v>baihu</v>
      </c>
      <c r="AG189" s="37">
        <f>IF(AND('鱼属性|FishAttribute'!C85=5,OR('鱼属性|FishAttribute'!A85&lt;51,'鱼属性|FishAttribute'!A85=52,'鱼属性|FishAttribute'!A85&gt;57)),6,'鱼属性|FishAttribute'!C85)</f>
        <v>6</v>
      </c>
      <c r="AH189" s="37">
        <f>'鱼属性|FishAttribute'!F85</f>
        <v>1800</v>
      </c>
      <c r="AI189" s="53">
        <f>'鱼属性|FishAttribute'!C85</f>
        <v>6</v>
      </c>
      <c r="AJ189" s="31">
        <f>'鱼属性|FishAttribute'!BY85</f>
        <v>0</v>
      </c>
      <c r="AK189" s="31">
        <f>'鱼属性|FishAttribute'!BZ85</f>
        <v>0</v>
      </c>
      <c r="AL189" s="31">
        <f>'鱼属性|FishAttribute'!CA85</f>
        <v>0</v>
      </c>
      <c r="AM189" s="31">
        <f>'鱼属性|FishAttribute'!CB85</f>
        <v>0</v>
      </c>
      <c r="AN189" s="31">
        <f>'鱼属性|FishAttribute'!CD85</f>
        <v>0</v>
      </c>
      <c r="AO189" s="31">
        <f>'鱼属性|FishAttribute'!CE85</f>
        <v>0</v>
      </c>
      <c r="AP189" s="31">
        <f>'鱼属性|FishAttribute'!CC85</f>
        <v>1</v>
      </c>
    </row>
    <row r="190" spans="1:42">
      <c r="A190" s="268" t="str">
        <f t="shared" si="45"/>
        <v>1095</v>
      </c>
      <c r="B190" s="124" t="str">
        <f t="shared" si="44"/>
        <v>track_1095</v>
      </c>
      <c r="C190" s="33">
        <f t="shared" si="46"/>
        <v>11</v>
      </c>
      <c r="D190" s="33">
        <f t="shared" si="47"/>
        <v>0</v>
      </c>
      <c r="E190" s="33">
        <f t="shared" si="48"/>
        <v>3</v>
      </c>
      <c r="F190" s="33">
        <f t="shared" si="49"/>
        <v>4</v>
      </c>
      <c r="G190" s="33">
        <f t="shared" si="50"/>
        <v>1</v>
      </c>
      <c r="H190" s="33">
        <f t="shared" si="51"/>
        <v>6</v>
      </c>
      <c r="I190" s="33">
        <f t="shared" si="52"/>
        <v>1</v>
      </c>
      <c r="J190" s="31">
        <f t="shared" si="53"/>
        <v>0</v>
      </c>
      <c r="K190" s="31">
        <f t="shared" si="54"/>
        <v>0</v>
      </c>
      <c r="L190" s="31">
        <f t="shared" si="59"/>
        <v>1</v>
      </c>
      <c r="M190" s="31">
        <f t="shared" si="55"/>
        <v>1</v>
      </c>
      <c r="N190" s="31">
        <f t="shared" si="56"/>
        <v>1</v>
      </c>
      <c r="O190" s="31">
        <f t="shared" si="57"/>
        <v>1</v>
      </c>
      <c r="P190" s="31">
        <f t="shared" si="58"/>
        <v>1</v>
      </c>
      <c r="Q190" s="31" t="s">
        <v>757</v>
      </c>
      <c r="R190" s="31">
        <v>0</v>
      </c>
      <c r="S190" s="31">
        <v>0</v>
      </c>
      <c r="T190" s="31" t="s">
        <v>1102</v>
      </c>
      <c r="U190" s="96" t="s">
        <v>1193</v>
      </c>
      <c r="V190" s="96">
        <v>0</v>
      </c>
      <c r="W190" s="270" t="s">
        <v>1195</v>
      </c>
      <c r="X190" s="269"/>
      <c r="AB190" s="269"/>
      <c r="AE190" s="37">
        <f>'鱼属性|FishAttribute'!A86</f>
        <v>82</v>
      </c>
      <c r="AF190" s="272" t="str">
        <f>'鱼属性|FishAttribute'!B86</f>
        <v>duobaodaoren</v>
      </c>
      <c r="AG190" s="37">
        <f>IF(AND('鱼属性|FishAttribute'!C86=5,OR('鱼属性|FishAttribute'!A86&lt;51,'鱼属性|FishAttribute'!A86=52,'鱼属性|FishAttribute'!A86&gt;57)),6,'鱼属性|FishAttribute'!C86)</f>
        <v>6</v>
      </c>
      <c r="AH190" s="37">
        <f>'鱼属性|FishAttribute'!F86</f>
        <v>1700</v>
      </c>
      <c r="AI190" s="53">
        <f>'鱼属性|FishAttribute'!C86</f>
        <v>6</v>
      </c>
      <c r="AJ190" s="31">
        <f>'鱼属性|FishAttribute'!BY86</f>
        <v>0</v>
      </c>
      <c r="AK190" s="31">
        <f>'鱼属性|FishAttribute'!BZ86</f>
        <v>0</v>
      </c>
      <c r="AL190" s="31">
        <f>'鱼属性|FishAttribute'!CA86</f>
        <v>0</v>
      </c>
      <c r="AM190" s="31">
        <f>'鱼属性|FishAttribute'!CB86</f>
        <v>0</v>
      </c>
      <c r="AN190" s="31">
        <f>'鱼属性|FishAttribute'!CD86</f>
        <v>0</v>
      </c>
      <c r="AO190" s="31">
        <f>'鱼属性|FishAttribute'!CE86</f>
        <v>1</v>
      </c>
      <c r="AP190" s="31">
        <f>'鱼属性|FishAttribute'!CC86</f>
        <v>0</v>
      </c>
    </row>
    <row r="191" spans="1:42">
      <c r="A191" s="268" t="str">
        <f t="shared" si="45"/>
        <v>1096</v>
      </c>
      <c r="B191" s="124" t="str">
        <f t="shared" si="44"/>
        <v>track_1096</v>
      </c>
      <c r="C191" s="33">
        <f t="shared" si="46"/>
        <v>11</v>
      </c>
      <c r="D191" s="33">
        <f t="shared" si="47"/>
        <v>0</v>
      </c>
      <c r="E191" s="33">
        <f t="shared" si="48"/>
        <v>4</v>
      </c>
      <c r="F191" s="33">
        <f t="shared" si="49"/>
        <v>2</v>
      </c>
      <c r="G191" s="33">
        <f t="shared" si="50"/>
        <v>1</v>
      </c>
      <c r="H191" s="33">
        <f t="shared" si="51"/>
        <v>7</v>
      </c>
      <c r="I191" s="33">
        <f t="shared" si="52"/>
        <v>1</v>
      </c>
      <c r="J191" s="31">
        <f t="shared" si="53"/>
        <v>0</v>
      </c>
      <c r="K191" s="31">
        <f t="shared" si="54"/>
        <v>0</v>
      </c>
      <c r="L191" s="31">
        <f t="shared" si="59"/>
        <v>1</v>
      </c>
      <c r="M191" s="31">
        <f t="shared" si="55"/>
        <v>1</v>
      </c>
      <c r="N191" s="31">
        <f t="shared" si="56"/>
        <v>1</v>
      </c>
      <c r="O191" s="31">
        <f t="shared" si="57"/>
        <v>1</v>
      </c>
      <c r="P191" s="31">
        <f t="shared" si="58"/>
        <v>1</v>
      </c>
      <c r="Q191" s="31" t="s">
        <v>757</v>
      </c>
      <c r="R191" s="31">
        <v>0</v>
      </c>
      <c r="S191" s="31">
        <v>0</v>
      </c>
      <c r="T191" s="31" t="s">
        <v>1102</v>
      </c>
      <c r="U191" s="96" t="s">
        <v>1193</v>
      </c>
      <c r="V191" s="96">
        <v>0</v>
      </c>
      <c r="W191" s="270" t="s">
        <v>1194</v>
      </c>
      <c r="X191" s="269"/>
      <c r="AB191" s="269"/>
      <c r="AE191" s="37">
        <f>'鱼属性|FishAttribute'!A87</f>
        <v>83</v>
      </c>
      <c r="AF191" s="272" t="str">
        <f>'鱼属性|FishAttribute'!B87</f>
        <v>xuanwu</v>
      </c>
      <c r="AG191" s="37">
        <f>IF(AND('鱼属性|FishAttribute'!C87=5,OR('鱼属性|FishAttribute'!A87&lt;51,'鱼属性|FishAttribute'!A87=52,'鱼属性|FishAttribute'!A87&gt;57)),6,'鱼属性|FishAttribute'!C87)</f>
        <v>6</v>
      </c>
      <c r="AH191" s="37">
        <f>'鱼属性|FishAttribute'!F87</f>
        <v>850</v>
      </c>
      <c r="AI191" s="53">
        <f>'鱼属性|FishAttribute'!C87</f>
        <v>6</v>
      </c>
      <c r="AJ191" s="31">
        <f>'鱼属性|FishAttribute'!BY87</f>
        <v>0</v>
      </c>
      <c r="AK191" s="31">
        <f>'鱼属性|FishAttribute'!BZ87</f>
        <v>1</v>
      </c>
      <c r="AL191" s="31">
        <f>'鱼属性|FishAttribute'!CA87</f>
        <v>0</v>
      </c>
      <c r="AM191" s="31">
        <f>'鱼属性|FishAttribute'!CB87</f>
        <v>0</v>
      </c>
      <c r="AN191" s="31">
        <f>'鱼属性|FishAttribute'!CD87</f>
        <v>0</v>
      </c>
      <c r="AO191" s="31">
        <f>'鱼属性|FishAttribute'!CE87</f>
        <v>0</v>
      </c>
      <c r="AP191" s="31">
        <f>'鱼属性|FishAttribute'!CC87</f>
        <v>0</v>
      </c>
    </row>
    <row r="192" spans="1:42">
      <c r="A192" s="268" t="str">
        <f t="shared" si="45"/>
        <v>1097</v>
      </c>
      <c r="B192" s="124" t="str">
        <f t="shared" si="44"/>
        <v>track_1097</v>
      </c>
      <c r="C192" s="33">
        <f t="shared" si="46"/>
        <v>11</v>
      </c>
      <c r="D192" s="33">
        <f t="shared" si="47"/>
        <v>0</v>
      </c>
      <c r="E192" s="33">
        <f t="shared" si="48"/>
        <v>4</v>
      </c>
      <c r="F192" s="33">
        <f t="shared" si="49"/>
        <v>2</v>
      </c>
      <c r="G192" s="33">
        <f t="shared" si="50"/>
        <v>2</v>
      </c>
      <c r="H192" s="33">
        <f t="shared" si="51"/>
        <v>1</v>
      </c>
      <c r="I192" s="33">
        <f t="shared" si="52"/>
        <v>1</v>
      </c>
      <c r="J192" s="31">
        <f t="shared" si="53"/>
        <v>0</v>
      </c>
      <c r="K192" s="31">
        <f t="shared" si="54"/>
        <v>0</v>
      </c>
      <c r="L192" s="31">
        <f t="shared" si="59"/>
        <v>1</v>
      </c>
      <c r="M192" s="31">
        <f t="shared" si="55"/>
        <v>1</v>
      </c>
      <c r="N192" s="31">
        <f t="shared" si="56"/>
        <v>1</v>
      </c>
      <c r="O192" s="31">
        <f t="shared" si="57"/>
        <v>1</v>
      </c>
      <c r="P192" s="31">
        <f t="shared" si="58"/>
        <v>1</v>
      </c>
      <c r="Q192" s="31" t="s">
        <v>757</v>
      </c>
      <c r="R192" s="31">
        <v>0</v>
      </c>
      <c r="S192" s="31">
        <v>0</v>
      </c>
      <c r="T192" s="31" t="s">
        <v>1102</v>
      </c>
      <c r="U192" s="96" t="s">
        <v>1193</v>
      </c>
      <c r="V192" s="96">
        <v>0</v>
      </c>
      <c r="W192" s="270" t="s">
        <v>1192</v>
      </c>
      <c r="X192" s="269"/>
      <c r="AB192" s="269"/>
      <c r="AE192" s="37">
        <f>'鱼属性|FishAttribute'!A88</f>
        <v>84</v>
      </c>
      <c r="AF192" s="272" t="str">
        <f>'鱼属性|FishAttribute'!B88</f>
        <v>shejitu</v>
      </c>
      <c r="AG192" s="37">
        <f>IF(AND('鱼属性|FishAttribute'!C88=5,OR('鱼属性|FishAttribute'!A88&lt;51,'鱼属性|FishAttribute'!A88=52,'鱼属性|FishAttribute'!A88&gt;57)),6,'鱼属性|FishAttribute'!C88)</f>
        <v>6</v>
      </c>
      <c r="AH192" s="37">
        <f>'鱼属性|FishAttribute'!F88</f>
        <v>750</v>
      </c>
      <c r="AI192" s="53">
        <f>'鱼属性|FishAttribute'!C88</f>
        <v>6</v>
      </c>
      <c r="AJ192" s="31">
        <f>'鱼属性|FishAttribute'!BY88</f>
        <v>0</v>
      </c>
      <c r="AK192" s="31">
        <f>'鱼属性|FishAttribute'!BZ88</f>
        <v>0</v>
      </c>
      <c r="AL192" s="31">
        <f>'鱼属性|FishAttribute'!CA88</f>
        <v>0</v>
      </c>
      <c r="AM192" s="31">
        <f>'鱼属性|FishAttribute'!CB88</f>
        <v>0</v>
      </c>
      <c r="AN192" s="31">
        <f>'鱼属性|FishAttribute'!CD88</f>
        <v>0</v>
      </c>
      <c r="AO192" s="31">
        <f>'鱼属性|FishAttribute'!CE88</f>
        <v>0</v>
      </c>
      <c r="AP192" s="31">
        <f>'鱼属性|FishAttribute'!CC88</f>
        <v>0</v>
      </c>
    </row>
    <row r="193" spans="1:42">
      <c r="A193" s="268" t="str">
        <f t="shared" si="45"/>
        <v>1098</v>
      </c>
      <c r="B193" s="124" t="str">
        <f t="shared" si="44"/>
        <v>track_1098</v>
      </c>
      <c r="C193" s="33">
        <f t="shared" si="46"/>
        <v>12</v>
      </c>
      <c r="D193" s="33">
        <f t="shared" si="47"/>
        <v>0</v>
      </c>
      <c r="E193" s="33">
        <f t="shared" si="48"/>
        <v>1</v>
      </c>
      <c r="F193" s="33">
        <f t="shared" si="49"/>
        <v>2</v>
      </c>
      <c r="G193" s="33">
        <f t="shared" si="50"/>
        <v>2</v>
      </c>
      <c r="H193" s="33">
        <f t="shared" si="51"/>
        <v>7</v>
      </c>
      <c r="I193" s="33">
        <f t="shared" si="52"/>
        <v>2</v>
      </c>
      <c r="J193" s="31">
        <f t="shared" si="53"/>
        <v>1</v>
      </c>
      <c r="K193" s="31">
        <f t="shared" si="54"/>
        <v>1</v>
      </c>
      <c r="L193" s="31">
        <f t="shared" si="59"/>
        <v>0</v>
      </c>
      <c r="M193" s="31">
        <f t="shared" si="55"/>
        <v>0</v>
      </c>
      <c r="N193" s="31">
        <f t="shared" si="56"/>
        <v>1</v>
      </c>
      <c r="O193" s="31">
        <f t="shared" si="57"/>
        <v>0</v>
      </c>
      <c r="P193" s="31">
        <f t="shared" si="58"/>
        <v>0</v>
      </c>
      <c r="Q193" s="31" t="s">
        <v>757</v>
      </c>
      <c r="R193" s="31">
        <v>0</v>
      </c>
      <c r="S193" s="31">
        <v>0</v>
      </c>
      <c r="T193" s="31" t="s">
        <v>1184</v>
      </c>
      <c r="U193" s="96" t="s">
        <v>1094</v>
      </c>
      <c r="V193" s="96">
        <v>0</v>
      </c>
      <c r="W193" s="270" t="s">
        <v>1191</v>
      </c>
      <c r="X193" s="269"/>
      <c r="AB193" s="269"/>
      <c r="AE193" s="37">
        <f>'鱼属性|FishAttribute'!A89</f>
        <v>85</v>
      </c>
      <c r="AF193" s="272" t="str">
        <f>'鱼属性|FishAttribute'!B89</f>
        <v>shejituskill</v>
      </c>
      <c r="AG193" s="37">
        <f>IF(AND('鱼属性|FishAttribute'!C89=5,OR('鱼属性|FishAttribute'!A89&lt;51,'鱼属性|FishAttribute'!A89=52,'鱼属性|FishAttribute'!A89&gt;57)),6,'鱼属性|FishAttribute'!C89)</f>
        <v>6</v>
      </c>
      <c r="AH193" s="37">
        <f>'鱼属性|FishAttribute'!F89</f>
        <v>60</v>
      </c>
      <c r="AI193" s="53">
        <f>'鱼属性|FishAttribute'!C89</f>
        <v>5</v>
      </c>
      <c r="AJ193" s="31">
        <f>'鱼属性|FishAttribute'!BY89</f>
        <v>0</v>
      </c>
      <c r="AK193" s="31">
        <f>'鱼属性|FishAttribute'!BZ89</f>
        <v>0</v>
      </c>
      <c r="AL193" s="31">
        <f>'鱼属性|FishAttribute'!CA89</f>
        <v>0</v>
      </c>
      <c r="AM193" s="31">
        <f>'鱼属性|FishAttribute'!CB89</f>
        <v>0</v>
      </c>
      <c r="AN193" s="31">
        <f>'鱼属性|FishAttribute'!CD89</f>
        <v>0</v>
      </c>
      <c r="AO193" s="31">
        <f>'鱼属性|FishAttribute'!CE89</f>
        <v>0</v>
      </c>
      <c r="AP193" s="31">
        <f>'鱼属性|FishAttribute'!CC89</f>
        <v>0</v>
      </c>
    </row>
    <row r="194" spans="1:42">
      <c r="A194" s="268" t="str">
        <f t="shared" si="45"/>
        <v>1099</v>
      </c>
      <c r="B194" s="124" t="str">
        <f t="shared" si="44"/>
        <v>track_1099</v>
      </c>
      <c r="C194" s="33">
        <f t="shared" si="46"/>
        <v>12</v>
      </c>
      <c r="D194" s="33">
        <f t="shared" si="47"/>
        <v>0</v>
      </c>
      <c r="E194" s="33">
        <f t="shared" si="48"/>
        <v>1</v>
      </c>
      <c r="F194" s="33">
        <f t="shared" si="49"/>
        <v>3</v>
      </c>
      <c r="G194" s="33">
        <f t="shared" si="50"/>
        <v>4</v>
      </c>
      <c r="H194" s="33">
        <f t="shared" si="51"/>
        <v>6</v>
      </c>
      <c r="I194" s="33">
        <f t="shared" si="52"/>
        <v>2</v>
      </c>
      <c r="J194" s="31">
        <f t="shared" si="53"/>
        <v>1</v>
      </c>
      <c r="K194" s="31">
        <f t="shared" si="54"/>
        <v>1</v>
      </c>
      <c r="L194" s="31">
        <f t="shared" si="59"/>
        <v>0</v>
      </c>
      <c r="M194" s="31">
        <f t="shared" si="55"/>
        <v>0</v>
      </c>
      <c r="N194" s="31">
        <f t="shared" si="56"/>
        <v>1</v>
      </c>
      <c r="O194" s="31">
        <f t="shared" si="57"/>
        <v>0</v>
      </c>
      <c r="P194" s="31">
        <f t="shared" si="58"/>
        <v>0</v>
      </c>
      <c r="Q194" s="31" t="s">
        <v>757</v>
      </c>
      <c r="R194" s="31">
        <v>0</v>
      </c>
      <c r="S194" s="31">
        <v>0</v>
      </c>
      <c r="T194" s="31" t="s">
        <v>1184</v>
      </c>
      <c r="U194" s="96" t="s">
        <v>1094</v>
      </c>
      <c r="V194" s="96">
        <v>0</v>
      </c>
      <c r="W194" s="270" t="s">
        <v>1190</v>
      </c>
      <c r="X194" s="269"/>
      <c r="AB194" s="269"/>
      <c r="AE194" s="37">
        <f>'鱼属性|FishAttribute'!A90</f>
        <v>0</v>
      </c>
      <c r="AF194" s="272">
        <f>'鱼属性|FishAttribute'!B90</f>
        <v>0</v>
      </c>
      <c r="AG194" s="37">
        <f>IF(AND('鱼属性|FishAttribute'!C90=5,OR('鱼属性|FishAttribute'!A90&lt;51,'鱼属性|FishAttribute'!A90=52,'鱼属性|FishAttribute'!A90&gt;57)),6,'鱼属性|FishAttribute'!C90)</f>
        <v>0</v>
      </c>
      <c r="AH194" s="37">
        <f>'鱼属性|FishAttribute'!F90</f>
        <v>0</v>
      </c>
      <c r="AI194" s="53">
        <f>'鱼属性|FishAttribute'!C90</f>
        <v>0</v>
      </c>
      <c r="AJ194" s="31">
        <f>'鱼属性|FishAttribute'!BY90</f>
        <v>0</v>
      </c>
      <c r="AK194" s="31">
        <f>'鱼属性|FishAttribute'!BZ90</f>
        <v>0</v>
      </c>
      <c r="AL194" s="31">
        <f>'鱼属性|FishAttribute'!CA90</f>
        <v>0</v>
      </c>
      <c r="AM194" s="31">
        <f>'鱼属性|FishAttribute'!CB90</f>
        <v>0</v>
      </c>
      <c r="AN194" s="31">
        <f>'鱼属性|FishAttribute'!CD90</f>
        <v>0</v>
      </c>
      <c r="AO194" s="31">
        <f>'鱼属性|FishAttribute'!CE90</f>
        <v>0</v>
      </c>
      <c r="AP194" s="31">
        <f>'鱼属性|FishAttribute'!CC90</f>
        <v>0</v>
      </c>
    </row>
    <row r="195" spans="1:42">
      <c r="A195" s="268" t="str">
        <f t="shared" si="45"/>
        <v>1100</v>
      </c>
      <c r="B195" s="124" t="str">
        <f t="shared" si="44"/>
        <v>track_1100</v>
      </c>
      <c r="C195" s="33">
        <f t="shared" si="46"/>
        <v>12</v>
      </c>
      <c r="D195" s="33">
        <f t="shared" si="47"/>
        <v>0</v>
      </c>
      <c r="E195" s="33">
        <f t="shared" si="48"/>
        <v>2</v>
      </c>
      <c r="F195" s="33">
        <f t="shared" si="49"/>
        <v>4</v>
      </c>
      <c r="G195" s="33">
        <f t="shared" si="50"/>
        <v>1</v>
      </c>
      <c r="H195" s="33">
        <f t="shared" si="51"/>
        <v>1</v>
      </c>
      <c r="I195" s="33">
        <f t="shared" si="52"/>
        <v>2</v>
      </c>
      <c r="J195" s="31">
        <f t="shared" si="53"/>
        <v>1</v>
      </c>
      <c r="K195" s="31">
        <f t="shared" si="54"/>
        <v>1</v>
      </c>
      <c r="L195" s="31">
        <f t="shared" si="59"/>
        <v>0</v>
      </c>
      <c r="M195" s="31">
        <f t="shared" si="55"/>
        <v>0</v>
      </c>
      <c r="N195" s="31">
        <f t="shared" si="56"/>
        <v>1</v>
      </c>
      <c r="O195" s="31">
        <f t="shared" si="57"/>
        <v>0</v>
      </c>
      <c r="P195" s="31">
        <f t="shared" si="58"/>
        <v>0</v>
      </c>
      <c r="Q195" s="31" t="s">
        <v>757</v>
      </c>
      <c r="R195" s="31">
        <v>0</v>
      </c>
      <c r="S195" s="31">
        <v>0</v>
      </c>
      <c r="T195" s="31" t="s">
        <v>1184</v>
      </c>
      <c r="U195" s="96" t="s">
        <v>1094</v>
      </c>
      <c r="V195" s="96">
        <v>0</v>
      </c>
      <c r="W195" s="270" t="s">
        <v>1189</v>
      </c>
      <c r="X195" s="269"/>
      <c r="AB195" s="269"/>
      <c r="AE195" s="37">
        <f>'鱼属性|FishAttribute'!A91</f>
        <v>0</v>
      </c>
      <c r="AF195" s="272">
        <f>'鱼属性|FishAttribute'!B91</f>
        <v>0</v>
      </c>
      <c r="AG195" s="37">
        <f>IF(AND('鱼属性|FishAttribute'!C91=5,OR('鱼属性|FishAttribute'!A91&lt;51,'鱼属性|FishAttribute'!A91=52,'鱼属性|FishAttribute'!A91&gt;57)),6,'鱼属性|FishAttribute'!C91)</f>
        <v>0</v>
      </c>
      <c r="AH195" s="37">
        <f>'鱼属性|FishAttribute'!F91</f>
        <v>0</v>
      </c>
      <c r="AI195" s="53">
        <f>'鱼属性|FishAttribute'!C91</f>
        <v>0</v>
      </c>
      <c r="AJ195" s="31">
        <f>'鱼属性|FishAttribute'!BY91</f>
        <v>0</v>
      </c>
      <c r="AK195" s="31">
        <f>'鱼属性|FishAttribute'!BZ91</f>
        <v>0</v>
      </c>
      <c r="AL195" s="31">
        <f>'鱼属性|FishAttribute'!CA91</f>
        <v>0</v>
      </c>
      <c r="AM195" s="31">
        <f>'鱼属性|FishAttribute'!CB91</f>
        <v>0</v>
      </c>
      <c r="AN195" s="31">
        <f>'鱼属性|FishAttribute'!CD91</f>
        <v>0</v>
      </c>
      <c r="AO195" s="31">
        <f>'鱼属性|FishAttribute'!CE91</f>
        <v>0</v>
      </c>
      <c r="AP195" s="31">
        <f>'鱼属性|FishAttribute'!CC91</f>
        <v>0</v>
      </c>
    </row>
    <row r="196" spans="1:42">
      <c r="A196" s="268" t="str">
        <f t="shared" si="45"/>
        <v>1101</v>
      </c>
      <c r="B196" s="124" t="str">
        <f t="shared" si="44"/>
        <v>track_1101</v>
      </c>
      <c r="C196" s="33">
        <f t="shared" si="46"/>
        <v>12</v>
      </c>
      <c r="D196" s="33">
        <f t="shared" si="47"/>
        <v>0</v>
      </c>
      <c r="E196" s="33">
        <f t="shared" si="48"/>
        <v>2</v>
      </c>
      <c r="F196" s="33">
        <f t="shared" si="49"/>
        <v>4</v>
      </c>
      <c r="G196" s="33">
        <f t="shared" si="50"/>
        <v>2</v>
      </c>
      <c r="H196" s="33">
        <f t="shared" si="51"/>
        <v>5</v>
      </c>
      <c r="I196" s="33">
        <f t="shared" si="52"/>
        <v>2</v>
      </c>
      <c r="J196" s="31">
        <f t="shared" si="53"/>
        <v>1</v>
      </c>
      <c r="K196" s="31">
        <f t="shared" si="54"/>
        <v>1</v>
      </c>
      <c r="L196" s="31">
        <f t="shared" si="59"/>
        <v>0</v>
      </c>
      <c r="M196" s="31">
        <f t="shared" si="55"/>
        <v>0</v>
      </c>
      <c r="N196" s="31">
        <f t="shared" si="56"/>
        <v>1</v>
      </c>
      <c r="O196" s="31">
        <f t="shared" si="57"/>
        <v>0</v>
      </c>
      <c r="P196" s="31">
        <f t="shared" si="58"/>
        <v>0</v>
      </c>
      <c r="Q196" s="31" t="s">
        <v>757</v>
      </c>
      <c r="R196" s="31">
        <v>0</v>
      </c>
      <c r="S196" s="31">
        <v>0</v>
      </c>
      <c r="T196" s="31" t="s">
        <v>1184</v>
      </c>
      <c r="U196" s="96" t="s">
        <v>1094</v>
      </c>
      <c r="V196" s="96">
        <v>0</v>
      </c>
      <c r="W196" s="270" t="s">
        <v>1188</v>
      </c>
      <c r="X196" s="273"/>
      <c r="AB196" s="269"/>
      <c r="AE196" s="37">
        <f>'鱼属性|FishAttribute'!A92</f>
        <v>0</v>
      </c>
      <c r="AF196" s="272">
        <f>'鱼属性|FishAttribute'!B92</f>
        <v>0</v>
      </c>
      <c r="AG196" s="37">
        <f>IF(AND('鱼属性|FishAttribute'!C92=5,OR('鱼属性|FishAttribute'!A92&lt;51,'鱼属性|FishAttribute'!A92=52,'鱼属性|FishAttribute'!A92&gt;57)),6,'鱼属性|FishAttribute'!C92)</f>
        <v>0</v>
      </c>
      <c r="AH196" s="37">
        <f>'鱼属性|FishAttribute'!F92</f>
        <v>0</v>
      </c>
      <c r="AI196" s="53">
        <f>'鱼属性|FishAttribute'!C92</f>
        <v>0</v>
      </c>
      <c r="AJ196" s="31">
        <f>'鱼属性|FishAttribute'!BY92</f>
        <v>0</v>
      </c>
      <c r="AK196" s="31">
        <f>'鱼属性|FishAttribute'!BZ92</f>
        <v>0</v>
      </c>
      <c r="AL196" s="31">
        <f>'鱼属性|FishAttribute'!CA92</f>
        <v>0</v>
      </c>
      <c r="AM196" s="31">
        <f>'鱼属性|FishAttribute'!CB92</f>
        <v>0</v>
      </c>
      <c r="AN196" s="31">
        <f>'鱼属性|FishAttribute'!CD92</f>
        <v>0</v>
      </c>
      <c r="AO196" s="31">
        <f>'鱼属性|FishAttribute'!CE92</f>
        <v>0</v>
      </c>
      <c r="AP196" s="31">
        <f>'鱼属性|FishAttribute'!CC92</f>
        <v>0</v>
      </c>
    </row>
    <row r="197" spans="1:42">
      <c r="A197" s="268" t="str">
        <f t="shared" si="45"/>
        <v>1102</v>
      </c>
      <c r="B197" s="124" t="str">
        <f t="shared" ref="B197:B260" si="60">"track_"&amp;A197</f>
        <v>track_1102</v>
      </c>
      <c r="C197" s="33">
        <f t="shared" si="46"/>
        <v>12</v>
      </c>
      <c r="D197" s="33">
        <f t="shared" si="47"/>
        <v>0</v>
      </c>
      <c r="E197" s="33">
        <f t="shared" si="48"/>
        <v>3</v>
      </c>
      <c r="F197" s="33">
        <f t="shared" si="49"/>
        <v>4</v>
      </c>
      <c r="G197" s="33">
        <f t="shared" si="50"/>
        <v>1</v>
      </c>
      <c r="H197" s="33">
        <f t="shared" si="51"/>
        <v>4</v>
      </c>
      <c r="I197" s="33">
        <f t="shared" si="52"/>
        <v>2</v>
      </c>
      <c r="J197" s="31">
        <f t="shared" si="53"/>
        <v>1</v>
      </c>
      <c r="K197" s="31">
        <f t="shared" si="54"/>
        <v>1</v>
      </c>
      <c r="L197" s="31">
        <f t="shared" si="59"/>
        <v>0</v>
      </c>
      <c r="M197" s="31">
        <f t="shared" si="55"/>
        <v>0</v>
      </c>
      <c r="N197" s="31">
        <f t="shared" si="56"/>
        <v>1</v>
      </c>
      <c r="O197" s="31">
        <f t="shared" si="57"/>
        <v>0</v>
      </c>
      <c r="P197" s="31">
        <f t="shared" si="58"/>
        <v>0</v>
      </c>
      <c r="Q197" s="31" t="s">
        <v>757</v>
      </c>
      <c r="R197" s="31">
        <v>0</v>
      </c>
      <c r="S197" s="31">
        <v>0</v>
      </c>
      <c r="T197" s="31" t="s">
        <v>1184</v>
      </c>
      <c r="U197" s="96" t="s">
        <v>1094</v>
      </c>
      <c r="V197" s="96">
        <v>0</v>
      </c>
      <c r="W197" s="270" t="s">
        <v>1187</v>
      </c>
      <c r="AB197" s="269"/>
      <c r="AE197" s="37">
        <f>'鱼属性|FishAttribute'!A93</f>
        <v>0</v>
      </c>
      <c r="AF197" s="272">
        <f>'鱼属性|FishAttribute'!B93</f>
        <v>0</v>
      </c>
      <c r="AG197" s="37">
        <f>IF(AND('鱼属性|FishAttribute'!C93=5,OR('鱼属性|FishAttribute'!A93&lt;51,'鱼属性|FishAttribute'!A93=52,'鱼属性|FishAttribute'!A93&gt;57)),6,'鱼属性|FishAttribute'!C93)</f>
        <v>0</v>
      </c>
      <c r="AH197" s="37">
        <f>'鱼属性|FishAttribute'!F93</f>
        <v>0</v>
      </c>
      <c r="AI197" s="53">
        <f>'鱼属性|FishAttribute'!C93</f>
        <v>0</v>
      </c>
      <c r="AJ197" s="31">
        <f>'鱼属性|FishAttribute'!BY93</f>
        <v>0</v>
      </c>
      <c r="AK197" s="31">
        <f>'鱼属性|FishAttribute'!BZ93</f>
        <v>0</v>
      </c>
      <c r="AL197" s="31">
        <f>'鱼属性|FishAttribute'!CA93</f>
        <v>0</v>
      </c>
      <c r="AM197" s="31">
        <f>'鱼属性|FishAttribute'!CB93</f>
        <v>0</v>
      </c>
      <c r="AN197" s="31">
        <f>'鱼属性|FishAttribute'!CD93</f>
        <v>0</v>
      </c>
      <c r="AO197" s="31">
        <f>'鱼属性|FishAttribute'!CE93</f>
        <v>0</v>
      </c>
      <c r="AP197" s="31">
        <f>'鱼属性|FishAttribute'!CC93</f>
        <v>0</v>
      </c>
    </row>
    <row r="198" spans="1:42">
      <c r="A198" s="268" t="str">
        <f t="shared" si="45"/>
        <v>1103</v>
      </c>
      <c r="B198" s="124" t="str">
        <f t="shared" si="60"/>
        <v>track_1103</v>
      </c>
      <c r="C198" s="33">
        <f t="shared" si="46"/>
        <v>12</v>
      </c>
      <c r="D198" s="33">
        <f t="shared" si="47"/>
        <v>0</v>
      </c>
      <c r="E198" s="33">
        <f t="shared" si="48"/>
        <v>3</v>
      </c>
      <c r="F198" s="33">
        <f t="shared" si="49"/>
        <v>4</v>
      </c>
      <c r="G198" s="33">
        <f t="shared" si="50"/>
        <v>2</v>
      </c>
      <c r="H198" s="33">
        <f t="shared" si="51"/>
        <v>8</v>
      </c>
      <c r="I198" s="33">
        <f t="shared" si="52"/>
        <v>2</v>
      </c>
      <c r="J198" s="31">
        <f t="shared" si="53"/>
        <v>1</v>
      </c>
      <c r="K198" s="31">
        <f t="shared" si="54"/>
        <v>1</v>
      </c>
      <c r="L198" s="31">
        <f t="shared" si="59"/>
        <v>0</v>
      </c>
      <c r="M198" s="31">
        <f t="shared" si="55"/>
        <v>0</v>
      </c>
      <c r="N198" s="31">
        <f t="shared" si="56"/>
        <v>1</v>
      </c>
      <c r="O198" s="31">
        <f t="shared" si="57"/>
        <v>0</v>
      </c>
      <c r="P198" s="31">
        <f t="shared" si="58"/>
        <v>0</v>
      </c>
      <c r="Q198" s="31" t="s">
        <v>757</v>
      </c>
      <c r="R198" s="31">
        <v>0</v>
      </c>
      <c r="S198" s="31">
        <v>0</v>
      </c>
      <c r="T198" s="31" t="s">
        <v>1184</v>
      </c>
      <c r="U198" s="96" t="s">
        <v>1094</v>
      </c>
      <c r="V198" s="96">
        <v>0</v>
      </c>
      <c r="W198" s="270" t="s">
        <v>1186</v>
      </c>
      <c r="AB198" s="269"/>
      <c r="AE198" s="37">
        <f>'鱼属性|FishAttribute'!A94</f>
        <v>0</v>
      </c>
      <c r="AF198" s="272">
        <f>'鱼属性|FishAttribute'!B94</f>
        <v>0</v>
      </c>
      <c r="AG198" s="37">
        <f>IF(AND('鱼属性|FishAttribute'!C94=5,OR('鱼属性|FishAttribute'!A94&lt;51,'鱼属性|FishAttribute'!A94=52,'鱼属性|FishAttribute'!A94&gt;57)),6,'鱼属性|FishAttribute'!C94)</f>
        <v>0</v>
      </c>
      <c r="AH198" s="37">
        <f>'鱼属性|FishAttribute'!F94</f>
        <v>0</v>
      </c>
      <c r="AI198" s="53">
        <f>'鱼属性|FishAttribute'!C94</f>
        <v>0</v>
      </c>
      <c r="AJ198" s="31">
        <f>'鱼属性|FishAttribute'!BY94</f>
        <v>0</v>
      </c>
      <c r="AK198" s="31">
        <f>'鱼属性|FishAttribute'!BZ94</f>
        <v>0</v>
      </c>
      <c r="AL198" s="31">
        <f>'鱼属性|FishAttribute'!CA94</f>
        <v>0</v>
      </c>
      <c r="AM198" s="31">
        <f>'鱼属性|FishAttribute'!CB94</f>
        <v>0</v>
      </c>
      <c r="AN198" s="31">
        <f>'鱼属性|FishAttribute'!CD94</f>
        <v>0</v>
      </c>
      <c r="AO198" s="31">
        <f>'鱼属性|FishAttribute'!CE94</f>
        <v>0</v>
      </c>
      <c r="AP198" s="31">
        <f>'鱼属性|FishAttribute'!CC94</f>
        <v>0</v>
      </c>
    </row>
    <row r="199" spans="1:42">
      <c r="A199" s="268" t="str">
        <f t="shared" si="45"/>
        <v>1104</v>
      </c>
      <c r="B199" s="124" t="str">
        <f t="shared" si="60"/>
        <v>track_1104</v>
      </c>
      <c r="C199" s="33">
        <f t="shared" si="46"/>
        <v>12</v>
      </c>
      <c r="D199" s="33">
        <f t="shared" si="47"/>
        <v>0</v>
      </c>
      <c r="E199" s="33">
        <f t="shared" si="48"/>
        <v>4</v>
      </c>
      <c r="F199" s="33">
        <f t="shared" si="49"/>
        <v>2</v>
      </c>
      <c r="G199" s="33">
        <f t="shared" si="50"/>
        <v>1</v>
      </c>
      <c r="H199" s="33">
        <f t="shared" si="51"/>
        <v>3</v>
      </c>
      <c r="I199" s="33">
        <f t="shared" si="52"/>
        <v>2</v>
      </c>
      <c r="J199" s="31">
        <f t="shared" si="53"/>
        <v>1</v>
      </c>
      <c r="K199" s="31">
        <f t="shared" si="54"/>
        <v>1</v>
      </c>
      <c r="L199" s="31">
        <f t="shared" si="59"/>
        <v>0</v>
      </c>
      <c r="M199" s="31">
        <f t="shared" si="55"/>
        <v>0</v>
      </c>
      <c r="N199" s="31">
        <f t="shared" si="56"/>
        <v>1</v>
      </c>
      <c r="O199" s="31">
        <f t="shared" si="57"/>
        <v>0</v>
      </c>
      <c r="P199" s="31">
        <f t="shared" si="58"/>
        <v>0</v>
      </c>
      <c r="Q199" s="31" t="s">
        <v>757</v>
      </c>
      <c r="R199" s="31">
        <v>0</v>
      </c>
      <c r="S199" s="31">
        <v>0</v>
      </c>
      <c r="T199" s="31" t="s">
        <v>1184</v>
      </c>
      <c r="U199" s="96" t="s">
        <v>1094</v>
      </c>
      <c r="V199" s="96">
        <v>0</v>
      </c>
      <c r="W199" s="270" t="s">
        <v>1185</v>
      </c>
      <c r="AB199" s="269"/>
      <c r="AE199" s="37">
        <f>'鱼属性|FishAttribute'!A95</f>
        <v>0</v>
      </c>
      <c r="AF199" s="272">
        <f>'鱼属性|FishAttribute'!B95</f>
        <v>0</v>
      </c>
      <c r="AG199" s="37">
        <f>IF(AND('鱼属性|FishAttribute'!C95=5,OR('鱼属性|FishAttribute'!A95&lt;51,'鱼属性|FishAttribute'!A95=52,'鱼属性|FishAttribute'!A95&gt;57)),6,'鱼属性|FishAttribute'!C95)</f>
        <v>0</v>
      </c>
      <c r="AH199" s="37">
        <f>'鱼属性|FishAttribute'!F95</f>
        <v>0</v>
      </c>
      <c r="AI199" s="53">
        <f>'鱼属性|FishAttribute'!C95</f>
        <v>0</v>
      </c>
      <c r="AJ199" s="31">
        <f>'鱼属性|FishAttribute'!BY95</f>
        <v>0</v>
      </c>
      <c r="AK199" s="31">
        <f>'鱼属性|FishAttribute'!BZ95</f>
        <v>0</v>
      </c>
      <c r="AL199" s="31">
        <f>'鱼属性|FishAttribute'!CA95</f>
        <v>0</v>
      </c>
      <c r="AM199" s="31">
        <f>'鱼属性|FishAttribute'!CB95</f>
        <v>0</v>
      </c>
      <c r="AN199" s="31">
        <f>'鱼属性|FishAttribute'!CD95</f>
        <v>0</v>
      </c>
      <c r="AO199" s="31">
        <f>'鱼属性|FishAttribute'!CE95</f>
        <v>0</v>
      </c>
      <c r="AP199" s="31">
        <f>'鱼属性|FishAttribute'!CC95</f>
        <v>0</v>
      </c>
    </row>
    <row r="200" spans="1:42">
      <c r="A200" s="268" t="str">
        <f t="shared" si="45"/>
        <v>1105</v>
      </c>
      <c r="B200" s="124" t="str">
        <f t="shared" si="60"/>
        <v>track_1105</v>
      </c>
      <c r="C200" s="33">
        <f t="shared" si="46"/>
        <v>12</v>
      </c>
      <c r="D200" s="33">
        <f t="shared" si="47"/>
        <v>0</v>
      </c>
      <c r="E200" s="33">
        <f t="shared" si="48"/>
        <v>4</v>
      </c>
      <c r="F200" s="33">
        <f t="shared" si="49"/>
        <v>2</v>
      </c>
      <c r="G200" s="33">
        <f t="shared" si="50"/>
        <v>2</v>
      </c>
      <c r="H200" s="33">
        <f t="shared" si="51"/>
        <v>2</v>
      </c>
      <c r="I200" s="33">
        <f t="shared" si="52"/>
        <v>2</v>
      </c>
      <c r="J200" s="31">
        <f t="shared" si="53"/>
        <v>1</v>
      </c>
      <c r="K200" s="31">
        <f t="shared" si="54"/>
        <v>1</v>
      </c>
      <c r="L200" s="31">
        <f t="shared" si="59"/>
        <v>0</v>
      </c>
      <c r="M200" s="31">
        <f t="shared" si="55"/>
        <v>0</v>
      </c>
      <c r="N200" s="31">
        <f t="shared" si="56"/>
        <v>1</v>
      </c>
      <c r="O200" s="31">
        <f t="shared" si="57"/>
        <v>0</v>
      </c>
      <c r="P200" s="31">
        <f t="shared" si="58"/>
        <v>0</v>
      </c>
      <c r="Q200" s="31" t="s">
        <v>757</v>
      </c>
      <c r="R200" s="31">
        <v>0</v>
      </c>
      <c r="S200" s="31">
        <v>0</v>
      </c>
      <c r="T200" s="31" t="s">
        <v>1184</v>
      </c>
      <c r="U200" s="96" t="s">
        <v>1094</v>
      </c>
      <c r="V200" s="96">
        <v>0</v>
      </c>
      <c r="W200" s="270" t="s">
        <v>1183</v>
      </c>
      <c r="AB200" s="269"/>
      <c r="AE200" s="37">
        <f>'鱼属性|FishAttribute'!A96</f>
        <v>0</v>
      </c>
      <c r="AF200" s="272">
        <f>'鱼属性|FishAttribute'!B96</f>
        <v>0</v>
      </c>
      <c r="AG200" s="37">
        <f>IF(AND('鱼属性|FishAttribute'!C96=5,OR('鱼属性|FishAttribute'!A96&lt;51,'鱼属性|FishAttribute'!A96=52,'鱼属性|FishAttribute'!A96&gt;57)),6,'鱼属性|FishAttribute'!C96)</f>
        <v>0</v>
      </c>
      <c r="AH200" s="37">
        <f>'鱼属性|FishAttribute'!F96</f>
        <v>0</v>
      </c>
      <c r="AI200" s="53">
        <f>'鱼属性|FishAttribute'!C96</f>
        <v>0</v>
      </c>
      <c r="AJ200" s="31">
        <f>'鱼属性|FishAttribute'!BY96</f>
        <v>0</v>
      </c>
      <c r="AK200" s="31">
        <f>'鱼属性|FishAttribute'!BZ96</f>
        <v>0</v>
      </c>
      <c r="AL200" s="31">
        <f>'鱼属性|FishAttribute'!CA96</f>
        <v>0</v>
      </c>
      <c r="AM200" s="31">
        <f>'鱼属性|FishAttribute'!CB96</f>
        <v>0</v>
      </c>
      <c r="AN200" s="31">
        <f>'鱼属性|FishAttribute'!CD96</f>
        <v>0</v>
      </c>
      <c r="AO200" s="31">
        <f>'鱼属性|FishAttribute'!CE96</f>
        <v>0</v>
      </c>
      <c r="AP200" s="31">
        <f>'鱼属性|FishAttribute'!CC96</f>
        <v>0</v>
      </c>
    </row>
    <row r="201" spans="1:42">
      <c r="A201" s="268" t="str">
        <f t="shared" si="45"/>
        <v>1106</v>
      </c>
      <c r="B201" s="124" t="str">
        <f t="shared" si="60"/>
        <v>track_1106</v>
      </c>
      <c r="C201" s="33">
        <f t="shared" si="46"/>
        <v>13</v>
      </c>
      <c r="D201" s="33">
        <f t="shared" si="47"/>
        <v>1</v>
      </c>
      <c r="E201" s="33">
        <f t="shared" si="48"/>
        <v>2</v>
      </c>
      <c r="F201" s="33">
        <f t="shared" si="49"/>
        <v>3</v>
      </c>
      <c r="G201" s="33">
        <f t="shared" si="50"/>
        <v>1</v>
      </c>
      <c r="H201" s="33">
        <f t="shared" si="51"/>
        <v>3</v>
      </c>
      <c r="I201" s="33">
        <f t="shared" si="52"/>
        <v>2</v>
      </c>
      <c r="J201" s="31">
        <f t="shared" si="53"/>
        <v>1</v>
      </c>
      <c r="K201" s="31">
        <f t="shared" si="54"/>
        <v>1</v>
      </c>
      <c r="L201" s="31">
        <f t="shared" si="59"/>
        <v>1</v>
      </c>
      <c r="M201" s="31">
        <f t="shared" si="55"/>
        <v>1</v>
      </c>
      <c r="N201" s="31">
        <f t="shared" si="56"/>
        <v>1</v>
      </c>
      <c r="O201" s="31">
        <f t="shared" si="57"/>
        <v>1</v>
      </c>
      <c r="P201" s="31">
        <f t="shared" si="58"/>
        <v>1</v>
      </c>
      <c r="Q201" s="31" t="s">
        <v>757</v>
      </c>
      <c r="R201" s="31">
        <v>0</v>
      </c>
      <c r="S201" s="31">
        <v>0</v>
      </c>
      <c r="T201" s="31" t="s">
        <v>1085</v>
      </c>
      <c r="U201" s="96" t="s">
        <v>1084</v>
      </c>
      <c r="V201" s="96">
        <v>0</v>
      </c>
      <c r="W201" s="271" t="s">
        <v>1182</v>
      </c>
      <c r="AB201" s="269"/>
      <c r="AE201" s="37">
        <f>'鱼属性|FishAttribute'!A97</f>
        <v>0</v>
      </c>
      <c r="AF201" s="272">
        <f>'鱼属性|FishAttribute'!B97</f>
        <v>0</v>
      </c>
      <c r="AG201" s="37">
        <f>IF(AND('鱼属性|FishAttribute'!C97=5,OR('鱼属性|FishAttribute'!A97&lt;51,'鱼属性|FishAttribute'!A97=52,'鱼属性|FishAttribute'!A97&gt;57)),6,'鱼属性|FishAttribute'!C97)</f>
        <v>0</v>
      </c>
      <c r="AH201" s="37">
        <f>'鱼属性|FishAttribute'!F97</f>
        <v>0</v>
      </c>
      <c r="AI201" s="53">
        <f>'鱼属性|FishAttribute'!C97</f>
        <v>0</v>
      </c>
      <c r="AJ201" s="31">
        <f>'鱼属性|FishAttribute'!BY97</f>
        <v>0</v>
      </c>
      <c r="AK201" s="31">
        <f>'鱼属性|FishAttribute'!BZ97</f>
        <v>0</v>
      </c>
      <c r="AL201" s="31">
        <f>'鱼属性|FishAttribute'!CA97</f>
        <v>0</v>
      </c>
      <c r="AM201" s="31">
        <f>'鱼属性|FishAttribute'!CB97</f>
        <v>0</v>
      </c>
      <c r="AN201" s="31">
        <f>'鱼属性|FishAttribute'!CD97</f>
        <v>0</v>
      </c>
      <c r="AO201" s="31">
        <f>'鱼属性|FishAttribute'!CE97</f>
        <v>0</v>
      </c>
      <c r="AP201" s="31">
        <f>'鱼属性|FishAttribute'!CC97</f>
        <v>0</v>
      </c>
    </row>
    <row r="202" spans="1:42">
      <c r="A202" s="268" t="str">
        <f t="shared" si="45"/>
        <v>1107</v>
      </c>
      <c r="B202" s="124" t="str">
        <f t="shared" si="60"/>
        <v>track_1107</v>
      </c>
      <c r="C202" s="33">
        <f t="shared" si="46"/>
        <v>13</v>
      </c>
      <c r="D202" s="33">
        <f t="shared" si="47"/>
        <v>1</v>
      </c>
      <c r="E202" s="33">
        <f t="shared" si="48"/>
        <v>1</v>
      </c>
      <c r="F202" s="33">
        <f t="shared" si="49"/>
        <v>3</v>
      </c>
      <c r="G202" s="33">
        <f t="shared" si="50"/>
        <v>2</v>
      </c>
      <c r="H202" s="33">
        <f t="shared" si="51"/>
        <v>2</v>
      </c>
      <c r="I202" s="33">
        <f t="shared" si="52"/>
        <v>2</v>
      </c>
      <c r="J202" s="31">
        <f t="shared" si="53"/>
        <v>1</v>
      </c>
      <c r="K202" s="31">
        <f t="shared" si="54"/>
        <v>1</v>
      </c>
      <c r="L202" s="31">
        <f t="shared" si="59"/>
        <v>1</v>
      </c>
      <c r="M202" s="31">
        <f t="shared" si="55"/>
        <v>1</v>
      </c>
      <c r="N202" s="31">
        <f t="shared" si="56"/>
        <v>1</v>
      </c>
      <c r="O202" s="31">
        <f t="shared" si="57"/>
        <v>1</v>
      </c>
      <c r="P202" s="31">
        <f t="shared" si="58"/>
        <v>1</v>
      </c>
      <c r="Q202" s="31" t="s">
        <v>757</v>
      </c>
      <c r="R202" s="31">
        <v>0</v>
      </c>
      <c r="S202" s="31">
        <v>0</v>
      </c>
      <c r="T202" s="31" t="s">
        <v>1085</v>
      </c>
      <c r="U202" s="96" t="s">
        <v>1084</v>
      </c>
      <c r="V202" s="96">
        <v>0</v>
      </c>
      <c r="W202" s="270" t="s">
        <v>1181</v>
      </c>
      <c r="X202" s="273"/>
      <c r="AB202" s="269"/>
      <c r="AE202" s="37">
        <f>'鱼属性|FishAttribute'!A98</f>
        <v>0</v>
      </c>
      <c r="AF202" s="272">
        <f>'鱼属性|FishAttribute'!B98</f>
        <v>0</v>
      </c>
      <c r="AG202" s="37">
        <f>IF(AND('鱼属性|FishAttribute'!C98=5,OR('鱼属性|FishAttribute'!A98&lt;51,'鱼属性|FishAttribute'!A98=52,'鱼属性|FishAttribute'!A98&gt;57)),6,'鱼属性|FishAttribute'!C98)</f>
        <v>0</v>
      </c>
      <c r="AH202" s="37">
        <f>'鱼属性|FishAttribute'!F98</f>
        <v>0</v>
      </c>
      <c r="AI202" s="53">
        <f>'鱼属性|FishAttribute'!C98</f>
        <v>0</v>
      </c>
      <c r="AJ202" s="31">
        <f>'鱼属性|FishAttribute'!BY98</f>
        <v>0</v>
      </c>
      <c r="AK202" s="31">
        <f>'鱼属性|FishAttribute'!BZ98</f>
        <v>0</v>
      </c>
      <c r="AL202" s="31">
        <f>'鱼属性|FishAttribute'!CA98</f>
        <v>0</v>
      </c>
      <c r="AM202" s="31">
        <f>'鱼属性|FishAttribute'!CB98</f>
        <v>0</v>
      </c>
      <c r="AN202" s="31">
        <f>'鱼属性|FishAttribute'!CD98</f>
        <v>0</v>
      </c>
      <c r="AO202" s="31">
        <f>'鱼属性|FishAttribute'!CE98</f>
        <v>0</v>
      </c>
      <c r="AP202" s="31">
        <f>'鱼属性|FishAttribute'!CC98</f>
        <v>0</v>
      </c>
    </row>
    <row r="203" spans="1:42">
      <c r="A203" s="268" t="str">
        <f t="shared" si="45"/>
        <v>1108</v>
      </c>
      <c r="B203" s="124" t="str">
        <f t="shared" si="60"/>
        <v>track_1108</v>
      </c>
      <c r="C203" s="33">
        <f t="shared" si="46"/>
        <v>13</v>
      </c>
      <c r="D203" s="33">
        <f t="shared" si="47"/>
        <v>1</v>
      </c>
      <c r="E203" s="33">
        <f t="shared" si="48"/>
        <v>2</v>
      </c>
      <c r="F203" s="33">
        <f t="shared" si="49"/>
        <v>3</v>
      </c>
      <c r="G203" s="33">
        <f t="shared" si="50"/>
        <v>1</v>
      </c>
      <c r="H203" s="33">
        <f t="shared" si="51"/>
        <v>7</v>
      </c>
      <c r="I203" s="33">
        <f t="shared" si="52"/>
        <v>2</v>
      </c>
      <c r="J203" s="31">
        <f t="shared" si="53"/>
        <v>1</v>
      </c>
      <c r="K203" s="31">
        <f t="shared" si="54"/>
        <v>1</v>
      </c>
      <c r="L203" s="31">
        <f t="shared" si="59"/>
        <v>1</v>
      </c>
      <c r="M203" s="31">
        <f t="shared" si="55"/>
        <v>1</v>
      </c>
      <c r="N203" s="31">
        <f t="shared" si="56"/>
        <v>1</v>
      </c>
      <c r="O203" s="31">
        <f t="shared" si="57"/>
        <v>1</v>
      </c>
      <c r="P203" s="31">
        <f t="shared" si="58"/>
        <v>1</v>
      </c>
      <c r="Q203" s="31" t="s">
        <v>757</v>
      </c>
      <c r="R203" s="31">
        <v>0</v>
      </c>
      <c r="S203" s="31">
        <v>0</v>
      </c>
      <c r="T203" s="31" t="s">
        <v>1085</v>
      </c>
      <c r="U203" s="96" t="s">
        <v>1084</v>
      </c>
      <c r="V203" s="96">
        <v>0</v>
      </c>
      <c r="W203" s="271" t="s">
        <v>1180</v>
      </c>
      <c r="X203" s="171"/>
      <c r="AB203" s="269"/>
      <c r="AE203" s="37">
        <f>'鱼属性|FishAttribute'!A99</f>
        <v>0</v>
      </c>
      <c r="AF203" s="272">
        <f>'鱼属性|FishAttribute'!B99</f>
        <v>0</v>
      </c>
      <c r="AG203" s="37">
        <f>IF(AND('鱼属性|FishAttribute'!C99=5,OR('鱼属性|FishAttribute'!A99&lt;51,'鱼属性|FishAttribute'!A99=52,'鱼属性|FishAttribute'!A99&gt;57)),6,'鱼属性|FishAttribute'!C99)</f>
        <v>0</v>
      </c>
      <c r="AH203" s="37">
        <f>'鱼属性|FishAttribute'!F99</f>
        <v>0</v>
      </c>
      <c r="AI203" s="53">
        <f>'鱼属性|FishAttribute'!C99</f>
        <v>0</v>
      </c>
      <c r="AJ203" s="31">
        <f>'鱼属性|FishAttribute'!BY99</f>
        <v>0</v>
      </c>
      <c r="AK203" s="31">
        <f>'鱼属性|FishAttribute'!BZ99</f>
        <v>0</v>
      </c>
      <c r="AL203" s="31">
        <f>'鱼属性|FishAttribute'!CA99</f>
        <v>0</v>
      </c>
      <c r="AM203" s="31">
        <f>'鱼属性|FishAttribute'!CB99</f>
        <v>0</v>
      </c>
      <c r="AN203" s="31">
        <f>'鱼属性|FishAttribute'!CD99</f>
        <v>0</v>
      </c>
      <c r="AO203" s="31">
        <f>'鱼属性|FishAttribute'!CE99</f>
        <v>0</v>
      </c>
      <c r="AP203" s="31">
        <f>'鱼属性|FishAttribute'!CC99</f>
        <v>0</v>
      </c>
    </row>
    <row r="204" spans="1:42">
      <c r="A204" s="268" t="str">
        <f t="shared" si="45"/>
        <v>1109</v>
      </c>
      <c r="B204" s="124" t="str">
        <f t="shared" si="60"/>
        <v>track_1109</v>
      </c>
      <c r="C204" s="33">
        <f t="shared" si="46"/>
        <v>13</v>
      </c>
      <c r="D204" s="33">
        <f t="shared" si="47"/>
        <v>1</v>
      </c>
      <c r="E204" s="33">
        <f t="shared" si="48"/>
        <v>4</v>
      </c>
      <c r="F204" s="33">
        <f t="shared" si="49"/>
        <v>3</v>
      </c>
      <c r="G204" s="33">
        <f t="shared" si="50"/>
        <v>1</v>
      </c>
      <c r="H204" s="33">
        <f t="shared" si="51"/>
        <v>1</v>
      </c>
      <c r="I204" s="33">
        <f t="shared" si="52"/>
        <v>2</v>
      </c>
      <c r="J204" s="31">
        <f t="shared" si="53"/>
        <v>1</v>
      </c>
      <c r="K204" s="31">
        <f t="shared" si="54"/>
        <v>1</v>
      </c>
      <c r="L204" s="31">
        <f t="shared" si="59"/>
        <v>1</v>
      </c>
      <c r="M204" s="31">
        <f t="shared" si="55"/>
        <v>1</v>
      </c>
      <c r="N204" s="31">
        <f t="shared" si="56"/>
        <v>1</v>
      </c>
      <c r="O204" s="31">
        <f t="shared" si="57"/>
        <v>1</v>
      </c>
      <c r="P204" s="31">
        <f t="shared" si="58"/>
        <v>1</v>
      </c>
      <c r="Q204" s="31" t="s">
        <v>757</v>
      </c>
      <c r="R204" s="31">
        <v>0</v>
      </c>
      <c r="S204" s="31">
        <v>0</v>
      </c>
      <c r="T204" s="31" t="s">
        <v>1085</v>
      </c>
      <c r="U204" s="96" t="s">
        <v>1084</v>
      </c>
      <c r="V204" s="96">
        <v>0</v>
      </c>
      <c r="W204" s="271" t="s">
        <v>1179</v>
      </c>
      <c r="X204" s="171"/>
      <c r="AB204" s="269"/>
      <c r="AE204" s="1"/>
      <c r="AF204" s="1"/>
      <c r="AG204" s="1"/>
      <c r="AH204" s="1"/>
      <c r="AP204" s="31"/>
    </row>
    <row r="205" spans="1:42">
      <c r="A205" s="268" t="str">
        <f t="shared" si="45"/>
        <v>1110</v>
      </c>
      <c r="B205" s="124" t="str">
        <f t="shared" si="60"/>
        <v>track_1110</v>
      </c>
      <c r="C205" s="33">
        <f t="shared" si="46"/>
        <v>13</v>
      </c>
      <c r="D205" s="33">
        <f t="shared" si="47"/>
        <v>1</v>
      </c>
      <c r="E205" s="33">
        <f t="shared" si="48"/>
        <v>1</v>
      </c>
      <c r="F205" s="33">
        <f t="shared" si="49"/>
        <v>3</v>
      </c>
      <c r="G205" s="33">
        <f t="shared" si="50"/>
        <v>1</v>
      </c>
      <c r="H205" s="33">
        <f t="shared" si="51"/>
        <v>5</v>
      </c>
      <c r="I205" s="33">
        <f t="shared" si="52"/>
        <v>2</v>
      </c>
      <c r="J205" s="31">
        <f t="shared" si="53"/>
        <v>1</v>
      </c>
      <c r="K205" s="31">
        <f t="shared" si="54"/>
        <v>1</v>
      </c>
      <c r="L205" s="31">
        <f t="shared" si="59"/>
        <v>1</v>
      </c>
      <c r="M205" s="31">
        <f t="shared" si="55"/>
        <v>1</v>
      </c>
      <c r="N205" s="31">
        <f t="shared" si="56"/>
        <v>1</v>
      </c>
      <c r="O205" s="31">
        <f t="shared" si="57"/>
        <v>1</v>
      </c>
      <c r="P205" s="31">
        <f t="shared" si="58"/>
        <v>1</v>
      </c>
      <c r="Q205" s="31" t="s">
        <v>757</v>
      </c>
      <c r="R205" s="31">
        <v>0</v>
      </c>
      <c r="S205" s="31">
        <v>0</v>
      </c>
      <c r="T205" s="31" t="s">
        <v>1085</v>
      </c>
      <c r="U205" s="96" t="s">
        <v>1084</v>
      </c>
      <c r="V205" s="96">
        <v>0</v>
      </c>
      <c r="W205" s="271" t="s">
        <v>1178</v>
      </c>
      <c r="X205" s="171"/>
      <c r="AB205" s="269"/>
      <c r="AE205" s="1"/>
      <c r="AF205" s="1"/>
      <c r="AG205" s="1"/>
      <c r="AH205" s="1"/>
      <c r="AP205" s="31"/>
    </row>
    <row r="206" spans="1:42">
      <c r="A206" s="268" t="str">
        <f t="shared" si="45"/>
        <v>1111</v>
      </c>
      <c r="B206" s="124" t="str">
        <f t="shared" si="60"/>
        <v>track_1111</v>
      </c>
      <c r="C206" s="33">
        <f t="shared" si="46"/>
        <v>13</v>
      </c>
      <c r="D206" s="33">
        <f t="shared" si="47"/>
        <v>1</v>
      </c>
      <c r="E206" s="33">
        <f t="shared" si="48"/>
        <v>3</v>
      </c>
      <c r="F206" s="33">
        <f t="shared" si="49"/>
        <v>4</v>
      </c>
      <c r="G206" s="33">
        <f t="shared" si="50"/>
        <v>1</v>
      </c>
      <c r="H206" s="33">
        <f t="shared" si="51"/>
        <v>6</v>
      </c>
      <c r="I206" s="33">
        <f t="shared" si="52"/>
        <v>2</v>
      </c>
      <c r="J206" s="31">
        <f t="shared" si="53"/>
        <v>1</v>
      </c>
      <c r="K206" s="31">
        <f t="shared" si="54"/>
        <v>1</v>
      </c>
      <c r="L206" s="31">
        <f t="shared" si="59"/>
        <v>1</v>
      </c>
      <c r="M206" s="31">
        <f t="shared" si="55"/>
        <v>1</v>
      </c>
      <c r="N206" s="31">
        <f t="shared" si="56"/>
        <v>1</v>
      </c>
      <c r="O206" s="31">
        <f t="shared" si="57"/>
        <v>1</v>
      </c>
      <c r="P206" s="31">
        <f t="shared" si="58"/>
        <v>1</v>
      </c>
      <c r="Q206" s="31" t="s">
        <v>757</v>
      </c>
      <c r="R206" s="31">
        <v>0</v>
      </c>
      <c r="S206" s="31">
        <v>0</v>
      </c>
      <c r="T206" s="31" t="s">
        <v>1085</v>
      </c>
      <c r="U206" s="96" t="s">
        <v>1084</v>
      </c>
      <c r="V206" s="96">
        <v>0</v>
      </c>
      <c r="W206" s="271" t="s">
        <v>1177</v>
      </c>
      <c r="X206" s="171"/>
      <c r="AB206" s="269"/>
      <c r="AE206" s="1"/>
      <c r="AF206" s="1"/>
      <c r="AG206" s="1"/>
      <c r="AH206" s="1"/>
      <c r="AP206" s="31"/>
    </row>
    <row r="207" spans="1:42">
      <c r="A207" s="268" t="str">
        <f t="shared" si="45"/>
        <v>1112</v>
      </c>
      <c r="B207" s="124" t="str">
        <f t="shared" si="60"/>
        <v>track_1112</v>
      </c>
      <c r="C207" s="33">
        <f t="shared" si="46"/>
        <v>13</v>
      </c>
      <c r="D207" s="33">
        <f t="shared" si="47"/>
        <v>1</v>
      </c>
      <c r="E207" s="33">
        <f t="shared" si="48"/>
        <v>2</v>
      </c>
      <c r="F207" s="33">
        <f t="shared" si="49"/>
        <v>4</v>
      </c>
      <c r="G207" s="33">
        <f t="shared" si="50"/>
        <v>1</v>
      </c>
      <c r="H207" s="33">
        <f t="shared" si="51"/>
        <v>4</v>
      </c>
      <c r="I207" s="33">
        <f t="shared" si="52"/>
        <v>2</v>
      </c>
      <c r="J207" s="31">
        <f t="shared" si="53"/>
        <v>1</v>
      </c>
      <c r="K207" s="31">
        <f t="shared" si="54"/>
        <v>1</v>
      </c>
      <c r="L207" s="31">
        <f t="shared" si="59"/>
        <v>1</v>
      </c>
      <c r="M207" s="31">
        <f t="shared" si="55"/>
        <v>1</v>
      </c>
      <c r="N207" s="31">
        <f t="shared" si="56"/>
        <v>1</v>
      </c>
      <c r="O207" s="31">
        <f t="shared" si="57"/>
        <v>1</v>
      </c>
      <c r="P207" s="31">
        <f t="shared" si="58"/>
        <v>1</v>
      </c>
      <c r="Q207" s="31" t="s">
        <v>757</v>
      </c>
      <c r="R207" s="31">
        <v>0</v>
      </c>
      <c r="S207" s="31">
        <v>0</v>
      </c>
      <c r="T207" s="31" t="s">
        <v>1085</v>
      </c>
      <c r="U207" s="96" t="s">
        <v>1084</v>
      </c>
      <c r="V207" s="96">
        <v>0</v>
      </c>
      <c r="W207" s="271" t="s">
        <v>1176</v>
      </c>
      <c r="X207" s="171"/>
      <c r="Y207" s="33" t="s">
        <v>1175</v>
      </c>
      <c r="AB207" s="269"/>
      <c r="AE207" s="1"/>
      <c r="AF207" s="1"/>
      <c r="AG207" s="1"/>
      <c r="AH207" s="1"/>
      <c r="AP207" s="31"/>
    </row>
    <row r="208" spans="1:42">
      <c r="A208" s="268" t="str">
        <f t="shared" si="45"/>
        <v>1113</v>
      </c>
      <c r="B208" s="124" t="str">
        <f t="shared" si="60"/>
        <v>track_1113</v>
      </c>
      <c r="C208" s="33">
        <f t="shared" si="46"/>
        <v>14</v>
      </c>
      <c r="D208" s="33">
        <f t="shared" si="47"/>
        <v>1</v>
      </c>
      <c r="E208" s="33">
        <f t="shared" si="48"/>
        <v>3</v>
      </c>
      <c r="F208" s="33">
        <f t="shared" si="49"/>
        <v>4</v>
      </c>
      <c r="G208" s="33">
        <f t="shared" si="50"/>
        <v>1</v>
      </c>
      <c r="H208" s="33">
        <f t="shared" si="51"/>
        <v>7</v>
      </c>
      <c r="I208" s="33">
        <f t="shared" si="52"/>
        <v>2</v>
      </c>
      <c r="J208" s="31">
        <f t="shared" si="53"/>
        <v>0</v>
      </c>
      <c r="K208" s="31">
        <f t="shared" si="54"/>
        <v>0</v>
      </c>
      <c r="L208" s="31">
        <f t="shared" si="59"/>
        <v>1</v>
      </c>
      <c r="M208" s="31">
        <f t="shared" si="55"/>
        <v>1</v>
      </c>
      <c r="N208" s="31">
        <f t="shared" si="56"/>
        <v>0</v>
      </c>
      <c r="O208" s="31">
        <f t="shared" si="57"/>
        <v>1</v>
      </c>
      <c r="P208" s="31">
        <f t="shared" si="58"/>
        <v>1</v>
      </c>
      <c r="Q208" s="31" t="s">
        <v>757</v>
      </c>
      <c r="R208" s="31">
        <v>0</v>
      </c>
      <c r="S208" s="31">
        <v>0</v>
      </c>
      <c r="T208" s="31">
        <v>0</v>
      </c>
      <c r="U208" s="96" t="s">
        <v>1</v>
      </c>
      <c r="V208" s="96">
        <v>0</v>
      </c>
      <c r="W208" s="271" t="s">
        <v>1174</v>
      </c>
      <c r="X208" s="171"/>
      <c r="Y208" s="33" t="s">
        <v>1173</v>
      </c>
      <c r="AB208" s="269"/>
      <c r="AE208" s="1"/>
      <c r="AF208" s="1"/>
      <c r="AG208" s="1"/>
      <c r="AH208" s="1"/>
      <c r="AP208" s="31"/>
    </row>
    <row r="209" spans="1:42">
      <c r="A209" s="268" t="str">
        <f t="shared" si="45"/>
        <v>1114</v>
      </c>
      <c r="B209" s="124" t="str">
        <f t="shared" si="60"/>
        <v>track_1114</v>
      </c>
      <c r="C209" s="33">
        <f t="shared" si="46"/>
        <v>14</v>
      </c>
      <c r="D209" s="33">
        <f t="shared" si="47"/>
        <v>1</v>
      </c>
      <c r="E209" s="33">
        <f t="shared" si="48"/>
        <v>1</v>
      </c>
      <c r="F209" s="33">
        <f t="shared" si="49"/>
        <v>3</v>
      </c>
      <c r="G209" s="33">
        <f t="shared" si="50"/>
        <v>1</v>
      </c>
      <c r="H209" s="33">
        <f t="shared" si="51"/>
        <v>8</v>
      </c>
      <c r="I209" s="33">
        <f t="shared" si="52"/>
        <v>2</v>
      </c>
      <c r="J209" s="31">
        <f t="shared" si="53"/>
        <v>0</v>
      </c>
      <c r="K209" s="31">
        <f t="shared" si="54"/>
        <v>0</v>
      </c>
      <c r="L209" s="31">
        <f t="shared" si="59"/>
        <v>1</v>
      </c>
      <c r="M209" s="31">
        <f t="shared" si="55"/>
        <v>1</v>
      </c>
      <c r="N209" s="31">
        <f t="shared" si="56"/>
        <v>0</v>
      </c>
      <c r="O209" s="31">
        <f t="shared" si="57"/>
        <v>1</v>
      </c>
      <c r="P209" s="31">
        <f t="shared" si="58"/>
        <v>1</v>
      </c>
      <c r="Q209" s="31" t="s">
        <v>757</v>
      </c>
      <c r="R209" s="31">
        <v>0</v>
      </c>
      <c r="S209" s="31">
        <v>0</v>
      </c>
      <c r="T209" s="31">
        <v>0</v>
      </c>
      <c r="U209" s="96" t="s">
        <v>1</v>
      </c>
      <c r="V209" s="96">
        <v>0</v>
      </c>
      <c r="W209" s="271" t="s">
        <v>1172</v>
      </c>
      <c r="X209" s="171"/>
      <c r="Y209" s="33" t="s">
        <v>1171</v>
      </c>
      <c r="AB209" s="269"/>
      <c r="AE209" s="1"/>
      <c r="AF209" s="1"/>
      <c r="AG209" s="1"/>
      <c r="AH209" s="1"/>
      <c r="AP209" s="31"/>
    </row>
    <row r="210" spans="1:42">
      <c r="A210" s="268" t="str">
        <f t="shared" si="45"/>
        <v>1115</v>
      </c>
      <c r="B210" s="124" t="str">
        <f t="shared" si="60"/>
        <v>track_1115</v>
      </c>
      <c r="C210" s="33">
        <f t="shared" si="46"/>
        <v>14</v>
      </c>
      <c r="D210" s="33">
        <f t="shared" si="47"/>
        <v>1</v>
      </c>
      <c r="E210" s="33">
        <f t="shared" si="48"/>
        <v>4</v>
      </c>
      <c r="F210" s="33">
        <f t="shared" si="49"/>
        <v>1</v>
      </c>
      <c r="G210" s="33">
        <f t="shared" si="50"/>
        <v>1</v>
      </c>
      <c r="H210" s="33">
        <f t="shared" si="51"/>
        <v>4</v>
      </c>
      <c r="I210" s="33">
        <f t="shared" si="52"/>
        <v>2</v>
      </c>
      <c r="J210" s="31">
        <f t="shared" si="53"/>
        <v>0</v>
      </c>
      <c r="K210" s="31">
        <f t="shared" si="54"/>
        <v>0</v>
      </c>
      <c r="L210" s="31">
        <f t="shared" si="59"/>
        <v>1</v>
      </c>
      <c r="M210" s="31">
        <f t="shared" si="55"/>
        <v>1</v>
      </c>
      <c r="N210" s="31">
        <f t="shared" si="56"/>
        <v>0</v>
      </c>
      <c r="O210" s="31">
        <f t="shared" si="57"/>
        <v>1</v>
      </c>
      <c r="P210" s="31">
        <f t="shared" si="58"/>
        <v>1</v>
      </c>
      <c r="Q210" s="31" t="s">
        <v>757</v>
      </c>
      <c r="R210" s="31">
        <v>0</v>
      </c>
      <c r="S210" s="31">
        <v>0</v>
      </c>
      <c r="T210" s="31">
        <v>0</v>
      </c>
      <c r="U210" s="96" t="s">
        <v>1</v>
      </c>
      <c r="V210" s="96">
        <v>0</v>
      </c>
      <c r="W210" s="271" t="s">
        <v>1170</v>
      </c>
      <c r="X210" s="171"/>
      <c r="Y210" s="33" t="s">
        <v>1169</v>
      </c>
      <c r="AB210" s="269"/>
      <c r="AE210" s="1"/>
      <c r="AF210" s="1"/>
      <c r="AG210" s="1"/>
      <c r="AH210" s="1"/>
      <c r="AP210" s="31"/>
    </row>
    <row r="211" spans="1:42">
      <c r="A211" s="268" t="str">
        <f t="shared" si="45"/>
        <v>1116</v>
      </c>
      <c r="B211" s="124" t="str">
        <f t="shared" si="60"/>
        <v>track_1116</v>
      </c>
      <c r="C211" s="33">
        <f t="shared" si="46"/>
        <v>14</v>
      </c>
      <c r="D211" s="33">
        <f t="shared" si="47"/>
        <v>1</v>
      </c>
      <c r="E211" s="33">
        <f t="shared" si="48"/>
        <v>3</v>
      </c>
      <c r="F211" s="33">
        <f t="shared" si="49"/>
        <v>1</v>
      </c>
      <c r="G211" s="33">
        <f t="shared" si="50"/>
        <v>1</v>
      </c>
      <c r="H211" s="33">
        <f t="shared" si="51"/>
        <v>3</v>
      </c>
      <c r="I211" s="33">
        <f t="shared" si="52"/>
        <v>2</v>
      </c>
      <c r="J211" s="31">
        <f t="shared" si="53"/>
        <v>0</v>
      </c>
      <c r="K211" s="31">
        <f t="shared" si="54"/>
        <v>0</v>
      </c>
      <c r="L211" s="31">
        <f t="shared" si="59"/>
        <v>1</v>
      </c>
      <c r="M211" s="31">
        <f t="shared" si="55"/>
        <v>1</v>
      </c>
      <c r="N211" s="31">
        <f t="shared" si="56"/>
        <v>0</v>
      </c>
      <c r="O211" s="31">
        <f t="shared" si="57"/>
        <v>1</v>
      </c>
      <c r="P211" s="31">
        <f t="shared" si="58"/>
        <v>1</v>
      </c>
      <c r="Q211" s="31" t="s">
        <v>757</v>
      </c>
      <c r="R211" s="31">
        <v>0</v>
      </c>
      <c r="S211" s="31">
        <v>0</v>
      </c>
      <c r="T211" s="31">
        <v>0</v>
      </c>
      <c r="U211" s="96" t="s">
        <v>1</v>
      </c>
      <c r="V211" s="96">
        <v>0</v>
      </c>
      <c r="W211" s="271" t="s">
        <v>1168</v>
      </c>
      <c r="X211" s="171"/>
      <c r="AB211" s="269"/>
      <c r="AE211" s="1"/>
      <c r="AF211" s="1"/>
      <c r="AG211" s="1"/>
      <c r="AH211" s="1"/>
      <c r="AP211" s="31"/>
    </row>
    <row r="212" spans="1:42">
      <c r="A212" s="268" t="str">
        <f t="shared" si="45"/>
        <v>1117</v>
      </c>
      <c r="B212" s="124" t="str">
        <f t="shared" si="60"/>
        <v>track_1117</v>
      </c>
      <c r="C212" s="33">
        <f t="shared" si="46"/>
        <v>14</v>
      </c>
      <c r="D212" s="33">
        <f t="shared" si="47"/>
        <v>1</v>
      </c>
      <c r="E212" s="33">
        <f t="shared" si="48"/>
        <v>4</v>
      </c>
      <c r="F212" s="33">
        <f t="shared" si="49"/>
        <v>2</v>
      </c>
      <c r="G212" s="33">
        <f t="shared" si="50"/>
        <v>1</v>
      </c>
      <c r="H212" s="33">
        <f t="shared" si="51"/>
        <v>2</v>
      </c>
      <c r="I212" s="33">
        <f t="shared" si="52"/>
        <v>2</v>
      </c>
      <c r="J212" s="31">
        <f t="shared" si="53"/>
        <v>0</v>
      </c>
      <c r="K212" s="31">
        <f t="shared" si="54"/>
        <v>0</v>
      </c>
      <c r="L212" s="31">
        <f t="shared" si="59"/>
        <v>1</v>
      </c>
      <c r="M212" s="31">
        <f t="shared" si="55"/>
        <v>1</v>
      </c>
      <c r="N212" s="31">
        <f t="shared" si="56"/>
        <v>0</v>
      </c>
      <c r="O212" s="31">
        <f t="shared" si="57"/>
        <v>1</v>
      </c>
      <c r="P212" s="31">
        <f t="shared" si="58"/>
        <v>1</v>
      </c>
      <c r="Q212" s="31" t="s">
        <v>757</v>
      </c>
      <c r="R212" s="31">
        <v>0</v>
      </c>
      <c r="S212" s="33">
        <v>0</v>
      </c>
      <c r="T212" s="33">
        <v>0</v>
      </c>
      <c r="U212" s="96" t="s">
        <v>1</v>
      </c>
      <c r="V212" s="96">
        <v>0</v>
      </c>
      <c r="W212" s="271" t="s">
        <v>1167</v>
      </c>
      <c r="X212" s="171"/>
      <c r="AB212" s="269"/>
      <c r="AE212" s="1"/>
      <c r="AF212" s="1"/>
      <c r="AG212" s="1"/>
      <c r="AH212" s="1"/>
      <c r="AP212" s="31"/>
    </row>
    <row r="213" spans="1:42">
      <c r="A213" s="268" t="str">
        <f t="shared" si="45"/>
        <v>1118</v>
      </c>
      <c r="B213" s="124" t="str">
        <f t="shared" si="60"/>
        <v>track_1118</v>
      </c>
      <c r="C213" s="33">
        <f t="shared" si="46"/>
        <v>14</v>
      </c>
      <c r="D213" s="33">
        <f t="shared" si="47"/>
        <v>1</v>
      </c>
      <c r="E213" s="33">
        <f t="shared" si="48"/>
        <v>1</v>
      </c>
      <c r="F213" s="33">
        <f t="shared" si="49"/>
        <v>4</v>
      </c>
      <c r="G213" s="33">
        <f t="shared" si="50"/>
        <v>1</v>
      </c>
      <c r="H213" s="33">
        <f t="shared" si="51"/>
        <v>5</v>
      </c>
      <c r="I213" s="33">
        <f t="shared" si="52"/>
        <v>2</v>
      </c>
      <c r="J213" s="31">
        <f t="shared" si="53"/>
        <v>0</v>
      </c>
      <c r="K213" s="31">
        <f t="shared" si="54"/>
        <v>0</v>
      </c>
      <c r="L213" s="31">
        <f t="shared" si="59"/>
        <v>1</v>
      </c>
      <c r="M213" s="31">
        <f t="shared" si="55"/>
        <v>1</v>
      </c>
      <c r="N213" s="31">
        <f t="shared" si="56"/>
        <v>0</v>
      </c>
      <c r="O213" s="31">
        <f t="shared" si="57"/>
        <v>1</v>
      </c>
      <c r="P213" s="31">
        <f t="shared" si="58"/>
        <v>1</v>
      </c>
      <c r="Q213" s="31" t="s">
        <v>757</v>
      </c>
      <c r="R213" s="31">
        <v>0</v>
      </c>
      <c r="S213" s="33">
        <v>0</v>
      </c>
      <c r="T213" s="33">
        <v>0</v>
      </c>
      <c r="U213" s="96" t="s">
        <v>1</v>
      </c>
      <c r="V213" s="96">
        <v>0</v>
      </c>
      <c r="W213" s="271" t="s">
        <v>1166</v>
      </c>
      <c r="X213" s="171"/>
      <c r="AB213" s="269"/>
      <c r="AE213" s="1"/>
      <c r="AF213" s="1"/>
      <c r="AG213" s="1"/>
      <c r="AH213" s="1"/>
      <c r="AP213" s="31"/>
    </row>
    <row r="214" spans="1:42">
      <c r="A214" s="268" t="str">
        <f t="shared" si="45"/>
        <v>1119</v>
      </c>
      <c r="B214" s="124" t="str">
        <f t="shared" si="60"/>
        <v>track_1119</v>
      </c>
      <c r="C214" s="33">
        <f t="shared" si="46"/>
        <v>14</v>
      </c>
      <c r="D214" s="33">
        <f t="shared" si="47"/>
        <v>1</v>
      </c>
      <c r="E214" s="33">
        <f t="shared" si="48"/>
        <v>3</v>
      </c>
      <c r="F214" s="33">
        <f t="shared" si="49"/>
        <v>4</v>
      </c>
      <c r="G214" s="33">
        <f t="shared" si="50"/>
        <v>2</v>
      </c>
      <c r="H214" s="33">
        <f t="shared" si="51"/>
        <v>6</v>
      </c>
      <c r="I214" s="33">
        <f t="shared" si="52"/>
        <v>2</v>
      </c>
      <c r="J214" s="31">
        <f t="shared" si="53"/>
        <v>0</v>
      </c>
      <c r="K214" s="31">
        <f t="shared" si="54"/>
        <v>0</v>
      </c>
      <c r="L214" s="31">
        <f t="shared" si="59"/>
        <v>1</v>
      </c>
      <c r="M214" s="31">
        <f t="shared" si="55"/>
        <v>1</v>
      </c>
      <c r="N214" s="31">
        <f t="shared" si="56"/>
        <v>0</v>
      </c>
      <c r="O214" s="31">
        <f t="shared" si="57"/>
        <v>1</v>
      </c>
      <c r="P214" s="31">
        <f t="shared" si="58"/>
        <v>1</v>
      </c>
      <c r="Q214" s="31" t="s">
        <v>757</v>
      </c>
      <c r="R214" s="31">
        <v>0</v>
      </c>
      <c r="S214" s="33">
        <v>0</v>
      </c>
      <c r="T214" s="33">
        <v>0</v>
      </c>
      <c r="U214" s="96" t="s">
        <v>1</v>
      </c>
      <c r="V214" s="96">
        <v>0</v>
      </c>
      <c r="W214" s="271" t="s">
        <v>1165</v>
      </c>
      <c r="X214" s="171"/>
      <c r="AB214" s="269"/>
      <c r="AE214" s="1"/>
      <c r="AF214" s="1"/>
      <c r="AG214" s="1"/>
      <c r="AH214" s="1"/>
      <c r="AP214" s="31"/>
    </row>
    <row r="215" spans="1:42">
      <c r="A215" s="268" t="str">
        <f t="shared" si="45"/>
        <v>1120</v>
      </c>
      <c r="B215" s="124" t="str">
        <f t="shared" si="60"/>
        <v>track_1120</v>
      </c>
      <c r="C215" s="33">
        <f t="shared" si="46"/>
        <v>14</v>
      </c>
      <c r="D215" s="33">
        <f t="shared" si="47"/>
        <v>1</v>
      </c>
      <c r="E215" s="33">
        <f t="shared" si="48"/>
        <v>4</v>
      </c>
      <c r="F215" s="33">
        <f t="shared" si="49"/>
        <v>2</v>
      </c>
      <c r="G215" s="33">
        <f t="shared" si="50"/>
        <v>2</v>
      </c>
      <c r="H215" s="33">
        <f t="shared" si="51"/>
        <v>1</v>
      </c>
      <c r="I215" s="33">
        <f t="shared" si="52"/>
        <v>2</v>
      </c>
      <c r="J215" s="31">
        <f t="shared" si="53"/>
        <v>0</v>
      </c>
      <c r="K215" s="31">
        <f t="shared" si="54"/>
        <v>0</v>
      </c>
      <c r="L215" s="31">
        <f t="shared" si="59"/>
        <v>1</v>
      </c>
      <c r="M215" s="31">
        <f t="shared" si="55"/>
        <v>1</v>
      </c>
      <c r="N215" s="31">
        <f t="shared" si="56"/>
        <v>0</v>
      </c>
      <c r="O215" s="31">
        <f t="shared" si="57"/>
        <v>1</v>
      </c>
      <c r="P215" s="31">
        <f t="shared" si="58"/>
        <v>1</v>
      </c>
      <c r="Q215" s="31" t="s">
        <v>757</v>
      </c>
      <c r="R215" s="31">
        <v>0</v>
      </c>
      <c r="S215" s="33">
        <v>0</v>
      </c>
      <c r="T215" s="33">
        <v>0</v>
      </c>
      <c r="U215" s="96" t="s">
        <v>1</v>
      </c>
      <c r="V215" s="96">
        <v>0</v>
      </c>
      <c r="W215" s="271" t="s">
        <v>1164</v>
      </c>
      <c r="X215" s="171"/>
      <c r="AB215" s="269"/>
      <c r="AE215" s="1"/>
      <c r="AF215" s="1"/>
      <c r="AG215" s="1"/>
      <c r="AH215" s="1"/>
      <c r="AP215" s="31"/>
    </row>
    <row r="216" spans="1:42">
      <c r="A216" s="268" t="str">
        <f t="shared" si="45"/>
        <v>1121</v>
      </c>
      <c r="B216" s="124" t="str">
        <f t="shared" si="60"/>
        <v>track_1121</v>
      </c>
      <c r="C216" s="33">
        <f t="shared" si="46"/>
        <v>15</v>
      </c>
      <c r="D216" s="33">
        <f t="shared" si="47"/>
        <v>0</v>
      </c>
      <c r="E216" s="33">
        <f t="shared" si="48"/>
        <v>1</v>
      </c>
      <c r="F216" s="33">
        <f t="shared" si="49"/>
        <v>3</v>
      </c>
      <c r="G216" s="33">
        <f t="shared" si="50"/>
        <v>1</v>
      </c>
      <c r="H216" s="33">
        <f t="shared" si="51"/>
        <v>1</v>
      </c>
      <c r="I216" s="33">
        <f t="shared" si="52"/>
        <v>2</v>
      </c>
      <c r="J216" s="31">
        <f t="shared" si="53"/>
        <v>1</v>
      </c>
      <c r="K216" s="31">
        <f t="shared" si="54"/>
        <v>1</v>
      </c>
      <c r="L216" s="31">
        <f t="shared" si="59"/>
        <v>0</v>
      </c>
      <c r="M216" s="31">
        <f t="shared" si="55"/>
        <v>0</v>
      </c>
      <c r="N216" s="31">
        <f t="shared" si="56"/>
        <v>1</v>
      </c>
      <c r="O216" s="31">
        <f t="shared" si="57"/>
        <v>0</v>
      </c>
      <c r="P216" s="31">
        <f t="shared" si="58"/>
        <v>0</v>
      </c>
      <c r="Q216" s="31" t="s">
        <v>757</v>
      </c>
      <c r="R216" s="31">
        <v>0</v>
      </c>
      <c r="S216" s="33">
        <v>0</v>
      </c>
      <c r="T216" s="33" t="s">
        <v>1095</v>
      </c>
      <c r="U216" s="96" t="s">
        <v>1157</v>
      </c>
      <c r="V216" s="96">
        <v>0</v>
      </c>
      <c r="W216" s="271" t="s">
        <v>1163</v>
      </c>
      <c r="AB216" s="269"/>
      <c r="AE216" s="1"/>
      <c r="AF216" s="1"/>
      <c r="AG216" s="1"/>
      <c r="AH216" s="1"/>
      <c r="AP216" s="31"/>
    </row>
    <row r="217" spans="1:42">
      <c r="A217" s="268" t="str">
        <f t="shared" si="45"/>
        <v>1122</v>
      </c>
      <c r="B217" s="124" t="str">
        <f t="shared" si="60"/>
        <v>track_1122</v>
      </c>
      <c r="C217" s="33">
        <f t="shared" si="46"/>
        <v>15</v>
      </c>
      <c r="D217" s="33">
        <f t="shared" si="47"/>
        <v>0</v>
      </c>
      <c r="E217" s="33">
        <f t="shared" si="48"/>
        <v>2</v>
      </c>
      <c r="F217" s="33">
        <f t="shared" si="49"/>
        <v>4</v>
      </c>
      <c r="G217" s="33">
        <f t="shared" si="50"/>
        <v>1</v>
      </c>
      <c r="H217" s="33">
        <f t="shared" si="51"/>
        <v>3</v>
      </c>
      <c r="I217" s="33">
        <f t="shared" si="52"/>
        <v>2</v>
      </c>
      <c r="J217" s="31">
        <f t="shared" si="53"/>
        <v>1</v>
      </c>
      <c r="K217" s="31">
        <f t="shared" si="54"/>
        <v>1</v>
      </c>
      <c r="L217" s="31">
        <f t="shared" si="59"/>
        <v>0</v>
      </c>
      <c r="M217" s="31">
        <f t="shared" si="55"/>
        <v>0</v>
      </c>
      <c r="N217" s="31">
        <f t="shared" si="56"/>
        <v>1</v>
      </c>
      <c r="O217" s="31">
        <f t="shared" si="57"/>
        <v>0</v>
      </c>
      <c r="P217" s="31">
        <f t="shared" si="58"/>
        <v>0</v>
      </c>
      <c r="Q217" s="31" t="s">
        <v>757</v>
      </c>
      <c r="R217" s="31">
        <v>0</v>
      </c>
      <c r="S217" s="33">
        <v>0</v>
      </c>
      <c r="T217" s="33" t="s">
        <v>1095</v>
      </c>
      <c r="U217" s="96" t="s">
        <v>1157</v>
      </c>
      <c r="V217" s="96">
        <v>0</v>
      </c>
      <c r="W217" s="271" t="s">
        <v>1162</v>
      </c>
      <c r="X217" s="171"/>
      <c r="AB217" s="269"/>
      <c r="AE217" s="1"/>
      <c r="AF217" s="1"/>
      <c r="AG217" s="1"/>
      <c r="AH217" s="1"/>
      <c r="AP217" s="31"/>
    </row>
    <row r="218" spans="1:42">
      <c r="A218" s="268" t="str">
        <f t="shared" si="45"/>
        <v>1123</v>
      </c>
      <c r="B218" s="124" t="str">
        <f t="shared" si="60"/>
        <v>track_1123</v>
      </c>
      <c r="C218" s="33">
        <f t="shared" si="46"/>
        <v>15</v>
      </c>
      <c r="D218" s="33">
        <f t="shared" si="47"/>
        <v>0</v>
      </c>
      <c r="E218" s="33">
        <f t="shared" si="48"/>
        <v>3</v>
      </c>
      <c r="F218" s="33">
        <f t="shared" si="49"/>
        <v>1</v>
      </c>
      <c r="G218" s="33">
        <f t="shared" si="50"/>
        <v>1</v>
      </c>
      <c r="H218" s="33">
        <f t="shared" si="51"/>
        <v>4</v>
      </c>
      <c r="I218" s="33">
        <f t="shared" si="52"/>
        <v>2</v>
      </c>
      <c r="J218" s="31">
        <f t="shared" si="53"/>
        <v>1</v>
      </c>
      <c r="K218" s="31">
        <f t="shared" si="54"/>
        <v>1</v>
      </c>
      <c r="L218" s="31">
        <f t="shared" si="59"/>
        <v>0</v>
      </c>
      <c r="M218" s="31">
        <f t="shared" si="55"/>
        <v>0</v>
      </c>
      <c r="N218" s="31">
        <f t="shared" si="56"/>
        <v>1</v>
      </c>
      <c r="O218" s="31">
        <f t="shared" si="57"/>
        <v>0</v>
      </c>
      <c r="P218" s="31">
        <f t="shared" si="58"/>
        <v>0</v>
      </c>
      <c r="Q218" s="31" t="s">
        <v>757</v>
      </c>
      <c r="R218" s="31">
        <v>0</v>
      </c>
      <c r="S218" s="33">
        <v>0</v>
      </c>
      <c r="T218" s="33" t="s">
        <v>1095</v>
      </c>
      <c r="U218" s="96" t="s">
        <v>1157</v>
      </c>
      <c r="V218" s="96">
        <v>0</v>
      </c>
      <c r="W218" s="271" t="s">
        <v>1161</v>
      </c>
      <c r="X218" s="171"/>
      <c r="AB218" s="269"/>
      <c r="AE218" s="1"/>
      <c r="AF218" s="1"/>
      <c r="AG218" s="1"/>
      <c r="AH218" s="1"/>
      <c r="AP218" s="31"/>
    </row>
    <row r="219" spans="1:42">
      <c r="A219" s="268" t="str">
        <f t="shared" si="45"/>
        <v>1124</v>
      </c>
      <c r="B219" s="124" t="str">
        <f t="shared" si="60"/>
        <v>track_1124</v>
      </c>
      <c r="C219" s="33">
        <f t="shared" si="46"/>
        <v>15</v>
      </c>
      <c r="D219" s="33">
        <f t="shared" si="47"/>
        <v>0</v>
      </c>
      <c r="E219" s="33">
        <f t="shared" si="48"/>
        <v>3</v>
      </c>
      <c r="F219" s="33">
        <f t="shared" si="49"/>
        <v>2</v>
      </c>
      <c r="G219" s="33">
        <f t="shared" si="50"/>
        <v>1</v>
      </c>
      <c r="H219" s="33">
        <f t="shared" si="51"/>
        <v>5</v>
      </c>
      <c r="I219" s="33">
        <f t="shared" si="52"/>
        <v>2</v>
      </c>
      <c r="J219" s="31">
        <f t="shared" si="53"/>
        <v>1</v>
      </c>
      <c r="K219" s="31">
        <f t="shared" si="54"/>
        <v>1</v>
      </c>
      <c r="L219" s="31">
        <f t="shared" si="59"/>
        <v>0</v>
      </c>
      <c r="M219" s="31">
        <f t="shared" si="55"/>
        <v>0</v>
      </c>
      <c r="N219" s="31">
        <f t="shared" si="56"/>
        <v>1</v>
      </c>
      <c r="O219" s="31">
        <f t="shared" si="57"/>
        <v>0</v>
      </c>
      <c r="P219" s="31">
        <f t="shared" si="58"/>
        <v>0</v>
      </c>
      <c r="Q219" s="31" t="s">
        <v>757</v>
      </c>
      <c r="R219" s="31">
        <v>0</v>
      </c>
      <c r="S219" s="33">
        <v>0</v>
      </c>
      <c r="T219" s="33" t="s">
        <v>1095</v>
      </c>
      <c r="U219" s="96" t="s">
        <v>1157</v>
      </c>
      <c r="V219" s="96">
        <v>0</v>
      </c>
      <c r="W219" s="271" t="s">
        <v>1160</v>
      </c>
      <c r="X219" s="171"/>
      <c r="AB219" s="269"/>
      <c r="AE219" s="1"/>
      <c r="AF219" s="1"/>
      <c r="AG219" s="1"/>
      <c r="AH219" s="1"/>
      <c r="AP219" s="31"/>
    </row>
    <row r="220" spans="1:42">
      <c r="A220" s="268" t="str">
        <f t="shared" si="45"/>
        <v>1125</v>
      </c>
      <c r="B220" s="124" t="str">
        <f t="shared" si="60"/>
        <v>track_1125</v>
      </c>
      <c r="C220" s="33">
        <f t="shared" si="46"/>
        <v>15</v>
      </c>
      <c r="D220" s="33">
        <f t="shared" si="47"/>
        <v>0</v>
      </c>
      <c r="E220" s="33">
        <f t="shared" si="48"/>
        <v>1</v>
      </c>
      <c r="F220" s="33">
        <f t="shared" si="49"/>
        <v>4</v>
      </c>
      <c r="G220" s="33">
        <f t="shared" si="50"/>
        <v>1</v>
      </c>
      <c r="H220" s="33">
        <f t="shared" si="51"/>
        <v>7</v>
      </c>
      <c r="I220" s="33">
        <f t="shared" si="52"/>
        <v>2</v>
      </c>
      <c r="J220" s="31">
        <f t="shared" si="53"/>
        <v>1</v>
      </c>
      <c r="K220" s="31">
        <f t="shared" si="54"/>
        <v>1</v>
      </c>
      <c r="L220" s="31">
        <f t="shared" si="59"/>
        <v>0</v>
      </c>
      <c r="M220" s="31">
        <f t="shared" si="55"/>
        <v>0</v>
      </c>
      <c r="N220" s="31">
        <f t="shared" si="56"/>
        <v>1</v>
      </c>
      <c r="O220" s="31">
        <f t="shared" si="57"/>
        <v>0</v>
      </c>
      <c r="P220" s="31">
        <f t="shared" si="58"/>
        <v>0</v>
      </c>
      <c r="Q220" s="31" t="s">
        <v>757</v>
      </c>
      <c r="R220" s="31">
        <v>0</v>
      </c>
      <c r="S220" s="33">
        <v>0</v>
      </c>
      <c r="T220" s="33" t="s">
        <v>1095</v>
      </c>
      <c r="U220" s="96" t="s">
        <v>1157</v>
      </c>
      <c r="V220" s="96">
        <v>0</v>
      </c>
      <c r="W220" s="271" t="s">
        <v>1159</v>
      </c>
      <c r="X220" s="171"/>
      <c r="AB220" s="269"/>
      <c r="AE220" s="1"/>
      <c r="AF220" s="1"/>
      <c r="AG220" s="1"/>
      <c r="AH220" s="1"/>
      <c r="AP220" s="31"/>
    </row>
    <row r="221" spans="1:42">
      <c r="A221" s="268" t="str">
        <f t="shared" si="45"/>
        <v>1126</v>
      </c>
      <c r="B221" s="124" t="str">
        <f t="shared" si="60"/>
        <v>track_1126</v>
      </c>
      <c r="C221" s="33">
        <f t="shared" si="46"/>
        <v>15</v>
      </c>
      <c r="D221" s="33">
        <f t="shared" si="47"/>
        <v>0</v>
      </c>
      <c r="E221" s="33">
        <f t="shared" si="48"/>
        <v>4</v>
      </c>
      <c r="F221" s="33">
        <f t="shared" si="49"/>
        <v>2</v>
      </c>
      <c r="G221" s="33">
        <f t="shared" si="50"/>
        <v>1</v>
      </c>
      <c r="H221" s="33">
        <f t="shared" si="51"/>
        <v>2</v>
      </c>
      <c r="I221" s="33">
        <f t="shared" si="52"/>
        <v>2</v>
      </c>
      <c r="J221" s="31">
        <f t="shared" si="53"/>
        <v>1</v>
      </c>
      <c r="K221" s="31">
        <f t="shared" si="54"/>
        <v>1</v>
      </c>
      <c r="L221" s="31">
        <f t="shared" si="59"/>
        <v>0</v>
      </c>
      <c r="M221" s="31">
        <f t="shared" si="55"/>
        <v>0</v>
      </c>
      <c r="N221" s="31">
        <f t="shared" si="56"/>
        <v>1</v>
      </c>
      <c r="O221" s="31">
        <f t="shared" si="57"/>
        <v>0</v>
      </c>
      <c r="P221" s="31">
        <f t="shared" si="58"/>
        <v>0</v>
      </c>
      <c r="Q221" s="31" t="s">
        <v>757</v>
      </c>
      <c r="R221" s="31">
        <v>0</v>
      </c>
      <c r="S221" s="33">
        <v>0</v>
      </c>
      <c r="T221" s="33" t="s">
        <v>1095</v>
      </c>
      <c r="U221" s="96" t="s">
        <v>1157</v>
      </c>
      <c r="V221" s="96">
        <v>0</v>
      </c>
      <c r="W221" s="271" t="s">
        <v>1158</v>
      </c>
      <c r="AB221" s="269"/>
      <c r="AE221" s="1"/>
      <c r="AF221" s="1"/>
      <c r="AG221" s="1"/>
      <c r="AH221" s="1"/>
      <c r="AP221" s="31"/>
    </row>
    <row r="222" spans="1:42">
      <c r="A222" s="268" t="str">
        <f t="shared" si="45"/>
        <v>1127</v>
      </c>
      <c r="B222" s="124" t="str">
        <f t="shared" si="60"/>
        <v>track_1127</v>
      </c>
      <c r="C222" s="33">
        <f t="shared" si="46"/>
        <v>15</v>
      </c>
      <c r="D222" s="33">
        <f t="shared" si="47"/>
        <v>0</v>
      </c>
      <c r="E222" s="33">
        <f t="shared" si="48"/>
        <v>3</v>
      </c>
      <c r="F222" s="33">
        <f t="shared" si="49"/>
        <v>4</v>
      </c>
      <c r="G222" s="33">
        <f t="shared" si="50"/>
        <v>1</v>
      </c>
      <c r="H222" s="33">
        <f t="shared" si="51"/>
        <v>6</v>
      </c>
      <c r="I222" s="33">
        <f t="shared" si="52"/>
        <v>2</v>
      </c>
      <c r="J222" s="31">
        <f t="shared" si="53"/>
        <v>1</v>
      </c>
      <c r="K222" s="31">
        <f t="shared" si="54"/>
        <v>1</v>
      </c>
      <c r="L222" s="31">
        <f t="shared" si="59"/>
        <v>0</v>
      </c>
      <c r="M222" s="31">
        <f t="shared" si="55"/>
        <v>0</v>
      </c>
      <c r="N222" s="31">
        <f t="shared" si="56"/>
        <v>1</v>
      </c>
      <c r="O222" s="31">
        <f t="shared" si="57"/>
        <v>0</v>
      </c>
      <c r="P222" s="31">
        <f t="shared" si="58"/>
        <v>0</v>
      </c>
      <c r="Q222" s="31" t="s">
        <v>757</v>
      </c>
      <c r="R222" s="31">
        <v>0</v>
      </c>
      <c r="S222" s="33">
        <v>0</v>
      </c>
      <c r="T222" s="33" t="s">
        <v>1095</v>
      </c>
      <c r="U222" s="96" t="s">
        <v>1157</v>
      </c>
      <c r="V222" s="96">
        <v>0</v>
      </c>
      <c r="W222" s="271" t="s">
        <v>1156</v>
      </c>
      <c r="AB222" s="269"/>
      <c r="AE222" s="1"/>
      <c r="AF222" s="1"/>
      <c r="AG222" s="1"/>
      <c r="AH222" s="1"/>
      <c r="AP222" s="31"/>
    </row>
    <row r="223" spans="1:42">
      <c r="A223" s="268" t="str">
        <f t="shared" si="45"/>
        <v>1128</v>
      </c>
      <c r="B223" s="124" t="str">
        <f t="shared" si="60"/>
        <v>track_1128</v>
      </c>
      <c r="C223" s="33">
        <f t="shared" si="46"/>
        <v>16</v>
      </c>
      <c r="D223" s="33">
        <f t="shared" si="47"/>
        <v>1</v>
      </c>
      <c r="E223" s="33">
        <f t="shared" si="48"/>
        <v>1</v>
      </c>
      <c r="F223" s="33">
        <f t="shared" si="49"/>
        <v>3</v>
      </c>
      <c r="G223" s="33">
        <f t="shared" si="50"/>
        <v>1</v>
      </c>
      <c r="H223" s="33">
        <f t="shared" si="51"/>
        <v>3</v>
      </c>
      <c r="I223" s="33">
        <f t="shared" si="52"/>
        <v>3</v>
      </c>
      <c r="J223" s="31">
        <f t="shared" si="53"/>
        <v>1</v>
      </c>
      <c r="K223" s="31">
        <f t="shared" si="54"/>
        <v>1</v>
      </c>
      <c r="L223" s="31">
        <f t="shared" si="59"/>
        <v>1</v>
      </c>
      <c r="M223" s="31">
        <f t="shared" si="55"/>
        <v>1</v>
      </c>
      <c r="N223" s="31">
        <f t="shared" si="56"/>
        <v>1</v>
      </c>
      <c r="O223" s="31">
        <f t="shared" si="57"/>
        <v>1</v>
      </c>
      <c r="P223" s="31">
        <f t="shared" si="58"/>
        <v>1</v>
      </c>
      <c r="Q223" s="31" t="s">
        <v>757</v>
      </c>
      <c r="R223" s="31">
        <v>0</v>
      </c>
      <c r="S223" s="33">
        <v>0</v>
      </c>
      <c r="T223" s="33" t="s">
        <v>1059</v>
      </c>
      <c r="U223" s="96" t="s">
        <v>1149</v>
      </c>
      <c r="V223" s="96">
        <v>0</v>
      </c>
      <c r="W223" s="270" t="s">
        <v>1155</v>
      </c>
      <c r="AB223" s="269"/>
      <c r="AE223" s="1"/>
      <c r="AF223" s="1"/>
      <c r="AG223" s="1"/>
      <c r="AH223" s="1"/>
      <c r="AP223" s="31"/>
    </row>
    <row r="224" spans="1:42">
      <c r="A224" s="268" t="str">
        <f t="shared" si="45"/>
        <v>1129</v>
      </c>
      <c r="B224" s="124" t="str">
        <f t="shared" si="60"/>
        <v>track_1129</v>
      </c>
      <c r="C224" s="33">
        <f t="shared" si="46"/>
        <v>16</v>
      </c>
      <c r="D224" s="33">
        <f t="shared" si="47"/>
        <v>1</v>
      </c>
      <c r="E224" s="33">
        <f t="shared" si="48"/>
        <v>1</v>
      </c>
      <c r="F224" s="33">
        <f t="shared" si="49"/>
        <v>4</v>
      </c>
      <c r="G224" s="33">
        <f t="shared" si="50"/>
        <v>1</v>
      </c>
      <c r="H224" s="33">
        <f t="shared" si="51"/>
        <v>5</v>
      </c>
      <c r="I224" s="33">
        <f t="shared" si="52"/>
        <v>3</v>
      </c>
      <c r="J224" s="31">
        <f t="shared" si="53"/>
        <v>1</v>
      </c>
      <c r="K224" s="31">
        <f t="shared" si="54"/>
        <v>1</v>
      </c>
      <c r="L224" s="31">
        <f t="shared" si="59"/>
        <v>1</v>
      </c>
      <c r="M224" s="31">
        <f t="shared" si="55"/>
        <v>1</v>
      </c>
      <c r="N224" s="31">
        <f t="shared" si="56"/>
        <v>1</v>
      </c>
      <c r="O224" s="31">
        <f t="shared" si="57"/>
        <v>1</v>
      </c>
      <c r="P224" s="31">
        <f t="shared" si="58"/>
        <v>1</v>
      </c>
      <c r="Q224" s="31" t="s">
        <v>757</v>
      </c>
      <c r="R224" s="31">
        <v>0</v>
      </c>
      <c r="S224" s="33">
        <v>0</v>
      </c>
      <c r="T224" s="33" t="s">
        <v>1059</v>
      </c>
      <c r="U224" s="96" t="s">
        <v>1149</v>
      </c>
      <c r="V224" s="96">
        <v>0</v>
      </c>
      <c r="W224" s="270" t="s">
        <v>1154</v>
      </c>
      <c r="AB224" s="269"/>
      <c r="AE224" s="1"/>
      <c r="AF224" s="1"/>
      <c r="AG224" s="1"/>
      <c r="AH224" s="1"/>
      <c r="AP224" s="31"/>
    </row>
    <row r="225" spans="1:42">
      <c r="A225" s="268" t="str">
        <f t="shared" si="45"/>
        <v>1130</v>
      </c>
      <c r="B225" s="124" t="str">
        <f t="shared" si="60"/>
        <v>track_1130</v>
      </c>
      <c r="C225" s="33">
        <f t="shared" si="46"/>
        <v>16</v>
      </c>
      <c r="D225" s="33">
        <f t="shared" si="47"/>
        <v>1</v>
      </c>
      <c r="E225" s="33">
        <f t="shared" si="48"/>
        <v>1</v>
      </c>
      <c r="F225" s="33">
        <f t="shared" si="49"/>
        <v>4</v>
      </c>
      <c r="G225" s="33">
        <f t="shared" si="50"/>
        <v>1</v>
      </c>
      <c r="H225" s="33">
        <f t="shared" si="51"/>
        <v>7</v>
      </c>
      <c r="I225" s="33">
        <f t="shared" si="52"/>
        <v>3</v>
      </c>
      <c r="J225" s="31">
        <f t="shared" si="53"/>
        <v>1</v>
      </c>
      <c r="K225" s="31">
        <f t="shared" si="54"/>
        <v>1</v>
      </c>
      <c r="L225" s="31">
        <f t="shared" si="59"/>
        <v>1</v>
      </c>
      <c r="M225" s="31">
        <f t="shared" si="55"/>
        <v>1</v>
      </c>
      <c r="N225" s="31">
        <f t="shared" si="56"/>
        <v>1</v>
      </c>
      <c r="O225" s="31">
        <f t="shared" si="57"/>
        <v>1</v>
      </c>
      <c r="P225" s="31">
        <f t="shared" si="58"/>
        <v>1</v>
      </c>
      <c r="Q225" s="31" t="s">
        <v>757</v>
      </c>
      <c r="R225" s="31">
        <v>0</v>
      </c>
      <c r="S225" s="33">
        <v>0</v>
      </c>
      <c r="T225" s="33" t="s">
        <v>1059</v>
      </c>
      <c r="U225" s="96" t="s">
        <v>1149</v>
      </c>
      <c r="V225" s="96">
        <v>0</v>
      </c>
      <c r="W225" s="270" t="s">
        <v>1153</v>
      </c>
      <c r="AB225" s="269"/>
      <c r="AE225" s="1"/>
      <c r="AF225" s="1"/>
      <c r="AG225" s="1"/>
      <c r="AH225" s="1"/>
      <c r="AP225" s="31"/>
    </row>
    <row r="226" spans="1:42">
      <c r="A226" s="268" t="str">
        <f t="shared" si="45"/>
        <v>1131</v>
      </c>
      <c r="B226" s="124" t="str">
        <f t="shared" si="60"/>
        <v>track_1131</v>
      </c>
      <c r="C226" s="33">
        <f t="shared" si="46"/>
        <v>16</v>
      </c>
      <c r="D226" s="33">
        <f t="shared" si="47"/>
        <v>1</v>
      </c>
      <c r="E226" s="33">
        <f t="shared" si="48"/>
        <v>3</v>
      </c>
      <c r="F226" s="33">
        <f t="shared" si="49"/>
        <v>1</v>
      </c>
      <c r="G226" s="33">
        <f t="shared" si="50"/>
        <v>1</v>
      </c>
      <c r="H226" s="33">
        <f t="shared" si="51"/>
        <v>6</v>
      </c>
      <c r="I226" s="33">
        <f t="shared" si="52"/>
        <v>3</v>
      </c>
      <c r="J226" s="31">
        <f t="shared" si="53"/>
        <v>1</v>
      </c>
      <c r="K226" s="31">
        <f t="shared" si="54"/>
        <v>1</v>
      </c>
      <c r="L226" s="31">
        <f t="shared" si="59"/>
        <v>1</v>
      </c>
      <c r="M226" s="31">
        <f t="shared" si="55"/>
        <v>1</v>
      </c>
      <c r="N226" s="31">
        <f t="shared" si="56"/>
        <v>1</v>
      </c>
      <c r="O226" s="31">
        <f t="shared" si="57"/>
        <v>1</v>
      </c>
      <c r="P226" s="31">
        <f t="shared" si="58"/>
        <v>1</v>
      </c>
      <c r="Q226" s="31" t="s">
        <v>757</v>
      </c>
      <c r="R226" s="31">
        <v>0</v>
      </c>
      <c r="S226" s="33">
        <v>0</v>
      </c>
      <c r="T226" s="33" t="s">
        <v>1059</v>
      </c>
      <c r="U226" s="96" t="s">
        <v>1149</v>
      </c>
      <c r="V226" s="96">
        <v>0</v>
      </c>
      <c r="W226" s="270" t="s">
        <v>1152</v>
      </c>
      <c r="AB226" s="269"/>
      <c r="AE226" s="1"/>
      <c r="AF226" s="1"/>
      <c r="AG226" s="1"/>
      <c r="AH226" s="1"/>
      <c r="AP226" s="31"/>
    </row>
    <row r="227" spans="1:42">
      <c r="A227" s="268" t="str">
        <f t="shared" si="45"/>
        <v>1132</v>
      </c>
      <c r="B227" s="124" t="str">
        <f t="shared" si="60"/>
        <v>track_1132</v>
      </c>
      <c r="C227" s="33">
        <f t="shared" si="46"/>
        <v>16</v>
      </c>
      <c r="D227" s="33">
        <f t="shared" si="47"/>
        <v>1</v>
      </c>
      <c r="E227" s="33">
        <f t="shared" si="48"/>
        <v>3</v>
      </c>
      <c r="F227" s="33">
        <f t="shared" si="49"/>
        <v>2</v>
      </c>
      <c r="G227" s="33">
        <f t="shared" si="50"/>
        <v>1</v>
      </c>
      <c r="H227" s="33">
        <f t="shared" si="51"/>
        <v>1</v>
      </c>
      <c r="I227" s="33">
        <f t="shared" si="52"/>
        <v>3</v>
      </c>
      <c r="J227" s="31">
        <f t="shared" si="53"/>
        <v>1</v>
      </c>
      <c r="K227" s="31">
        <f t="shared" si="54"/>
        <v>1</v>
      </c>
      <c r="L227" s="31">
        <f t="shared" si="59"/>
        <v>1</v>
      </c>
      <c r="M227" s="31">
        <f t="shared" si="55"/>
        <v>1</v>
      </c>
      <c r="N227" s="31">
        <f t="shared" si="56"/>
        <v>1</v>
      </c>
      <c r="O227" s="31">
        <f t="shared" si="57"/>
        <v>1</v>
      </c>
      <c r="P227" s="31">
        <f t="shared" si="58"/>
        <v>1</v>
      </c>
      <c r="Q227" s="31" t="s">
        <v>757</v>
      </c>
      <c r="R227" s="31">
        <v>0</v>
      </c>
      <c r="S227" s="33">
        <v>0</v>
      </c>
      <c r="T227" s="33" t="s">
        <v>1059</v>
      </c>
      <c r="U227" s="96" t="s">
        <v>1149</v>
      </c>
      <c r="V227" s="96">
        <v>0</v>
      </c>
      <c r="W227" s="270" t="s">
        <v>1151</v>
      </c>
      <c r="AB227" s="269"/>
      <c r="AE227" s="1"/>
      <c r="AF227" s="1"/>
      <c r="AG227" s="1"/>
      <c r="AH227" s="1"/>
      <c r="AP227" s="31"/>
    </row>
    <row r="228" spans="1:42">
      <c r="A228" s="268" t="str">
        <f t="shared" si="45"/>
        <v>1133</v>
      </c>
      <c r="B228" s="124" t="str">
        <f t="shared" si="60"/>
        <v>track_1133</v>
      </c>
      <c r="C228" s="33">
        <f t="shared" si="46"/>
        <v>16</v>
      </c>
      <c r="D228" s="33">
        <f t="shared" si="47"/>
        <v>1</v>
      </c>
      <c r="E228" s="33">
        <f t="shared" si="48"/>
        <v>3</v>
      </c>
      <c r="F228" s="33">
        <f t="shared" si="49"/>
        <v>2</v>
      </c>
      <c r="G228" s="33">
        <f t="shared" si="50"/>
        <v>1</v>
      </c>
      <c r="H228" s="33">
        <f t="shared" si="51"/>
        <v>4</v>
      </c>
      <c r="I228" s="33">
        <f t="shared" si="52"/>
        <v>3</v>
      </c>
      <c r="J228" s="31">
        <f t="shared" si="53"/>
        <v>1</v>
      </c>
      <c r="K228" s="31">
        <f t="shared" si="54"/>
        <v>1</v>
      </c>
      <c r="L228" s="31">
        <f t="shared" si="59"/>
        <v>1</v>
      </c>
      <c r="M228" s="31">
        <f t="shared" si="55"/>
        <v>1</v>
      </c>
      <c r="N228" s="31">
        <f t="shared" si="56"/>
        <v>1</v>
      </c>
      <c r="O228" s="31">
        <f t="shared" si="57"/>
        <v>1</v>
      </c>
      <c r="P228" s="31">
        <f t="shared" si="58"/>
        <v>1</v>
      </c>
      <c r="Q228" s="31" t="s">
        <v>757</v>
      </c>
      <c r="R228" s="31">
        <v>0</v>
      </c>
      <c r="S228" s="33">
        <v>0</v>
      </c>
      <c r="T228" s="33" t="s">
        <v>1059</v>
      </c>
      <c r="U228" s="96" t="s">
        <v>1149</v>
      </c>
      <c r="V228" s="96">
        <v>0</v>
      </c>
      <c r="W228" s="270" t="s">
        <v>1150</v>
      </c>
      <c r="AB228" s="269"/>
      <c r="AE228" s="1"/>
      <c r="AF228" s="1"/>
      <c r="AG228" s="1"/>
      <c r="AH228" s="1"/>
      <c r="AP228" s="31"/>
    </row>
    <row r="229" spans="1:42">
      <c r="A229" s="268" t="str">
        <f t="shared" si="45"/>
        <v>1134</v>
      </c>
      <c r="B229" s="124" t="str">
        <f t="shared" si="60"/>
        <v>track_1134</v>
      </c>
      <c r="C229" s="33">
        <f t="shared" si="46"/>
        <v>16</v>
      </c>
      <c r="D229" s="33">
        <f t="shared" si="47"/>
        <v>1</v>
      </c>
      <c r="E229" s="33">
        <f t="shared" si="48"/>
        <v>4</v>
      </c>
      <c r="F229" s="33">
        <f t="shared" si="49"/>
        <v>2</v>
      </c>
      <c r="G229" s="33">
        <f t="shared" si="50"/>
        <v>1</v>
      </c>
      <c r="H229" s="33">
        <f t="shared" si="51"/>
        <v>2</v>
      </c>
      <c r="I229" s="33">
        <f t="shared" si="52"/>
        <v>3</v>
      </c>
      <c r="J229" s="31">
        <f t="shared" si="53"/>
        <v>1</v>
      </c>
      <c r="K229" s="31">
        <f t="shared" si="54"/>
        <v>1</v>
      </c>
      <c r="L229" s="31">
        <f t="shared" si="59"/>
        <v>1</v>
      </c>
      <c r="M229" s="31">
        <f t="shared" si="55"/>
        <v>1</v>
      </c>
      <c r="N229" s="31">
        <f t="shared" si="56"/>
        <v>1</v>
      </c>
      <c r="O229" s="31">
        <f t="shared" si="57"/>
        <v>1</v>
      </c>
      <c r="P229" s="31">
        <f t="shared" si="58"/>
        <v>1</v>
      </c>
      <c r="Q229" s="31" t="s">
        <v>757</v>
      </c>
      <c r="R229" s="31">
        <v>0</v>
      </c>
      <c r="S229" s="33">
        <v>0</v>
      </c>
      <c r="T229" s="33" t="s">
        <v>1059</v>
      </c>
      <c r="U229" s="96" t="s">
        <v>1149</v>
      </c>
      <c r="V229" s="96">
        <v>0</v>
      </c>
      <c r="W229" s="270" t="s">
        <v>1148</v>
      </c>
      <c r="AB229" s="269"/>
      <c r="AE229" s="1"/>
      <c r="AF229" s="1"/>
      <c r="AG229" s="1"/>
      <c r="AH229" s="1"/>
      <c r="AP229" s="31"/>
    </row>
    <row r="230" spans="1:42">
      <c r="A230" s="268" t="str">
        <f t="shared" ref="A230:A293" si="61">RIGHT(W230,4)</f>
        <v>1135</v>
      </c>
      <c r="B230" s="124" t="str">
        <f t="shared" si="60"/>
        <v>track_1135</v>
      </c>
      <c r="C230" s="33">
        <f t="shared" ref="C230:C293" si="62">INT(RIGHT(LEFT(W230,8),2))</f>
        <v>17</v>
      </c>
      <c r="D230" s="33">
        <f t="shared" ref="D230:D293" si="63">INT(RIGHT(LEFT(W230,10),1))</f>
        <v>0</v>
      </c>
      <c r="E230" s="33">
        <f t="shared" ref="E230:E293" si="64">INT(RIGHT(LEFT(W230,11),1))</f>
        <v>1</v>
      </c>
      <c r="F230" s="33">
        <f t="shared" ref="F230:F293" si="65">INT(RIGHT(LEFT(W230,12),1))</f>
        <v>3</v>
      </c>
      <c r="G230" s="33">
        <f t="shared" ref="G230:G293" si="66">INT(RIGHT(LEFT(W230,13),1))</f>
        <v>1</v>
      </c>
      <c r="H230" s="33">
        <f t="shared" ref="H230:H293" si="67">INT(RIGHT(LEFT(W230,16),2))</f>
        <v>5</v>
      </c>
      <c r="I230" s="33">
        <f t="shared" ref="I230:I293" si="68">VLOOKUP(C230,AE:AG,3,0)</f>
        <v>3</v>
      </c>
      <c r="J230" s="31">
        <f t="shared" ref="J230:J293" si="69">VLOOKUP(C230,AE:AJ,6,0)</f>
        <v>0</v>
      </c>
      <c r="K230" s="31">
        <f t="shared" ref="K230:K293" si="70">VLOOKUP(C230,AE:AK,7,0)</f>
        <v>0</v>
      </c>
      <c r="L230" s="31">
        <f t="shared" si="59"/>
        <v>1</v>
      </c>
      <c r="M230" s="31">
        <f t="shared" ref="M230:M293" si="71">VLOOKUP(C230,AE:AM,9,0)</f>
        <v>1</v>
      </c>
      <c r="N230" s="31">
        <f t="shared" ref="N230:N293" si="72">VLOOKUP(C230,AE:AN,10,0)</f>
        <v>0</v>
      </c>
      <c r="O230" s="31">
        <f t="shared" ref="O230:O293" si="73">VLOOKUP(C230,AE:AO,11,0)</f>
        <v>1</v>
      </c>
      <c r="P230" s="31">
        <f t="shared" ref="P230:P293" si="74">VLOOKUP(C230,AE:AP,11,0)</f>
        <v>1</v>
      </c>
      <c r="Q230" s="31" t="s">
        <v>757</v>
      </c>
      <c r="R230" s="31">
        <v>0</v>
      </c>
      <c r="S230" s="33">
        <v>0</v>
      </c>
      <c r="T230" s="33" t="s">
        <v>1140</v>
      </c>
      <c r="U230" s="96" t="s">
        <v>1139</v>
      </c>
      <c r="V230" s="96">
        <v>0</v>
      </c>
      <c r="W230" s="270" t="s">
        <v>1147</v>
      </c>
      <c r="AB230" s="269"/>
      <c r="AE230" s="1"/>
      <c r="AF230" s="1"/>
      <c r="AG230" s="1"/>
      <c r="AH230" s="1"/>
      <c r="AP230" s="31"/>
    </row>
    <row r="231" spans="1:42">
      <c r="A231" s="268" t="str">
        <f t="shared" si="61"/>
        <v>1136</v>
      </c>
      <c r="B231" s="124" t="str">
        <f t="shared" si="60"/>
        <v>track_1136</v>
      </c>
      <c r="C231" s="33">
        <f t="shared" si="62"/>
        <v>17</v>
      </c>
      <c r="D231" s="33">
        <f t="shared" si="63"/>
        <v>0</v>
      </c>
      <c r="E231" s="33">
        <f t="shared" si="64"/>
        <v>2</v>
      </c>
      <c r="F231" s="33">
        <f t="shared" si="65"/>
        <v>3</v>
      </c>
      <c r="G231" s="33">
        <f t="shared" si="66"/>
        <v>1</v>
      </c>
      <c r="H231" s="33">
        <f t="shared" si="67"/>
        <v>7</v>
      </c>
      <c r="I231" s="33">
        <f t="shared" si="68"/>
        <v>3</v>
      </c>
      <c r="J231" s="31">
        <f t="shared" si="69"/>
        <v>0</v>
      </c>
      <c r="K231" s="31">
        <f t="shared" si="70"/>
        <v>0</v>
      </c>
      <c r="L231" s="31">
        <f t="shared" ref="L231:L294" si="75">VLOOKUP(C231,AE:AQ,8,0)</f>
        <v>1</v>
      </c>
      <c r="M231" s="31">
        <f t="shared" si="71"/>
        <v>1</v>
      </c>
      <c r="N231" s="31">
        <f t="shared" si="72"/>
        <v>0</v>
      </c>
      <c r="O231" s="31">
        <f t="shared" si="73"/>
        <v>1</v>
      </c>
      <c r="P231" s="31">
        <f t="shared" si="74"/>
        <v>1</v>
      </c>
      <c r="Q231" s="31" t="s">
        <v>757</v>
      </c>
      <c r="R231" s="31">
        <v>0</v>
      </c>
      <c r="S231" s="33">
        <v>0</v>
      </c>
      <c r="T231" s="33" t="s">
        <v>1140</v>
      </c>
      <c r="U231" s="96" t="s">
        <v>1139</v>
      </c>
      <c r="V231" s="96">
        <v>0</v>
      </c>
      <c r="W231" s="270" t="s">
        <v>1146</v>
      </c>
      <c r="AB231" s="269"/>
      <c r="AE231" s="1"/>
      <c r="AF231" s="1"/>
      <c r="AG231" s="1"/>
      <c r="AH231" s="1"/>
      <c r="AP231" s="31"/>
    </row>
    <row r="232" spans="1:42">
      <c r="A232" s="268" t="str">
        <f t="shared" si="61"/>
        <v>1137</v>
      </c>
      <c r="B232" s="124" t="str">
        <f t="shared" si="60"/>
        <v>track_1137</v>
      </c>
      <c r="C232" s="33">
        <f t="shared" si="62"/>
        <v>17</v>
      </c>
      <c r="D232" s="33">
        <f t="shared" si="63"/>
        <v>0</v>
      </c>
      <c r="E232" s="33">
        <f t="shared" si="64"/>
        <v>2</v>
      </c>
      <c r="F232" s="33">
        <f t="shared" si="65"/>
        <v>4</v>
      </c>
      <c r="G232" s="33">
        <f t="shared" si="66"/>
        <v>1</v>
      </c>
      <c r="H232" s="33">
        <f t="shared" si="67"/>
        <v>3</v>
      </c>
      <c r="I232" s="33">
        <f t="shared" si="68"/>
        <v>3</v>
      </c>
      <c r="J232" s="31">
        <f t="shared" si="69"/>
        <v>0</v>
      </c>
      <c r="K232" s="31">
        <f t="shared" si="70"/>
        <v>0</v>
      </c>
      <c r="L232" s="31">
        <f t="shared" si="75"/>
        <v>1</v>
      </c>
      <c r="M232" s="31">
        <f t="shared" si="71"/>
        <v>1</v>
      </c>
      <c r="N232" s="31">
        <f t="shared" si="72"/>
        <v>0</v>
      </c>
      <c r="O232" s="31">
        <f t="shared" si="73"/>
        <v>1</v>
      </c>
      <c r="P232" s="31">
        <f t="shared" si="74"/>
        <v>1</v>
      </c>
      <c r="Q232" s="31" t="s">
        <v>757</v>
      </c>
      <c r="R232" s="31">
        <v>0</v>
      </c>
      <c r="S232" s="33">
        <v>0</v>
      </c>
      <c r="T232" s="33" t="s">
        <v>1140</v>
      </c>
      <c r="U232" s="96" t="s">
        <v>1139</v>
      </c>
      <c r="V232" s="96">
        <v>0</v>
      </c>
      <c r="W232" s="270" t="s">
        <v>1145</v>
      </c>
      <c r="AB232" s="269"/>
      <c r="AE232" s="1"/>
      <c r="AF232" s="1"/>
      <c r="AG232" s="1"/>
      <c r="AH232" s="1"/>
      <c r="AP232" s="31"/>
    </row>
    <row r="233" spans="1:42">
      <c r="A233" s="268" t="str">
        <f t="shared" si="61"/>
        <v>1138</v>
      </c>
      <c r="B233" s="124" t="str">
        <f t="shared" si="60"/>
        <v>track_1138</v>
      </c>
      <c r="C233" s="33">
        <f t="shared" si="62"/>
        <v>17</v>
      </c>
      <c r="D233" s="33">
        <f t="shared" si="63"/>
        <v>0</v>
      </c>
      <c r="E233" s="33">
        <f t="shared" si="64"/>
        <v>2</v>
      </c>
      <c r="F233" s="33">
        <f t="shared" si="65"/>
        <v>4</v>
      </c>
      <c r="G233" s="33">
        <f t="shared" si="66"/>
        <v>1</v>
      </c>
      <c r="H233" s="33">
        <f t="shared" si="67"/>
        <v>4</v>
      </c>
      <c r="I233" s="33">
        <f t="shared" si="68"/>
        <v>3</v>
      </c>
      <c r="J233" s="31">
        <f t="shared" si="69"/>
        <v>0</v>
      </c>
      <c r="K233" s="31">
        <f t="shared" si="70"/>
        <v>0</v>
      </c>
      <c r="L233" s="31">
        <f t="shared" si="75"/>
        <v>1</v>
      </c>
      <c r="M233" s="31">
        <f t="shared" si="71"/>
        <v>1</v>
      </c>
      <c r="N233" s="31">
        <f t="shared" si="72"/>
        <v>0</v>
      </c>
      <c r="O233" s="31">
        <f t="shared" si="73"/>
        <v>1</v>
      </c>
      <c r="P233" s="31">
        <f t="shared" si="74"/>
        <v>1</v>
      </c>
      <c r="Q233" s="31" t="s">
        <v>757</v>
      </c>
      <c r="R233" s="31">
        <v>0</v>
      </c>
      <c r="S233" s="33">
        <v>0</v>
      </c>
      <c r="T233" s="33" t="s">
        <v>1140</v>
      </c>
      <c r="U233" s="96" t="s">
        <v>1139</v>
      </c>
      <c r="V233" s="96">
        <v>0</v>
      </c>
      <c r="W233" s="270" t="s">
        <v>1144</v>
      </c>
      <c r="AB233" s="269"/>
      <c r="AE233" s="1"/>
      <c r="AF233" s="1"/>
      <c r="AG233" s="1"/>
      <c r="AH233" s="1"/>
      <c r="AP233" s="31"/>
    </row>
    <row r="234" spans="1:42">
      <c r="A234" s="268" t="str">
        <f t="shared" si="61"/>
        <v>1139</v>
      </c>
      <c r="B234" s="124" t="str">
        <f t="shared" si="60"/>
        <v>track_1139</v>
      </c>
      <c r="C234" s="33">
        <f t="shared" si="62"/>
        <v>17</v>
      </c>
      <c r="D234" s="33">
        <f t="shared" si="63"/>
        <v>0</v>
      </c>
      <c r="E234" s="33">
        <f t="shared" si="64"/>
        <v>3</v>
      </c>
      <c r="F234" s="33">
        <f t="shared" si="65"/>
        <v>1</v>
      </c>
      <c r="G234" s="33">
        <f t="shared" si="66"/>
        <v>1</v>
      </c>
      <c r="H234" s="33">
        <f t="shared" si="67"/>
        <v>2</v>
      </c>
      <c r="I234" s="33">
        <f t="shared" si="68"/>
        <v>3</v>
      </c>
      <c r="J234" s="31">
        <f t="shared" si="69"/>
        <v>0</v>
      </c>
      <c r="K234" s="31">
        <f t="shared" si="70"/>
        <v>0</v>
      </c>
      <c r="L234" s="31">
        <f t="shared" si="75"/>
        <v>1</v>
      </c>
      <c r="M234" s="31">
        <f t="shared" si="71"/>
        <v>1</v>
      </c>
      <c r="N234" s="31">
        <f t="shared" si="72"/>
        <v>0</v>
      </c>
      <c r="O234" s="31">
        <f t="shared" si="73"/>
        <v>1</v>
      </c>
      <c r="P234" s="31">
        <f t="shared" si="74"/>
        <v>1</v>
      </c>
      <c r="Q234" s="31" t="s">
        <v>757</v>
      </c>
      <c r="R234" s="31">
        <v>0</v>
      </c>
      <c r="S234" s="33">
        <v>0</v>
      </c>
      <c r="T234" s="33" t="s">
        <v>1140</v>
      </c>
      <c r="U234" s="96" t="s">
        <v>1139</v>
      </c>
      <c r="V234" s="96">
        <v>0</v>
      </c>
      <c r="W234" s="270" t="s">
        <v>1143</v>
      </c>
      <c r="AB234" s="269"/>
      <c r="AE234" s="1"/>
      <c r="AF234" s="1"/>
      <c r="AG234" s="1"/>
      <c r="AH234" s="1"/>
      <c r="AP234" s="31"/>
    </row>
    <row r="235" spans="1:42">
      <c r="A235" s="268" t="str">
        <f t="shared" si="61"/>
        <v>1140</v>
      </c>
      <c r="B235" s="124" t="str">
        <f t="shared" si="60"/>
        <v>track_1140</v>
      </c>
      <c r="C235" s="33">
        <f t="shared" si="62"/>
        <v>17</v>
      </c>
      <c r="D235" s="33">
        <f t="shared" si="63"/>
        <v>0</v>
      </c>
      <c r="E235" s="33">
        <f t="shared" si="64"/>
        <v>3</v>
      </c>
      <c r="F235" s="33">
        <f t="shared" si="65"/>
        <v>4</v>
      </c>
      <c r="G235" s="33">
        <f t="shared" si="66"/>
        <v>1</v>
      </c>
      <c r="H235" s="33">
        <f t="shared" si="67"/>
        <v>6</v>
      </c>
      <c r="I235" s="33">
        <f t="shared" si="68"/>
        <v>3</v>
      </c>
      <c r="J235" s="31">
        <f t="shared" si="69"/>
        <v>0</v>
      </c>
      <c r="K235" s="31">
        <f t="shared" si="70"/>
        <v>0</v>
      </c>
      <c r="L235" s="31">
        <f t="shared" si="75"/>
        <v>1</v>
      </c>
      <c r="M235" s="31">
        <f t="shared" si="71"/>
        <v>1</v>
      </c>
      <c r="N235" s="31">
        <f t="shared" si="72"/>
        <v>0</v>
      </c>
      <c r="O235" s="31">
        <f t="shared" si="73"/>
        <v>1</v>
      </c>
      <c r="P235" s="31">
        <f t="shared" si="74"/>
        <v>1</v>
      </c>
      <c r="Q235" s="31" t="s">
        <v>757</v>
      </c>
      <c r="R235" s="31">
        <v>0</v>
      </c>
      <c r="S235" s="33">
        <v>0</v>
      </c>
      <c r="T235" s="33" t="s">
        <v>1140</v>
      </c>
      <c r="U235" s="96" t="s">
        <v>1139</v>
      </c>
      <c r="V235" s="96">
        <v>0</v>
      </c>
      <c r="W235" s="270" t="s">
        <v>1142</v>
      </c>
      <c r="AB235" s="269"/>
      <c r="AE235" s="1"/>
      <c r="AF235" s="1"/>
      <c r="AG235" s="1"/>
      <c r="AH235" s="1"/>
      <c r="AP235" s="31"/>
    </row>
    <row r="236" spans="1:42">
      <c r="A236" s="268" t="str">
        <f t="shared" si="61"/>
        <v>1141</v>
      </c>
      <c r="B236" s="124" t="str">
        <f t="shared" si="60"/>
        <v>track_1141</v>
      </c>
      <c r="C236" s="33">
        <f t="shared" si="62"/>
        <v>17</v>
      </c>
      <c r="D236" s="33">
        <f t="shared" si="63"/>
        <v>0</v>
      </c>
      <c r="E236" s="33">
        <f t="shared" si="64"/>
        <v>3</v>
      </c>
      <c r="F236" s="33">
        <f t="shared" si="65"/>
        <v>4</v>
      </c>
      <c r="G236" s="33">
        <f t="shared" si="66"/>
        <v>1</v>
      </c>
      <c r="H236" s="33">
        <f t="shared" si="67"/>
        <v>8</v>
      </c>
      <c r="I236" s="33">
        <f t="shared" si="68"/>
        <v>3</v>
      </c>
      <c r="J236" s="31">
        <f t="shared" si="69"/>
        <v>0</v>
      </c>
      <c r="K236" s="31">
        <f t="shared" si="70"/>
        <v>0</v>
      </c>
      <c r="L236" s="31">
        <f t="shared" si="75"/>
        <v>1</v>
      </c>
      <c r="M236" s="31">
        <f t="shared" si="71"/>
        <v>1</v>
      </c>
      <c r="N236" s="31">
        <f t="shared" si="72"/>
        <v>0</v>
      </c>
      <c r="O236" s="31">
        <f t="shared" si="73"/>
        <v>1</v>
      </c>
      <c r="P236" s="31">
        <f t="shared" si="74"/>
        <v>1</v>
      </c>
      <c r="Q236" s="31" t="s">
        <v>757</v>
      </c>
      <c r="R236" s="31">
        <v>0</v>
      </c>
      <c r="S236" s="33">
        <v>0</v>
      </c>
      <c r="T236" s="33" t="s">
        <v>1140</v>
      </c>
      <c r="U236" s="96" t="s">
        <v>1139</v>
      </c>
      <c r="V236" s="96">
        <v>0</v>
      </c>
      <c r="W236" s="270" t="s">
        <v>1141</v>
      </c>
      <c r="AB236" s="269"/>
      <c r="AE236" s="1"/>
      <c r="AF236" s="1"/>
      <c r="AG236" s="1"/>
      <c r="AH236" s="1"/>
      <c r="AP236" s="31"/>
    </row>
    <row r="237" spans="1:42">
      <c r="A237" s="268" t="str">
        <f t="shared" si="61"/>
        <v>1142</v>
      </c>
      <c r="B237" s="124" t="str">
        <f t="shared" si="60"/>
        <v>track_1142</v>
      </c>
      <c r="C237" s="33">
        <f t="shared" si="62"/>
        <v>17</v>
      </c>
      <c r="D237" s="33">
        <f t="shared" si="63"/>
        <v>0</v>
      </c>
      <c r="E237" s="33">
        <f t="shared" si="64"/>
        <v>4</v>
      </c>
      <c r="F237" s="33">
        <f t="shared" si="65"/>
        <v>2</v>
      </c>
      <c r="G237" s="33">
        <f t="shared" si="66"/>
        <v>1</v>
      </c>
      <c r="H237" s="33">
        <f t="shared" si="67"/>
        <v>1</v>
      </c>
      <c r="I237" s="33">
        <f t="shared" si="68"/>
        <v>3</v>
      </c>
      <c r="J237" s="31">
        <f t="shared" si="69"/>
        <v>0</v>
      </c>
      <c r="K237" s="31">
        <f t="shared" si="70"/>
        <v>0</v>
      </c>
      <c r="L237" s="31">
        <f t="shared" si="75"/>
        <v>1</v>
      </c>
      <c r="M237" s="31">
        <f t="shared" si="71"/>
        <v>1</v>
      </c>
      <c r="N237" s="31">
        <f t="shared" si="72"/>
        <v>0</v>
      </c>
      <c r="O237" s="31">
        <f t="shared" si="73"/>
        <v>1</v>
      </c>
      <c r="P237" s="31">
        <f t="shared" si="74"/>
        <v>1</v>
      </c>
      <c r="Q237" s="31" t="s">
        <v>757</v>
      </c>
      <c r="R237" s="31">
        <v>0</v>
      </c>
      <c r="S237" s="33">
        <v>0</v>
      </c>
      <c r="T237" s="33" t="s">
        <v>1140</v>
      </c>
      <c r="U237" s="96" t="s">
        <v>1139</v>
      </c>
      <c r="V237" s="96">
        <v>0</v>
      </c>
      <c r="W237" s="270" t="s">
        <v>1138</v>
      </c>
      <c r="AB237" s="269"/>
      <c r="AE237" s="1"/>
      <c r="AF237" s="1"/>
      <c r="AG237" s="1"/>
      <c r="AH237" s="1"/>
      <c r="AP237" s="31"/>
    </row>
    <row r="238" spans="1:42">
      <c r="A238" s="268" t="str">
        <f t="shared" si="61"/>
        <v>1143</v>
      </c>
      <c r="B238" s="124" t="str">
        <f t="shared" si="60"/>
        <v>track_1143</v>
      </c>
      <c r="C238" s="33">
        <f t="shared" si="62"/>
        <v>18</v>
      </c>
      <c r="D238" s="33">
        <f t="shared" si="63"/>
        <v>1</v>
      </c>
      <c r="E238" s="33">
        <f t="shared" si="64"/>
        <v>1</v>
      </c>
      <c r="F238" s="33">
        <f t="shared" si="65"/>
        <v>3</v>
      </c>
      <c r="G238" s="33">
        <f t="shared" si="66"/>
        <v>1</v>
      </c>
      <c r="H238" s="33">
        <f t="shared" si="67"/>
        <v>2</v>
      </c>
      <c r="I238" s="33">
        <f t="shared" si="68"/>
        <v>3</v>
      </c>
      <c r="J238" s="31">
        <f t="shared" si="69"/>
        <v>1</v>
      </c>
      <c r="K238" s="31">
        <f t="shared" si="70"/>
        <v>1</v>
      </c>
      <c r="L238" s="31">
        <f t="shared" si="75"/>
        <v>0</v>
      </c>
      <c r="M238" s="31">
        <f t="shared" si="71"/>
        <v>0</v>
      </c>
      <c r="N238" s="31">
        <f t="shared" si="72"/>
        <v>1</v>
      </c>
      <c r="O238" s="31">
        <f t="shared" si="73"/>
        <v>0</v>
      </c>
      <c r="P238" s="31">
        <f t="shared" si="74"/>
        <v>0</v>
      </c>
      <c r="Q238" s="31" t="s">
        <v>757</v>
      </c>
      <c r="R238" s="31">
        <v>0</v>
      </c>
      <c r="S238" s="33">
        <v>0</v>
      </c>
      <c r="T238" s="33" t="s">
        <v>1085</v>
      </c>
      <c r="U238" s="96" t="s">
        <v>1084</v>
      </c>
      <c r="V238" s="96">
        <v>0</v>
      </c>
      <c r="W238" s="270" t="s">
        <v>1137</v>
      </c>
      <c r="AB238" s="269"/>
      <c r="AE238" s="1"/>
      <c r="AF238" s="1"/>
      <c r="AG238" s="1"/>
      <c r="AH238" s="1"/>
      <c r="AP238" s="31"/>
    </row>
    <row r="239" spans="1:42">
      <c r="A239" s="268" t="str">
        <f t="shared" si="61"/>
        <v>1144</v>
      </c>
      <c r="B239" s="124" t="str">
        <f t="shared" si="60"/>
        <v>track_1144</v>
      </c>
      <c r="C239" s="33">
        <f t="shared" si="62"/>
        <v>18</v>
      </c>
      <c r="D239" s="33">
        <f t="shared" si="63"/>
        <v>1</v>
      </c>
      <c r="E239" s="33">
        <f t="shared" si="64"/>
        <v>2</v>
      </c>
      <c r="F239" s="33">
        <f t="shared" si="65"/>
        <v>3</v>
      </c>
      <c r="G239" s="33">
        <f t="shared" si="66"/>
        <v>1</v>
      </c>
      <c r="H239" s="33">
        <f t="shared" si="67"/>
        <v>8</v>
      </c>
      <c r="I239" s="33">
        <f t="shared" si="68"/>
        <v>3</v>
      </c>
      <c r="J239" s="31">
        <f t="shared" si="69"/>
        <v>1</v>
      </c>
      <c r="K239" s="31">
        <f t="shared" si="70"/>
        <v>1</v>
      </c>
      <c r="L239" s="31">
        <f t="shared" si="75"/>
        <v>0</v>
      </c>
      <c r="M239" s="31">
        <f t="shared" si="71"/>
        <v>0</v>
      </c>
      <c r="N239" s="31">
        <f t="shared" si="72"/>
        <v>1</v>
      </c>
      <c r="O239" s="31">
        <f t="shared" si="73"/>
        <v>0</v>
      </c>
      <c r="P239" s="31">
        <f t="shared" si="74"/>
        <v>0</v>
      </c>
      <c r="Q239" s="31" t="s">
        <v>757</v>
      </c>
      <c r="R239" s="31">
        <v>0</v>
      </c>
      <c r="S239" s="33">
        <v>0</v>
      </c>
      <c r="T239" s="33" t="s">
        <v>1085</v>
      </c>
      <c r="U239" s="96" t="s">
        <v>1084</v>
      </c>
      <c r="V239" s="96">
        <v>0</v>
      </c>
      <c r="W239" s="270" t="s">
        <v>1136</v>
      </c>
      <c r="AB239" s="269"/>
      <c r="AE239" s="1"/>
      <c r="AF239" s="1"/>
      <c r="AG239" s="1"/>
      <c r="AH239" s="1"/>
      <c r="AP239" s="31"/>
    </row>
    <row r="240" spans="1:42">
      <c r="A240" s="268" t="str">
        <f t="shared" si="61"/>
        <v>1145</v>
      </c>
      <c r="B240" s="124" t="str">
        <f t="shared" si="60"/>
        <v>track_1145</v>
      </c>
      <c r="C240" s="33">
        <f t="shared" si="62"/>
        <v>18</v>
      </c>
      <c r="D240" s="33">
        <f t="shared" si="63"/>
        <v>1</v>
      </c>
      <c r="E240" s="33">
        <f t="shared" si="64"/>
        <v>2</v>
      </c>
      <c r="F240" s="33">
        <f t="shared" si="65"/>
        <v>4</v>
      </c>
      <c r="G240" s="33">
        <f t="shared" si="66"/>
        <v>1</v>
      </c>
      <c r="H240" s="33">
        <f t="shared" si="67"/>
        <v>4</v>
      </c>
      <c r="I240" s="33">
        <f t="shared" si="68"/>
        <v>3</v>
      </c>
      <c r="J240" s="31">
        <f t="shared" si="69"/>
        <v>1</v>
      </c>
      <c r="K240" s="31">
        <f t="shared" si="70"/>
        <v>1</v>
      </c>
      <c r="L240" s="31">
        <f t="shared" si="75"/>
        <v>0</v>
      </c>
      <c r="M240" s="31">
        <f t="shared" si="71"/>
        <v>0</v>
      </c>
      <c r="N240" s="31">
        <f t="shared" si="72"/>
        <v>1</v>
      </c>
      <c r="O240" s="31">
        <f t="shared" si="73"/>
        <v>0</v>
      </c>
      <c r="P240" s="31">
        <f t="shared" si="74"/>
        <v>0</v>
      </c>
      <c r="Q240" s="31" t="s">
        <v>757</v>
      </c>
      <c r="R240" s="31">
        <v>0</v>
      </c>
      <c r="S240" s="33">
        <v>0</v>
      </c>
      <c r="T240" s="33" t="s">
        <v>1085</v>
      </c>
      <c r="U240" s="96" t="s">
        <v>1084</v>
      </c>
      <c r="V240" s="96">
        <v>0</v>
      </c>
      <c r="W240" s="270" t="s">
        <v>1135</v>
      </c>
      <c r="AB240" s="269"/>
      <c r="AE240" s="1"/>
      <c r="AF240" s="1"/>
      <c r="AG240" s="1"/>
      <c r="AH240" s="1"/>
      <c r="AP240" s="31"/>
    </row>
    <row r="241" spans="1:42">
      <c r="A241" s="268" t="str">
        <f t="shared" si="61"/>
        <v>1146</v>
      </c>
      <c r="B241" s="124" t="str">
        <f t="shared" si="60"/>
        <v>track_1146</v>
      </c>
      <c r="C241" s="33">
        <f t="shared" si="62"/>
        <v>18</v>
      </c>
      <c r="D241" s="33">
        <f t="shared" si="63"/>
        <v>1</v>
      </c>
      <c r="E241" s="33">
        <f t="shared" si="64"/>
        <v>3</v>
      </c>
      <c r="F241" s="33">
        <f t="shared" si="65"/>
        <v>1</v>
      </c>
      <c r="G241" s="33">
        <f t="shared" si="66"/>
        <v>1</v>
      </c>
      <c r="H241" s="33">
        <f t="shared" si="67"/>
        <v>3</v>
      </c>
      <c r="I241" s="33">
        <f t="shared" si="68"/>
        <v>3</v>
      </c>
      <c r="J241" s="31">
        <f t="shared" si="69"/>
        <v>1</v>
      </c>
      <c r="K241" s="31">
        <f t="shared" si="70"/>
        <v>1</v>
      </c>
      <c r="L241" s="31">
        <f t="shared" si="75"/>
        <v>0</v>
      </c>
      <c r="M241" s="31">
        <f t="shared" si="71"/>
        <v>0</v>
      </c>
      <c r="N241" s="31">
        <f t="shared" si="72"/>
        <v>1</v>
      </c>
      <c r="O241" s="31">
        <f t="shared" si="73"/>
        <v>0</v>
      </c>
      <c r="P241" s="31">
        <f t="shared" si="74"/>
        <v>0</v>
      </c>
      <c r="Q241" s="31" t="s">
        <v>757</v>
      </c>
      <c r="R241" s="31">
        <v>0</v>
      </c>
      <c r="S241" s="33">
        <v>0</v>
      </c>
      <c r="T241" s="33" t="s">
        <v>1085</v>
      </c>
      <c r="U241" s="96" t="s">
        <v>1084</v>
      </c>
      <c r="V241" s="96">
        <v>0</v>
      </c>
      <c r="W241" s="270" t="s">
        <v>1134</v>
      </c>
      <c r="AB241" s="269"/>
      <c r="AE241" s="1"/>
      <c r="AF241" s="1"/>
      <c r="AG241" s="1"/>
      <c r="AH241" s="1"/>
      <c r="AP241" s="31"/>
    </row>
    <row r="242" spans="1:42">
      <c r="A242" s="268" t="str">
        <f t="shared" si="61"/>
        <v>1147</v>
      </c>
      <c r="B242" s="124" t="str">
        <f t="shared" si="60"/>
        <v>track_1147</v>
      </c>
      <c r="C242" s="33">
        <f t="shared" si="62"/>
        <v>18</v>
      </c>
      <c r="D242" s="33">
        <f t="shared" si="63"/>
        <v>1</v>
      </c>
      <c r="E242" s="33">
        <f t="shared" si="64"/>
        <v>3</v>
      </c>
      <c r="F242" s="33">
        <f t="shared" si="65"/>
        <v>2</v>
      </c>
      <c r="G242" s="33">
        <f t="shared" si="66"/>
        <v>1</v>
      </c>
      <c r="H242" s="33">
        <f t="shared" si="67"/>
        <v>1</v>
      </c>
      <c r="I242" s="33">
        <f t="shared" si="68"/>
        <v>3</v>
      </c>
      <c r="J242" s="31">
        <f t="shared" si="69"/>
        <v>1</v>
      </c>
      <c r="K242" s="31">
        <f t="shared" si="70"/>
        <v>1</v>
      </c>
      <c r="L242" s="31">
        <f t="shared" si="75"/>
        <v>0</v>
      </c>
      <c r="M242" s="31">
        <f t="shared" si="71"/>
        <v>0</v>
      </c>
      <c r="N242" s="31">
        <f t="shared" si="72"/>
        <v>1</v>
      </c>
      <c r="O242" s="31">
        <f t="shared" si="73"/>
        <v>0</v>
      </c>
      <c r="P242" s="31">
        <f t="shared" si="74"/>
        <v>0</v>
      </c>
      <c r="Q242" s="31" t="s">
        <v>757</v>
      </c>
      <c r="R242" s="31">
        <v>0</v>
      </c>
      <c r="S242" s="33">
        <v>0</v>
      </c>
      <c r="T242" s="33" t="s">
        <v>1085</v>
      </c>
      <c r="U242" s="96" t="s">
        <v>1084</v>
      </c>
      <c r="V242" s="96">
        <v>0</v>
      </c>
      <c r="W242" s="270" t="s">
        <v>1133</v>
      </c>
      <c r="AB242" s="269"/>
      <c r="AE242" s="1"/>
      <c r="AF242" s="1"/>
      <c r="AG242" s="1"/>
      <c r="AH242" s="1"/>
      <c r="AP242" s="31"/>
    </row>
    <row r="243" spans="1:42">
      <c r="A243" s="268" t="str">
        <f t="shared" si="61"/>
        <v>1148</v>
      </c>
      <c r="B243" s="124" t="str">
        <f t="shared" si="60"/>
        <v>track_1148</v>
      </c>
      <c r="C243" s="33">
        <f t="shared" si="62"/>
        <v>18</v>
      </c>
      <c r="D243" s="33">
        <f t="shared" si="63"/>
        <v>1</v>
      </c>
      <c r="E243" s="33">
        <f t="shared" si="64"/>
        <v>3</v>
      </c>
      <c r="F243" s="33">
        <f t="shared" si="65"/>
        <v>2</v>
      </c>
      <c r="G243" s="33">
        <f t="shared" si="66"/>
        <v>1</v>
      </c>
      <c r="H243" s="33">
        <f t="shared" si="67"/>
        <v>7</v>
      </c>
      <c r="I243" s="33">
        <f t="shared" si="68"/>
        <v>3</v>
      </c>
      <c r="J243" s="31">
        <f t="shared" si="69"/>
        <v>1</v>
      </c>
      <c r="K243" s="31">
        <f t="shared" si="70"/>
        <v>1</v>
      </c>
      <c r="L243" s="31">
        <f t="shared" si="75"/>
        <v>0</v>
      </c>
      <c r="M243" s="31">
        <f t="shared" si="71"/>
        <v>0</v>
      </c>
      <c r="N243" s="31">
        <f t="shared" si="72"/>
        <v>1</v>
      </c>
      <c r="O243" s="31">
        <f t="shared" si="73"/>
        <v>0</v>
      </c>
      <c r="P243" s="31">
        <f t="shared" si="74"/>
        <v>0</v>
      </c>
      <c r="Q243" s="31" t="s">
        <v>757</v>
      </c>
      <c r="R243" s="31">
        <v>0</v>
      </c>
      <c r="S243" s="33">
        <v>0</v>
      </c>
      <c r="T243" s="33" t="s">
        <v>1085</v>
      </c>
      <c r="U243" s="96" t="s">
        <v>1084</v>
      </c>
      <c r="V243" s="96">
        <v>0</v>
      </c>
      <c r="W243" s="270" t="s">
        <v>1132</v>
      </c>
      <c r="AB243" s="269"/>
      <c r="AE243" s="1"/>
      <c r="AF243" s="1"/>
      <c r="AG243" s="1"/>
      <c r="AH243" s="1"/>
      <c r="AP243" s="31"/>
    </row>
    <row r="244" spans="1:42">
      <c r="A244" s="268" t="str">
        <f t="shared" si="61"/>
        <v>1149</v>
      </c>
      <c r="B244" s="124" t="str">
        <f t="shared" si="60"/>
        <v>track_1149</v>
      </c>
      <c r="C244" s="33">
        <f t="shared" si="62"/>
        <v>18</v>
      </c>
      <c r="D244" s="33">
        <f t="shared" si="63"/>
        <v>1</v>
      </c>
      <c r="E244" s="33">
        <f t="shared" si="64"/>
        <v>4</v>
      </c>
      <c r="F244" s="33">
        <f t="shared" si="65"/>
        <v>1</v>
      </c>
      <c r="G244" s="33">
        <f t="shared" si="66"/>
        <v>1</v>
      </c>
      <c r="H244" s="33">
        <f t="shared" si="67"/>
        <v>6</v>
      </c>
      <c r="I244" s="33">
        <f t="shared" si="68"/>
        <v>3</v>
      </c>
      <c r="J244" s="31">
        <f t="shared" si="69"/>
        <v>1</v>
      </c>
      <c r="K244" s="31">
        <f t="shared" si="70"/>
        <v>1</v>
      </c>
      <c r="L244" s="31">
        <f t="shared" si="75"/>
        <v>0</v>
      </c>
      <c r="M244" s="31">
        <f t="shared" si="71"/>
        <v>0</v>
      </c>
      <c r="N244" s="31">
        <f t="shared" si="72"/>
        <v>1</v>
      </c>
      <c r="O244" s="31">
        <f t="shared" si="73"/>
        <v>0</v>
      </c>
      <c r="P244" s="31">
        <f t="shared" si="74"/>
        <v>0</v>
      </c>
      <c r="Q244" s="31" t="s">
        <v>757</v>
      </c>
      <c r="R244" s="31">
        <v>0</v>
      </c>
      <c r="S244" s="33">
        <v>0</v>
      </c>
      <c r="T244" s="33" t="s">
        <v>1085</v>
      </c>
      <c r="U244" s="96" t="s">
        <v>1084</v>
      </c>
      <c r="V244" s="96">
        <v>0</v>
      </c>
      <c r="W244" s="270" t="s">
        <v>1131</v>
      </c>
      <c r="AB244" s="269"/>
      <c r="AE244" s="1"/>
      <c r="AF244" s="1"/>
      <c r="AG244" s="1"/>
      <c r="AH244" s="1"/>
      <c r="AP244" s="31"/>
    </row>
    <row r="245" spans="1:42">
      <c r="A245" s="268" t="str">
        <f t="shared" si="61"/>
        <v>1150</v>
      </c>
      <c r="B245" s="124" t="str">
        <f t="shared" si="60"/>
        <v>track_1150</v>
      </c>
      <c r="C245" s="33">
        <f t="shared" si="62"/>
        <v>18</v>
      </c>
      <c r="D245" s="33">
        <f t="shared" si="63"/>
        <v>1</v>
      </c>
      <c r="E245" s="33">
        <f t="shared" si="64"/>
        <v>4</v>
      </c>
      <c r="F245" s="33">
        <f t="shared" si="65"/>
        <v>2</v>
      </c>
      <c r="G245" s="33">
        <f t="shared" si="66"/>
        <v>1</v>
      </c>
      <c r="H245" s="33">
        <f t="shared" si="67"/>
        <v>5</v>
      </c>
      <c r="I245" s="33">
        <f t="shared" si="68"/>
        <v>3</v>
      </c>
      <c r="J245" s="31">
        <f t="shared" si="69"/>
        <v>1</v>
      </c>
      <c r="K245" s="31">
        <f t="shared" si="70"/>
        <v>1</v>
      </c>
      <c r="L245" s="31">
        <f t="shared" si="75"/>
        <v>0</v>
      </c>
      <c r="M245" s="31">
        <f t="shared" si="71"/>
        <v>0</v>
      </c>
      <c r="N245" s="31">
        <f t="shared" si="72"/>
        <v>1</v>
      </c>
      <c r="O245" s="31">
        <f t="shared" si="73"/>
        <v>0</v>
      </c>
      <c r="P245" s="31">
        <f t="shared" si="74"/>
        <v>0</v>
      </c>
      <c r="Q245" s="31" t="s">
        <v>757</v>
      </c>
      <c r="R245" s="31">
        <v>0</v>
      </c>
      <c r="S245" s="33">
        <v>0</v>
      </c>
      <c r="T245" s="33" t="s">
        <v>1085</v>
      </c>
      <c r="U245" s="96" t="s">
        <v>1084</v>
      </c>
      <c r="V245" s="96">
        <v>0</v>
      </c>
      <c r="W245" s="270" t="s">
        <v>1130</v>
      </c>
      <c r="AB245" s="269"/>
      <c r="AE245" s="1"/>
      <c r="AF245" s="1"/>
      <c r="AG245" s="1"/>
      <c r="AH245" s="1"/>
      <c r="AP245" s="31"/>
    </row>
    <row r="246" spans="1:42">
      <c r="A246" s="268" t="str">
        <f t="shared" si="61"/>
        <v>1151</v>
      </c>
      <c r="B246" s="124" t="str">
        <f t="shared" si="60"/>
        <v>track_1151</v>
      </c>
      <c r="C246" s="33">
        <f t="shared" si="62"/>
        <v>19</v>
      </c>
      <c r="D246" s="33">
        <f t="shared" si="63"/>
        <v>0</v>
      </c>
      <c r="E246" s="33">
        <f t="shared" si="64"/>
        <v>1</v>
      </c>
      <c r="F246" s="33">
        <f t="shared" si="65"/>
        <v>2</v>
      </c>
      <c r="G246" s="33">
        <f t="shared" si="66"/>
        <v>1</v>
      </c>
      <c r="H246" s="33">
        <f t="shared" si="67"/>
        <v>2</v>
      </c>
      <c r="I246" s="33">
        <f t="shared" si="68"/>
        <v>2</v>
      </c>
      <c r="J246" s="31">
        <f t="shared" si="69"/>
        <v>1</v>
      </c>
      <c r="K246" s="31">
        <f t="shared" si="70"/>
        <v>1</v>
      </c>
      <c r="L246" s="31">
        <f t="shared" si="75"/>
        <v>0</v>
      </c>
      <c r="M246" s="31">
        <f t="shared" si="71"/>
        <v>0</v>
      </c>
      <c r="N246" s="31">
        <f t="shared" si="72"/>
        <v>1</v>
      </c>
      <c r="O246" s="31">
        <f t="shared" si="73"/>
        <v>1</v>
      </c>
      <c r="P246" s="31">
        <f t="shared" si="74"/>
        <v>1</v>
      </c>
      <c r="Q246" s="31" t="s">
        <v>757</v>
      </c>
      <c r="R246" s="31">
        <v>0</v>
      </c>
      <c r="S246" s="33">
        <v>0</v>
      </c>
      <c r="T246" s="33">
        <v>0</v>
      </c>
      <c r="U246" s="96" t="s">
        <v>1</v>
      </c>
      <c r="V246" s="96">
        <v>0</v>
      </c>
      <c r="W246" s="270" t="s">
        <v>1129</v>
      </c>
      <c r="AB246" s="269"/>
      <c r="AE246" s="1"/>
      <c r="AF246" s="1"/>
      <c r="AG246" s="1"/>
      <c r="AH246" s="1"/>
      <c r="AP246" s="31"/>
    </row>
    <row r="247" spans="1:42">
      <c r="A247" s="268" t="str">
        <f t="shared" si="61"/>
        <v>1152</v>
      </c>
      <c r="B247" s="124" t="str">
        <f t="shared" si="60"/>
        <v>track_1152</v>
      </c>
      <c r="C247" s="33">
        <f t="shared" si="62"/>
        <v>19</v>
      </c>
      <c r="D247" s="33">
        <f t="shared" si="63"/>
        <v>0</v>
      </c>
      <c r="E247" s="33">
        <f t="shared" si="64"/>
        <v>1</v>
      </c>
      <c r="F247" s="33">
        <f t="shared" si="65"/>
        <v>3</v>
      </c>
      <c r="G247" s="33">
        <f t="shared" si="66"/>
        <v>1</v>
      </c>
      <c r="H247" s="33">
        <f t="shared" si="67"/>
        <v>4</v>
      </c>
      <c r="I247" s="33">
        <f t="shared" si="68"/>
        <v>2</v>
      </c>
      <c r="J247" s="31">
        <f t="shared" si="69"/>
        <v>1</v>
      </c>
      <c r="K247" s="31">
        <f t="shared" si="70"/>
        <v>1</v>
      </c>
      <c r="L247" s="31">
        <f t="shared" si="75"/>
        <v>0</v>
      </c>
      <c r="M247" s="31">
        <f t="shared" si="71"/>
        <v>0</v>
      </c>
      <c r="N247" s="31">
        <f t="shared" si="72"/>
        <v>1</v>
      </c>
      <c r="O247" s="31">
        <f t="shared" si="73"/>
        <v>1</v>
      </c>
      <c r="P247" s="31">
        <f t="shared" si="74"/>
        <v>1</v>
      </c>
      <c r="Q247" s="31" t="s">
        <v>757</v>
      </c>
      <c r="R247" s="31">
        <v>0</v>
      </c>
      <c r="S247" s="33">
        <v>0</v>
      </c>
      <c r="T247" s="33">
        <v>0</v>
      </c>
      <c r="U247" s="96" t="s">
        <v>1</v>
      </c>
      <c r="V247" s="96">
        <v>0</v>
      </c>
      <c r="W247" s="270" t="s">
        <v>1128</v>
      </c>
      <c r="AB247" s="269"/>
      <c r="AE247" s="1"/>
      <c r="AF247" s="1"/>
      <c r="AG247" s="1"/>
      <c r="AH247" s="1"/>
      <c r="AP247" s="31"/>
    </row>
    <row r="248" spans="1:42">
      <c r="A248" s="268" t="str">
        <f t="shared" si="61"/>
        <v>1153</v>
      </c>
      <c r="B248" s="124" t="str">
        <f t="shared" si="60"/>
        <v>track_1153</v>
      </c>
      <c r="C248" s="33">
        <f t="shared" si="62"/>
        <v>19</v>
      </c>
      <c r="D248" s="33">
        <f t="shared" si="63"/>
        <v>0</v>
      </c>
      <c r="E248" s="33">
        <f t="shared" si="64"/>
        <v>1</v>
      </c>
      <c r="F248" s="33">
        <f t="shared" si="65"/>
        <v>4</v>
      </c>
      <c r="G248" s="33">
        <f t="shared" si="66"/>
        <v>2</v>
      </c>
      <c r="H248" s="33">
        <f t="shared" si="67"/>
        <v>1</v>
      </c>
      <c r="I248" s="33">
        <f t="shared" si="68"/>
        <v>2</v>
      </c>
      <c r="J248" s="31">
        <f t="shared" si="69"/>
        <v>1</v>
      </c>
      <c r="K248" s="31">
        <f t="shared" si="70"/>
        <v>1</v>
      </c>
      <c r="L248" s="31">
        <f t="shared" si="75"/>
        <v>0</v>
      </c>
      <c r="M248" s="31">
        <f t="shared" si="71"/>
        <v>0</v>
      </c>
      <c r="N248" s="31">
        <f t="shared" si="72"/>
        <v>1</v>
      </c>
      <c r="O248" s="31">
        <f t="shared" si="73"/>
        <v>1</v>
      </c>
      <c r="P248" s="31">
        <f t="shared" si="74"/>
        <v>1</v>
      </c>
      <c r="Q248" s="31" t="s">
        <v>757</v>
      </c>
      <c r="R248" s="31">
        <v>0</v>
      </c>
      <c r="S248" s="33">
        <v>0</v>
      </c>
      <c r="T248" s="33">
        <v>0</v>
      </c>
      <c r="U248" s="96" t="s">
        <v>1</v>
      </c>
      <c r="V248" s="96">
        <v>0</v>
      </c>
      <c r="W248" s="270" t="s">
        <v>1127</v>
      </c>
      <c r="AB248" s="269"/>
      <c r="AE248" s="1"/>
      <c r="AF248" s="1"/>
      <c r="AG248" s="1"/>
      <c r="AH248" s="1"/>
      <c r="AP248" s="31"/>
    </row>
    <row r="249" spans="1:42">
      <c r="A249" s="268" t="str">
        <f t="shared" si="61"/>
        <v>1154</v>
      </c>
      <c r="B249" s="124" t="str">
        <f t="shared" si="60"/>
        <v>track_1154</v>
      </c>
      <c r="C249" s="33">
        <f t="shared" si="62"/>
        <v>19</v>
      </c>
      <c r="D249" s="33">
        <f t="shared" si="63"/>
        <v>0</v>
      </c>
      <c r="E249" s="33">
        <f t="shared" si="64"/>
        <v>2</v>
      </c>
      <c r="F249" s="33">
        <f t="shared" si="65"/>
        <v>4</v>
      </c>
      <c r="G249" s="33">
        <f t="shared" si="66"/>
        <v>1</v>
      </c>
      <c r="H249" s="33">
        <f t="shared" si="67"/>
        <v>6</v>
      </c>
      <c r="I249" s="33">
        <f t="shared" si="68"/>
        <v>2</v>
      </c>
      <c r="J249" s="31">
        <f t="shared" si="69"/>
        <v>1</v>
      </c>
      <c r="K249" s="31">
        <f t="shared" si="70"/>
        <v>1</v>
      </c>
      <c r="L249" s="31">
        <f t="shared" si="75"/>
        <v>0</v>
      </c>
      <c r="M249" s="31">
        <f t="shared" si="71"/>
        <v>0</v>
      </c>
      <c r="N249" s="31">
        <f t="shared" si="72"/>
        <v>1</v>
      </c>
      <c r="O249" s="31">
        <f t="shared" si="73"/>
        <v>1</v>
      </c>
      <c r="P249" s="31">
        <f t="shared" si="74"/>
        <v>1</v>
      </c>
      <c r="Q249" s="31" t="s">
        <v>757</v>
      </c>
      <c r="R249" s="31">
        <v>0</v>
      </c>
      <c r="S249" s="33">
        <v>0</v>
      </c>
      <c r="T249" s="33">
        <v>0</v>
      </c>
      <c r="U249" s="96" t="s">
        <v>1</v>
      </c>
      <c r="V249" s="96">
        <v>0</v>
      </c>
      <c r="W249" s="270" t="s">
        <v>1126</v>
      </c>
      <c r="AB249" s="269"/>
      <c r="AE249" s="1"/>
      <c r="AF249" s="1"/>
      <c r="AG249" s="1"/>
      <c r="AH249" s="1"/>
      <c r="AP249" s="31"/>
    </row>
    <row r="250" spans="1:42">
      <c r="A250" s="268" t="str">
        <f t="shared" si="61"/>
        <v>1155</v>
      </c>
      <c r="B250" s="124" t="str">
        <f t="shared" si="60"/>
        <v>track_1155</v>
      </c>
      <c r="C250" s="33">
        <f t="shared" si="62"/>
        <v>19</v>
      </c>
      <c r="D250" s="33">
        <f t="shared" si="63"/>
        <v>0</v>
      </c>
      <c r="E250" s="33">
        <f t="shared" si="64"/>
        <v>3</v>
      </c>
      <c r="F250" s="33">
        <f t="shared" si="65"/>
        <v>1</v>
      </c>
      <c r="G250" s="33">
        <f t="shared" si="66"/>
        <v>1</v>
      </c>
      <c r="H250" s="33">
        <f t="shared" si="67"/>
        <v>8</v>
      </c>
      <c r="I250" s="33">
        <f t="shared" si="68"/>
        <v>2</v>
      </c>
      <c r="J250" s="31">
        <f t="shared" si="69"/>
        <v>1</v>
      </c>
      <c r="K250" s="31">
        <f t="shared" si="70"/>
        <v>1</v>
      </c>
      <c r="L250" s="31">
        <f t="shared" si="75"/>
        <v>0</v>
      </c>
      <c r="M250" s="31">
        <f t="shared" si="71"/>
        <v>0</v>
      </c>
      <c r="N250" s="31">
        <f t="shared" si="72"/>
        <v>1</v>
      </c>
      <c r="O250" s="31">
        <f t="shared" si="73"/>
        <v>1</v>
      </c>
      <c r="P250" s="31">
        <f t="shared" si="74"/>
        <v>1</v>
      </c>
      <c r="Q250" s="31" t="s">
        <v>757</v>
      </c>
      <c r="R250" s="31">
        <v>0</v>
      </c>
      <c r="S250" s="33">
        <v>0</v>
      </c>
      <c r="T250" s="33">
        <v>0</v>
      </c>
      <c r="U250" s="96" t="s">
        <v>1</v>
      </c>
      <c r="V250" s="96">
        <v>0</v>
      </c>
      <c r="W250" s="270" t="s">
        <v>1125</v>
      </c>
      <c r="AB250" s="269"/>
      <c r="AE250" s="1"/>
      <c r="AF250" s="1"/>
      <c r="AG250" s="1"/>
      <c r="AH250" s="1"/>
      <c r="AP250" s="31"/>
    </row>
    <row r="251" spans="1:42">
      <c r="A251" s="268" t="str">
        <f t="shared" si="61"/>
        <v>1156</v>
      </c>
      <c r="B251" s="124" t="str">
        <f t="shared" si="60"/>
        <v>track_1156</v>
      </c>
      <c r="C251" s="33">
        <f t="shared" si="62"/>
        <v>19</v>
      </c>
      <c r="D251" s="33">
        <f t="shared" si="63"/>
        <v>0</v>
      </c>
      <c r="E251" s="33">
        <f t="shared" si="64"/>
        <v>3</v>
      </c>
      <c r="F251" s="33">
        <f t="shared" si="65"/>
        <v>4</v>
      </c>
      <c r="G251" s="33">
        <f t="shared" si="66"/>
        <v>1</v>
      </c>
      <c r="H251" s="33">
        <f t="shared" si="67"/>
        <v>7</v>
      </c>
      <c r="I251" s="33">
        <f t="shared" si="68"/>
        <v>2</v>
      </c>
      <c r="J251" s="31">
        <f t="shared" si="69"/>
        <v>1</v>
      </c>
      <c r="K251" s="31">
        <f t="shared" si="70"/>
        <v>1</v>
      </c>
      <c r="L251" s="31">
        <f t="shared" si="75"/>
        <v>0</v>
      </c>
      <c r="M251" s="31">
        <f t="shared" si="71"/>
        <v>0</v>
      </c>
      <c r="N251" s="31">
        <f t="shared" si="72"/>
        <v>1</v>
      </c>
      <c r="O251" s="31">
        <f t="shared" si="73"/>
        <v>1</v>
      </c>
      <c r="P251" s="31">
        <f t="shared" si="74"/>
        <v>1</v>
      </c>
      <c r="Q251" s="31" t="s">
        <v>757</v>
      </c>
      <c r="R251" s="31">
        <v>0</v>
      </c>
      <c r="S251" s="33">
        <v>0</v>
      </c>
      <c r="T251" s="33">
        <v>0</v>
      </c>
      <c r="U251" s="96" t="s">
        <v>1</v>
      </c>
      <c r="V251" s="96">
        <v>0</v>
      </c>
      <c r="W251" s="270" t="s">
        <v>1124</v>
      </c>
      <c r="AB251" s="269"/>
      <c r="AE251" s="1"/>
      <c r="AF251" s="1"/>
      <c r="AG251" s="1"/>
      <c r="AH251" s="1"/>
      <c r="AP251" s="31"/>
    </row>
    <row r="252" spans="1:42">
      <c r="A252" s="268" t="str">
        <f t="shared" si="61"/>
        <v>1157</v>
      </c>
      <c r="B252" s="124" t="str">
        <f t="shared" si="60"/>
        <v>track_1157</v>
      </c>
      <c r="C252" s="33">
        <f t="shared" si="62"/>
        <v>19</v>
      </c>
      <c r="D252" s="33">
        <f t="shared" si="63"/>
        <v>0</v>
      </c>
      <c r="E252" s="33">
        <f t="shared" si="64"/>
        <v>4</v>
      </c>
      <c r="F252" s="33">
        <f t="shared" si="65"/>
        <v>2</v>
      </c>
      <c r="G252" s="33">
        <f t="shared" si="66"/>
        <v>1</v>
      </c>
      <c r="H252" s="33">
        <f t="shared" si="67"/>
        <v>3</v>
      </c>
      <c r="I252" s="33">
        <f t="shared" si="68"/>
        <v>2</v>
      </c>
      <c r="J252" s="31">
        <f t="shared" si="69"/>
        <v>1</v>
      </c>
      <c r="K252" s="31">
        <f t="shared" si="70"/>
        <v>1</v>
      </c>
      <c r="L252" s="31">
        <f t="shared" si="75"/>
        <v>0</v>
      </c>
      <c r="M252" s="31">
        <f t="shared" si="71"/>
        <v>0</v>
      </c>
      <c r="N252" s="31">
        <f t="shared" si="72"/>
        <v>1</v>
      </c>
      <c r="O252" s="31">
        <f t="shared" si="73"/>
        <v>1</v>
      </c>
      <c r="P252" s="31">
        <f t="shared" si="74"/>
        <v>1</v>
      </c>
      <c r="Q252" s="31" t="s">
        <v>757</v>
      </c>
      <c r="R252" s="31">
        <v>0</v>
      </c>
      <c r="S252" s="33">
        <v>0</v>
      </c>
      <c r="T252" s="33">
        <v>0</v>
      </c>
      <c r="U252" s="96" t="s">
        <v>1</v>
      </c>
      <c r="V252" s="96">
        <v>0</v>
      </c>
      <c r="W252" s="270" t="s">
        <v>1123</v>
      </c>
      <c r="AB252" s="269"/>
      <c r="AE252" s="1"/>
      <c r="AF252" s="1"/>
      <c r="AG252" s="1"/>
      <c r="AH252" s="1"/>
      <c r="AP252" s="31"/>
    </row>
    <row r="253" spans="1:42">
      <c r="A253" s="268" t="str">
        <f t="shared" si="61"/>
        <v>1158</v>
      </c>
      <c r="B253" s="124" t="str">
        <f t="shared" si="60"/>
        <v>track_1158</v>
      </c>
      <c r="C253" s="33">
        <f t="shared" si="62"/>
        <v>19</v>
      </c>
      <c r="D253" s="33">
        <f t="shared" si="63"/>
        <v>0</v>
      </c>
      <c r="E253" s="33">
        <f t="shared" si="64"/>
        <v>4</v>
      </c>
      <c r="F253" s="33">
        <f t="shared" si="65"/>
        <v>2</v>
      </c>
      <c r="G253" s="33">
        <f t="shared" si="66"/>
        <v>1</v>
      </c>
      <c r="H253" s="33">
        <f t="shared" si="67"/>
        <v>5</v>
      </c>
      <c r="I253" s="33">
        <f t="shared" si="68"/>
        <v>2</v>
      </c>
      <c r="J253" s="31">
        <f t="shared" si="69"/>
        <v>1</v>
      </c>
      <c r="K253" s="31">
        <f t="shared" si="70"/>
        <v>1</v>
      </c>
      <c r="L253" s="31">
        <f t="shared" si="75"/>
        <v>0</v>
      </c>
      <c r="M253" s="31">
        <f t="shared" si="71"/>
        <v>0</v>
      </c>
      <c r="N253" s="31">
        <f t="shared" si="72"/>
        <v>1</v>
      </c>
      <c r="O253" s="31">
        <f t="shared" si="73"/>
        <v>1</v>
      </c>
      <c r="P253" s="31">
        <f t="shared" si="74"/>
        <v>1</v>
      </c>
      <c r="Q253" s="31" t="s">
        <v>757</v>
      </c>
      <c r="R253" s="31">
        <v>0</v>
      </c>
      <c r="S253" s="33">
        <v>0</v>
      </c>
      <c r="T253" s="33">
        <v>0</v>
      </c>
      <c r="U253" s="96" t="s">
        <v>1</v>
      </c>
      <c r="V253" s="96">
        <v>0</v>
      </c>
      <c r="W253" s="270" t="s">
        <v>1122</v>
      </c>
      <c r="AB253" s="269"/>
      <c r="AE253" s="1"/>
      <c r="AF253" s="1"/>
      <c r="AG253" s="1"/>
      <c r="AH253" s="1"/>
      <c r="AP253" s="31"/>
    </row>
    <row r="254" spans="1:42">
      <c r="A254" s="268" t="str">
        <f t="shared" si="61"/>
        <v>1159</v>
      </c>
      <c r="B254" s="124" t="str">
        <f t="shared" si="60"/>
        <v>track_1159</v>
      </c>
      <c r="C254" s="33">
        <f t="shared" si="62"/>
        <v>20</v>
      </c>
      <c r="D254" s="33">
        <f t="shared" si="63"/>
        <v>1</v>
      </c>
      <c r="E254" s="33">
        <f t="shared" si="64"/>
        <v>2</v>
      </c>
      <c r="F254" s="33">
        <f t="shared" si="65"/>
        <v>2</v>
      </c>
      <c r="G254" s="33">
        <f t="shared" si="66"/>
        <v>1</v>
      </c>
      <c r="H254" s="33">
        <f t="shared" si="67"/>
        <v>1</v>
      </c>
      <c r="I254" s="33">
        <f t="shared" si="68"/>
        <v>1</v>
      </c>
      <c r="J254" s="31">
        <f t="shared" si="69"/>
        <v>1</v>
      </c>
      <c r="K254" s="31">
        <f t="shared" si="70"/>
        <v>1</v>
      </c>
      <c r="L254" s="31">
        <f t="shared" si="75"/>
        <v>1</v>
      </c>
      <c r="M254" s="31">
        <f t="shared" si="71"/>
        <v>1</v>
      </c>
      <c r="N254" s="31">
        <f t="shared" si="72"/>
        <v>0</v>
      </c>
      <c r="O254" s="31">
        <f t="shared" si="73"/>
        <v>1</v>
      </c>
      <c r="P254" s="31">
        <f t="shared" si="74"/>
        <v>1</v>
      </c>
      <c r="Q254" s="31" t="s">
        <v>757</v>
      </c>
      <c r="R254" s="31">
        <v>0</v>
      </c>
      <c r="S254" s="33">
        <v>0</v>
      </c>
      <c r="T254" s="33">
        <v>0</v>
      </c>
      <c r="U254" s="96" t="s">
        <v>1</v>
      </c>
      <c r="V254" s="96">
        <v>0</v>
      </c>
      <c r="W254" s="270" t="s">
        <v>1121</v>
      </c>
      <c r="AB254" s="269"/>
      <c r="AE254" s="1"/>
      <c r="AF254" s="1"/>
      <c r="AG254" s="1"/>
      <c r="AH254" s="1"/>
      <c r="AP254" s="31"/>
    </row>
    <row r="255" spans="1:42">
      <c r="A255" s="268" t="str">
        <f t="shared" si="61"/>
        <v>1160</v>
      </c>
      <c r="B255" s="124" t="str">
        <f t="shared" si="60"/>
        <v>track_1160</v>
      </c>
      <c r="C255" s="33">
        <f t="shared" si="62"/>
        <v>20</v>
      </c>
      <c r="D255" s="33">
        <f t="shared" si="63"/>
        <v>1</v>
      </c>
      <c r="E255" s="33">
        <f t="shared" si="64"/>
        <v>2</v>
      </c>
      <c r="F255" s="33">
        <f t="shared" si="65"/>
        <v>2</v>
      </c>
      <c r="G255" s="33">
        <f t="shared" si="66"/>
        <v>1</v>
      </c>
      <c r="H255" s="33">
        <f t="shared" si="67"/>
        <v>4</v>
      </c>
      <c r="I255" s="33">
        <f t="shared" si="68"/>
        <v>1</v>
      </c>
      <c r="J255" s="31">
        <f t="shared" si="69"/>
        <v>1</v>
      </c>
      <c r="K255" s="31">
        <f t="shared" si="70"/>
        <v>1</v>
      </c>
      <c r="L255" s="31">
        <f t="shared" si="75"/>
        <v>1</v>
      </c>
      <c r="M255" s="31">
        <f t="shared" si="71"/>
        <v>1</v>
      </c>
      <c r="N255" s="31">
        <f t="shared" si="72"/>
        <v>0</v>
      </c>
      <c r="O255" s="31">
        <f t="shared" si="73"/>
        <v>1</v>
      </c>
      <c r="P255" s="31">
        <f t="shared" si="74"/>
        <v>1</v>
      </c>
      <c r="Q255" s="31" t="s">
        <v>757</v>
      </c>
      <c r="R255" s="31">
        <v>0</v>
      </c>
      <c r="S255" s="33">
        <v>0</v>
      </c>
      <c r="T255" s="33">
        <v>0</v>
      </c>
      <c r="U255" s="96" t="s">
        <v>1</v>
      </c>
      <c r="V255" s="96">
        <v>0</v>
      </c>
      <c r="W255" s="270" t="s">
        <v>1120</v>
      </c>
      <c r="AB255" s="269"/>
      <c r="AE255" s="1"/>
      <c r="AF255" s="1"/>
      <c r="AG255" s="1"/>
      <c r="AH255" s="1"/>
      <c r="AP255" s="31"/>
    </row>
    <row r="256" spans="1:42">
      <c r="A256" s="268" t="str">
        <f t="shared" si="61"/>
        <v>1161</v>
      </c>
      <c r="B256" s="124" t="str">
        <f t="shared" si="60"/>
        <v>track_1161</v>
      </c>
      <c r="C256" s="33">
        <f t="shared" si="62"/>
        <v>20</v>
      </c>
      <c r="D256" s="33">
        <f t="shared" si="63"/>
        <v>1</v>
      </c>
      <c r="E256" s="33">
        <f t="shared" si="64"/>
        <v>4</v>
      </c>
      <c r="F256" s="33">
        <f t="shared" si="65"/>
        <v>4</v>
      </c>
      <c r="G256" s="33">
        <f t="shared" si="66"/>
        <v>1</v>
      </c>
      <c r="H256" s="33">
        <f t="shared" si="67"/>
        <v>2</v>
      </c>
      <c r="I256" s="33">
        <f t="shared" si="68"/>
        <v>1</v>
      </c>
      <c r="J256" s="31">
        <f t="shared" si="69"/>
        <v>1</v>
      </c>
      <c r="K256" s="31">
        <f t="shared" si="70"/>
        <v>1</v>
      </c>
      <c r="L256" s="31">
        <f t="shared" si="75"/>
        <v>1</v>
      </c>
      <c r="M256" s="31">
        <f t="shared" si="71"/>
        <v>1</v>
      </c>
      <c r="N256" s="31">
        <f t="shared" si="72"/>
        <v>0</v>
      </c>
      <c r="O256" s="31">
        <f t="shared" si="73"/>
        <v>1</v>
      </c>
      <c r="P256" s="31">
        <f t="shared" si="74"/>
        <v>1</v>
      </c>
      <c r="Q256" s="31" t="s">
        <v>757</v>
      </c>
      <c r="R256" s="31">
        <v>0</v>
      </c>
      <c r="S256" s="33">
        <v>0</v>
      </c>
      <c r="T256" s="33">
        <v>0</v>
      </c>
      <c r="U256" s="96" t="s">
        <v>1</v>
      </c>
      <c r="V256" s="96">
        <v>0</v>
      </c>
      <c r="W256" s="270" t="s">
        <v>1119</v>
      </c>
      <c r="AB256" s="269"/>
      <c r="AE256" s="1"/>
      <c r="AF256" s="1"/>
      <c r="AG256" s="1"/>
      <c r="AH256" s="1"/>
      <c r="AP256" s="31"/>
    </row>
    <row r="257" spans="1:42">
      <c r="A257" s="268" t="str">
        <f t="shared" si="61"/>
        <v>1162</v>
      </c>
      <c r="B257" s="124" t="str">
        <f t="shared" si="60"/>
        <v>track_1162</v>
      </c>
      <c r="C257" s="33">
        <f t="shared" si="62"/>
        <v>20</v>
      </c>
      <c r="D257" s="33">
        <f t="shared" si="63"/>
        <v>1</v>
      </c>
      <c r="E257" s="33">
        <f t="shared" si="64"/>
        <v>4</v>
      </c>
      <c r="F257" s="33">
        <f t="shared" si="65"/>
        <v>4</v>
      </c>
      <c r="G257" s="33">
        <f t="shared" si="66"/>
        <v>1</v>
      </c>
      <c r="H257" s="33">
        <f t="shared" si="67"/>
        <v>3</v>
      </c>
      <c r="I257" s="33">
        <f t="shared" si="68"/>
        <v>1</v>
      </c>
      <c r="J257" s="31">
        <f t="shared" si="69"/>
        <v>1</v>
      </c>
      <c r="K257" s="31">
        <f t="shared" si="70"/>
        <v>1</v>
      </c>
      <c r="L257" s="31">
        <f t="shared" si="75"/>
        <v>1</v>
      </c>
      <c r="M257" s="31">
        <f t="shared" si="71"/>
        <v>1</v>
      </c>
      <c r="N257" s="31">
        <f t="shared" si="72"/>
        <v>0</v>
      </c>
      <c r="O257" s="31">
        <f t="shared" si="73"/>
        <v>1</v>
      </c>
      <c r="P257" s="31">
        <f t="shared" si="74"/>
        <v>1</v>
      </c>
      <c r="Q257" s="31" t="s">
        <v>757</v>
      </c>
      <c r="R257" s="31">
        <v>0</v>
      </c>
      <c r="S257" s="33">
        <v>0</v>
      </c>
      <c r="T257" s="33">
        <v>0</v>
      </c>
      <c r="U257" s="96" t="s">
        <v>1</v>
      </c>
      <c r="V257" s="96">
        <v>0</v>
      </c>
      <c r="W257" s="270" t="s">
        <v>1118</v>
      </c>
      <c r="AB257" s="269"/>
      <c r="AE257" s="1"/>
      <c r="AF257" s="1"/>
      <c r="AG257" s="1"/>
      <c r="AH257" s="1"/>
      <c r="AP257" s="31"/>
    </row>
    <row r="258" spans="1:42">
      <c r="A258" s="268" t="str">
        <f t="shared" si="61"/>
        <v>1163</v>
      </c>
      <c r="B258" s="124" t="str">
        <f t="shared" si="60"/>
        <v>track_1163</v>
      </c>
      <c r="C258" s="33">
        <f t="shared" si="62"/>
        <v>21</v>
      </c>
      <c r="D258" s="33">
        <f t="shared" si="63"/>
        <v>1</v>
      </c>
      <c r="E258" s="33">
        <f t="shared" si="64"/>
        <v>1</v>
      </c>
      <c r="F258" s="33">
        <f t="shared" si="65"/>
        <v>4</v>
      </c>
      <c r="G258" s="33">
        <f t="shared" si="66"/>
        <v>1</v>
      </c>
      <c r="H258" s="33">
        <f t="shared" si="67"/>
        <v>3</v>
      </c>
      <c r="I258" s="33">
        <f t="shared" si="68"/>
        <v>3</v>
      </c>
      <c r="J258" s="31">
        <f t="shared" si="69"/>
        <v>0</v>
      </c>
      <c r="K258" s="31">
        <f t="shared" si="70"/>
        <v>0</v>
      </c>
      <c r="L258" s="31">
        <f t="shared" si="75"/>
        <v>1</v>
      </c>
      <c r="M258" s="31">
        <f t="shared" si="71"/>
        <v>1</v>
      </c>
      <c r="N258" s="31">
        <f t="shared" si="72"/>
        <v>0</v>
      </c>
      <c r="O258" s="31">
        <f t="shared" si="73"/>
        <v>1</v>
      </c>
      <c r="P258" s="31">
        <f t="shared" si="74"/>
        <v>1</v>
      </c>
      <c r="Q258" s="31" t="s">
        <v>757</v>
      </c>
      <c r="R258" s="31">
        <v>0</v>
      </c>
      <c r="S258" s="33">
        <v>0</v>
      </c>
      <c r="T258" s="33">
        <v>0</v>
      </c>
      <c r="U258" s="96" t="s">
        <v>1</v>
      </c>
      <c r="V258" s="96">
        <v>0</v>
      </c>
      <c r="W258" s="270" t="s">
        <v>1117</v>
      </c>
      <c r="AB258" s="269"/>
      <c r="AE258" s="1"/>
      <c r="AF258" s="1"/>
      <c r="AG258" s="1"/>
      <c r="AH258" s="1"/>
      <c r="AP258" s="31"/>
    </row>
    <row r="259" spans="1:42">
      <c r="A259" s="268" t="str">
        <f t="shared" si="61"/>
        <v>1164</v>
      </c>
      <c r="B259" s="124" t="str">
        <f t="shared" si="60"/>
        <v>track_1164</v>
      </c>
      <c r="C259" s="33">
        <f t="shared" si="62"/>
        <v>21</v>
      </c>
      <c r="D259" s="33">
        <f t="shared" si="63"/>
        <v>1</v>
      </c>
      <c r="E259" s="33">
        <f t="shared" si="64"/>
        <v>2</v>
      </c>
      <c r="F259" s="33">
        <f t="shared" si="65"/>
        <v>4</v>
      </c>
      <c r="G259" s="33">
        <f t="shared" si="66"/>
        <v>1</v>
      </c>
      <c r="H259" s="33">
        <f t="shared" si="67"/>
        <v>2</v>
      </c>
      <c r="I259" s="33">
        <f t="shared" si="68"/>
        <v>3</v>
      </c>
      <c r="J259" s="31">
        <f t="shared" si="69"/>
        <v>0</v>
      </c>
      <c r="K259" s="31">
        <f t="shared" si="70"/>
        <v>0</v>
      </c>
      <c r="L259" s="31">
        <f t="shared" si="75"/>
        <v>1</v>
      </c>
      <c r="M259" s="31">
        <f t="shared" si="71"/>
        <v>1</v>
      </c>
      <c r="N259" s="31">
        <f t="shared" si="72"/>
        <v>0</v>
      </c>
      <c r="O259" s="31">
        <f t="shared" si="73"/>
        <v>1</v>
      </c>
      <c r="P259" s="31">
        <f t="shared" si="74"/>
        <v>1</v>
      </c>
      <c r="Q259" s="31" t="s">
        <v>757</v>
      </c>
      <c r="R259" s="31">
        <v>0</v>
      </c>
      <c r="S259" s="33">
        <v>0</v>
      </c>
      <c r="T259" s="33">
        <v>0</v>
      </c>
      <c r="U259" s="96" t="s">
        <v>1</v>
      </c>
      <c r="V259" s="96">
        <v>0</v>
      </c>
      <c r="W259" s="270" t="s">
        <v>1116</v>
      </c>
      <c r="AB259" s="269"/>
      <c r="AE259" s="1"/>
      <c r="AF259" s="1"/>
      <c r="AG259" s="1"/>
      <c r="AH259" s="1"/>
      <c r="AP259" s="31"/>
    </row>
    <row r="260" spans="1:42">
      <c r="A260" s="268" t="str">
        <f t="shared" si="61"/>
        <v>1165</v>
      </c>
      <c r="B260" s="124" t="str">
        <f t="shared" si="60"/>
        <v>track_1165</v>
      </c>
      <c r="C260" s="33">
        <f t="shared" si="62"/>
        <v>21</v>
      </c>
      <c r="D260" s="33">
        <f t="shared" si="63"/>
        <v>1</v>
      </c>
      <c r="E260" s="33">
        <f t="shared" si="64"/>
        <v>2</v>
      </c>
      <c r="F260" s="33">
        <f t="shared" si="65"/>
        <v>4</v>
      </c>
      <c r="G260" s="33">
        <f t="shared" si="66"/>
        <v>1</v>
      </c>
      <c r="H260" s="33">
        <f t="shared" si="67"/>
        <v>8</v>
      </c>
      <c r="I260" s="33">
        <f t="shared" si="68"/>
        <v>3</v>
      </c>
      <c r="J260" s="31">
        <f t="shared" si="69"/>
        <v>0</v>
      </c>
      <c r="K260" s="31">
        <f t="shared" si="70"/>
        <v>0</v>
      </c>
      <c r="L260" s="31">
        <f t="shared" si="75"/>
        <v>1</v>
      </c>
      <c r="M260" s="31">
        <f t="shared" si="71"/>
        <v>1</v>
      </c>
      <c r="N260" s="31">
        <f t="shared" si="72"/>
        <v>0</v>
      </c>
      <c r="O260" s="31">
        <f t="shared" si="73"/>
        <v>1</v>
      </c>
      <c r="P260" s="31">
        <f t="shared" si="74"/>
        <v>1</v>
      </c>
      <c r="Q260" s="31" t="s">
        <v>757</v>
      </c>
      <c r="R260" s="31">
        <v>0</v>
      </c>
      <c r="S260" s="33">
        <v>0</v>
      </c>
      <c r="T260" s="33">
        <v>0</v>
      </c>
      <c r="U260" s="96" t="s">
        <v>1</v>
      </c>
      <c r="V260" s="96">
        <v>0</v>
      </c>
      <c r="W260" s="270" t="s">
        <v>1115</v>
      </c>
      <c r="AB260" s="269"/>
      <c r="AE260" s="1"/>
      <c r="AF260" s="1"/>
      <c r="AG260" s="1"/>
      <c r="AH260" s="1"/>
      <c r="AP260" s="31"/>
    </row>
    <row r="261" spans="1:42">
      <c r="A261" s="268" t="str">
        <f t="shared" si="61"/>
        <v>1166</v>
      </c>
      <c r="B261" s="124" t="str">
        <f t="shared" ref="B261:B324" si="76">"track_"&amp;A261</f>
        <v>track_1166</v>
      </c>
      <c r="C261" s="33">
        <f t="shared" si="62"/>
        <v>21</v>
      </c>
      <c r="D261" s="33">
        <f t="shared" si="63"/>
        <v>1</v>
      </c>
      <c r="E261" s="33">
        <f t="shared" si="64"/>
        <v>3</v>
      </c>
      <c r="F261" s="33">
        <f t="shared" si="65"/>
        <v>2</v>
      </c>
      <c r="G261" s="33">
        <f t="shared" si="66"/>
        <v>1</v>
      </c>
      <c r="H261" s="33">
        <f t="shared" si="67"/>
        <v>5</v>
      </c>
      <c r="I261" s="33">
        <f t="shared" si="68"/>
        <v>3</v>
      </c>
      <c r="J261" s="31">
        <f t="shared" si="69"/>
        <v>0</v>
      </c>
      <c r="K261" s="31">
        <f t="shared" si="70"/>
        <v>0</v>
      </c>
      <c r="L261" s="31">
        <f t="shared" si="75"/>
        <v>1</v>
      </c>
      <c r="M261" s="31">
        <f t="shared" si="71"/>
        <v>1</v>
      </c>
      <c r="N261" s="31">
        <f t="shared" si="72"/>
        <v>0</v>
      </c>
      <c r="O261" s="31">
        <f t="shared" si="73"/>
        <v>1</v>
      </c>
      <c r="P261" s="31">
        <f t="shared" si="74"/>
        <v>1</v>
      </c>
      <c r="Q261" s="31" t="s">
        <v>757</v>
      </c>
      <c r="R261" s="31">
        <v>0</v>
      </c>
      <c r="S261" s="33">
        <v>0</v>
      </c>
      <c r="T261" s="33">
        <v>0</v>
      </c>
      <c r="U261" s="96" t="s">
        <v>1</v>
      </c>
      <c r="V261" s="96">
        <v>0</v>
      </c>
      <c r="W261" s="270" t="s">
        <v>1114</v>
      </c>
      <c r="AB261" s="269"/>
      <c r="AE261" s="1"/>
      <c r="AF261" s="1"/>
      <c r="AG261" s="1"/>
      <c r="AH261" s="1"/>
      <c r="AP261" s="31"/>
    </row>
    <row r="262" spans="1:42">
      <c r="A262" s="268" t="str">
        <f t="shared" si="61"/>
        <v>1167</v>
      </c>
      <c r="B262" s="124" t="str">
        <f t="shared" si="76"/>
        <v>track_1167</v>
      </c>
      <c r="C262" s="33">
        <f t="shared" si="62"/>
        <v>21</v>
      </c>
      <c r="D262" s="33">
        <f t="shared" si="63"/>
        <v>1</v>
      </c>
      <c r="E262" s="33">
        <f t="shared" si="64"/>
        <v>3</v>
      </c>
      <c r="F262" s="33">
        <f t="shared" si="65"/>
        <v>4</v>
      </c>
      <c r="G262" s="33">
        <f t="shared" si="66"/>
        <v>1</v>
      </c>
      <c r="H262" s="33">
        <f t="shared" si="67"/>
        <v>4</v>
      </c>
      <c r="I262" s="33">
        <f t="shared" si="68"/>
        <v>3</v>
      </c>
      <c r="J262" s="31">
        <f t="shared" si="69"/>
        <v>0</v>
      </c>
      <c r="K262" s="31">
        <f t="shared" si="70"/>
        <v>0</v>
      </c>
      <c r="L262" s="31">
        <f t="shared" si="75"/>
        <v>1</v>
      </c>
      <c r="M262" s="31">
        <f t="shared" si="71"/>
        <v>1</v>
      </c>
      <c r="N262" s="31">
        <f t="shared" si="72"/>
        <v>0</v>
      </c>
      <c r="O262" s="31">
        <f t="shared" si="73"/>
        <v>1</v>
      </c>
      <c r="P262" s="31">
        <f t="shared" si="74"/>
        <v>1</v>
      </c>
      <c r="Q262" s="31" t="s">
        <v>757</v>
      </c>
      <c r="R262" s="31">
        <v>0</v>
      </c>
      <c r="S262" s="33">
        <v>0</v>
      </c>
      <c r="T262" s="33">
        <v>0</v>
      </c>
      <c r="U262" s="96" t="s">
        <v>1</v>
      </c>
      <c r="V262" s="96">
        <v>0</v>
      </c>
      <c r="W262" s="270" t="s">
        <v>1113</v>
      </c>
      <c r="AB262" s="269"/>
      <c r="AE262" s="1"/>
      <c r="AF262" s="1"/>
      <c r="AG262" s="1"/>
      <c r="AH262" s="1"/>
      <c r="AP262" s="31"/>
    </row>
    <row r="263" spans="1:42">
      <c r="A263" s="268" t="str">
        <f t="shared" si="61"/>
        <v>1168</v>
      </c>
      <c r="B263" s="124" t="str">
        <f t="shared" si="76"/>
        <v>track_1168</v>
      </c>
      <c r="C263" s="33">
        <f t="shared" si="62"/>
        <v>21</v>
      </c>
      <c r="D263" s="33">
        <f t="shared" si="63"/>
        <v>1</v>
      </c>
      <c r="E263" s="33">
        <f t="shared" si="64"/>
        <v>4</v>
      </c>
      <c r="F263" s="33">
        <f t="shared" si="65"/>
        <v>2</v>
      </c>
      <c r="G263" s="33">
        <f t="shared" si="66"/>
        <v>1</v>
      </c>
      <c r="H263" s="33">
        <f t="shared" si="67"/>
        <v>1</v>
      </c>
      <c r="I263" s="33">
        <f t="shared" si="68"/>
        <v>3</v>
      </c>
      <c r="J263" s="31">
        <f t="shared" si="69"/>
        <v>0</v>
      </c>
      <c r="K263" s="31">
        <f t="shared" si="70"/>
        <v>0</v>
      </c>
      <c r="L263" s="31">
        <f t="shared" si="75"/>
        <v>1</v>
      </c>
      <c r="M263" s="31">
        <f t="shared" si="71"/>
        <v>1</v>
      </c>
      <c r="N263" s="31">
        <f t="shared" si="72"/>
        <v>0</v>
      </c>
      <c r="O263" s="31">
        <f t="shared" si="73"/>
        <v>1</v>
      </c>
      <c r="P263" s="31">
        <f t="shared" si="74"/>
        <v>1</v>
      </c>
      <c r="Q263" s="31" t="s">
        <v>757</v>
      </c>
      <c r="R263" s="31">
        <v>0</v>
      </c>
      <c r="S263" s="33">
        <v>0</v>
      </c>
      <c r="T263" s="33">
        <v>0</v>
      </c>
      <c r="U263" s="96" t="s">
        <v>1</v>
      </c>
      <c r="V263" s="96">
        <v>0</v>
      </c>
      <c r="W263" s="270" t="s">
        <v>1112</v>
      </c>
      <c r="AB263" s="269"/>
      <c r="AE263" s="1"/>
      <c r="AF263" s="1"/>
      <c r="AG263" s="1"/>
      <c r="AH263" s="1"/>
      <c r="AP263" s="31"/>
    </row>
    <row r="264" spans="1:42">
      <c r="A264" s="268" t="str">
        <f t="shared" si="61"/>
        <v>1169</v>
      </c>
      <c r="B264" s="124" t="str">
        <f t="shared" si="76"/>
        <v>track_1169</v>
      </c>
      <c r="C264" s="33">
        <f t="shared" si="62"/>
        <v>21</v>
      </c>
      <c r="D264" s="33">
        <f t="shared" si="63"/>
        <v>1</v>
      </c>
      <c r="E264" s="33">
        <f t="shared" si="64"/>
        <v>4</v>
      </c>
      <c r="F264" s="33">
        <f t="shared" si="65"/>
        <v>2</v>
      </c>
      <c r="G264" s="33">
        <f t="shared" si="66"/>
        <v>1</v>
      </c>
      <c r="H264" s="33">
        <f t="shared" si="67"/>
        <v>6</v>
      </c>
      <c r="I264" s="33">
        <f t="shared" si="68"/>
        <v>3</v>
      </c>
      <c r="J264" s="31">
        <f t="shared" si="69"/>
        <v>0</v>
      </c>
      <c r="K264" s="31">
        <f t="shared" si="70"/>
        <v>0</v>
      </c>
      <c r="L264" s="31">
        <f t="shared" si="75"/>
        <v>1</v>
      </c>
      <c r="M264" s="31">
        <f t="shared" si="71"/>
        <v>1</v>
      </c>
      <c r="N264" s="31">
        <f t="shared" si="72"/>
        <v>0</v>
      </c>
      <c r="O264" s="31">
        <f t="shared" si="73"/>
        <v>1</v>
      </c>
      <c r="P264" s="31">
        <f t="shared" si="74"/>
        <v>1</v>
      </c>
      <c r="Q264" s="31" t="s">
        <v>757</v>
      </c>
      <c r="R264" s="31">
        <v>0</v>
      </c>
      <c r="S264" s="33">
        <v>0</v>
      </c>
      <c r="T264" s="33">
        <v>0</v>
      </c>
      <c r="U264" s="96" t="s">
        <v>1</v>
      </c>
      <c r="V264" s="96">
        <v>0</v>
      </c>
      <c r="W264" s="270" t="s">
        <v>1111</v>
      </c>
      <c r="AB264" s="269"/>
      <c r="AE264" s="1"/>
      <c r="AF264" s="1"/>
      <c r="AG264" s="1"/>
      <c r="AH264" s="1"/>
      <c r="AP264" s="31"/>
    </row>
    <row r="265" spans="1:42">
      <c r="A265" s="268" t="str">
        <f t="shared" si="61"/>
        <v>1170</v>
      </c>
      <c r="B265" s="124" t="str">
        <f t="shared" si="76"/>
        <v>track_1170</v>
      </c>
      <c r="C265" s="33">
        <f t="shared" si="62"/>
        <v>21</v>
      </c>
      <c r="D265" s="33">
        <f t="shared" si="63"/>
        <v>1</v>
      </c>
      <c r="E265" s="33">
        <f t="shared" si="64"/>
        <v>4</v>
      </c>
      <c r="F265" s="33">
        <f t="shared" si="65"/>
        <v>2</v>
      </c>
      <c r="G265" s="33">
        <f t="shared" si="66"/>
        <v>1</v>
      </c>
      <c r="H265" s="33">
        <f t="shared" si="67"/>
        <v>7</v>
      </c>
      <c r="I265" s="33">
        <f t="shared" si="68"/>
        <v>3</v>
      </c>
      <c r="J265" s="31">
        <f t="shared" si="69"/>
        <v>0</v>
      </c>
      <c r="K265" s="31">
        <f t="shared" si="70"/>
        <v>0</v>
      </c>
      <c r="L265" s="31">
        <f t="shared" si="75"/>
        <v>1</v>
      </c>
      <c r="M265" s="31">
        <f t="shared" si="71"/>
        <v>1</v>
      </c>
      <c r="N265" s="31">
        <f t="shared" si="72"/>
        <v>0</v>
      </c>
      <c r="O265" s="31">
        <f t="shared" si="73"/>
        <v>1</v>
      </c>
      <c r="P265" s="31">
        <f t="shared" si="74"/>
        <v>1</v>
      </c>
      <c r="Q265" s="31" t="s">
        <v>757</v>
      </c>
      <c r="R265" s="31">
        <v>0</v>
      </c>
      <c r="S265" s="33">
        <v>0</v>
      </c>
      <c r="T265" s="33">
        <v>0</v>
      </c>
      <c r="U265" s="96" t="s">
        <v>1</v>
      </c>
      <c r="V265" s="96">
        <v>0</v>
      </c>
      <c r="W265" s="270" t="s">
        <v>1110</v>
      </c>
      <c r="AB265" s="269"/>
      <c r="AE265" s="1"/>
      <c r="AF265" s="1"/>
      <c r="AG265" s="1"/>
      <c r="AH265" s="1"/>
      <c r="AP265" s="31"/>
    </row>
    <row r="266" spans="1:42">
      <c r="A266" s="268" t="str">
        <f t="shared" si="61"/>
        <v>1177</v>
      </c>
      <c r="B266" s="124" t="str">
        <f t="shared" si="76"/>
        <v>track_1177</v>
      </c>
      <c r="C266" s="33">
        <f t="shared" si="62"/>
        <v>24</v>
      </c>
      <c r="D266" s="33">
        <f t="shared" si="63"/>
        <v>1</v>
      </c>
      <c r="E266" s="33">
        <f t="shared" si="64"/>
        <v>2</v>
      </c>
      <c r="F266" s="33">
        <f t="shared" si="65"/>
        <v>4</v>
      </c>
      <c r="G266" s="33">
        <f t="shared" si="66"/>
        <v>1</v>
      </c>
      <c r="H266" s="33">
        <f t="shared" si="67"/>
        <v>6</v>
      </c>
      <c r="I266" s="33">
        <f t="shared" si="68"/>
        <v>2</v>
      </c>
      <c r="J266" s="31">
        <f t="shared" si="69"/>
        <v>0</v>
      </c>
      <c r="K266" s="31">
        <f t="shared" si="70"/>
        <v>0</v>
      </c>
      <c r="L266" s="31">
        <f t="shared" si="75"/>
        <v>1</v>
      </c>
      <c r="M266" s="31">
        <f t="shared" si="71"/>
        <v>1</v>
      </c>
      <c r="N266" s="31">
        <f t="shared" si="72"/>
        <v>1</v>
      </c>
      <c r="O266" s="31">
        <f t="shared" si="73"/>
        <v>1</v>
      </c>
      <c r="P266" s="31">
        <f t="shared" si="74"/>
        <v>1</v>
      </c>
      <c r="Q266" s="31">
        <v>0</v>
      </c>
      <c r="R266" s="31">
        <v>0</v>
      </c>
      <c r="S266" s="33">
        <v>0</v>
      </c>
      <c r="T266" s="31" t="s">
        <v>1102</v>
      </c>
      <c r="U266" s="96" t="s">
        <v>1101</v>
      </c>
      <c r="V266" s="96">
        <v>0</v>
      </c>
      <c r="W266" s="270" t="s">
        <v>1109</v>
      </c>
      <c r="AB266" s="269"/>
      <c r="AE266" s="1"/>
      <c r="AF266" s="1"/>
      <c r="AG266" s="1"/>
      <c r="AH266" s="1"/>
      <c r="AP266" s="31"/>
    </row>
    <row r="267" spans="1:42">
      <c r="A267" s="268" t="str">
        <f t="shared" si="61"/>
        <v>1178</v>
      </c>
      <c r="B267" s="124" t="str">
        <f t="shared" si="76"/>
        <v>track_1178</v>
      </c>
      <c r="C267" s="33">
        <f t="shared" si="62"/>
        <v>24</v>
      </c>
      <c r="D267" s="33">
        <f t="shared" si="63"/>
        <v>1</v>
      </c>
      <c r="E267" s="33">
        <f t="shared" si="64"/>
        <v>3</v>
      </c>
      <c r="F267" s="33">
        <f t="shared" si="65"/>
        <v>2</v>
      </c>
      <c r="G267" s="33">
        <f t="shared" si="66"/>
        <v>1</v>
      </c>
      <c r="H267" s="33">
        <f t="shared" si="67"/>
        <v>5</v>
      </c>
      <c r="I267" s="33">
        <f t="shared" si="68"/>
        <v>2</v>
      </c>
      <c r="J267" s="31">
        <f t="shared" si="69"/>
        <v>0</v>
      </c>
      <c r="K267" s="31">
        <f t="shared" si="70"/>
        <v>0</v>
      </c>
      <c r="L267" s="31">
        <f t="shared" si="75"/>
        <v>1</v>
      </c>
      <c r="M267" s="31">
        <f t="shared" si="71"/>
        <v>1</v>
      </c>
      <c r="N267" s="31">
        <f t="shared" si="72"/>
        <v>1</v>
      </c>
      <c r="O267" s="31">
        <f t="shared" si="73"/>
        <v>1</v>
      </c>
      <c r="P267" s="31">
        <f t="shared" si="74"/>
        <v>1</v>
      </c>
      <c r="Q267" s="31">
        <v>0</v>
      </c>
      <c r="R267" s="31">
        <v>0</v>
      </c>
      <c r="S267" s="33">
        <v>0</v>
      </c>
      <c r="T267" s="31" t="s">
        <v>1102</v>
      </c>
      <c r="U267" s="96" t="s">
        <v>1101</v>
      </c>
      <c r="V267" s="96">
        <v>0</v>
      </c>
      <c r="W267" s="270" t="s">
        <v>1108</v>
      </c>
      <c r="AB267" s="269"/>
      <c r="AE267" s="1"/>
      <c r="AF267" s="1"/>
      <c r="AG267" s="1"/>
      <c r="AH267" s="1"/>
      <c r="AP267" s="31"/>
    </row>
    <row r="268" spans="1:42">
      <c r="A268" s="268" t="str">
        <f t="shared" si="61"/>
        <v>1179</v>
      </c>
      <c r="B268" s="124" t="str">
        <f t="shared" si="76"/>
        <v>track_1179</v>
      </c>
      <c r="C268" s="33">
        <f t="shared" si="62"/>
        <v>24</v>
      </c>
      <c r="D268" s="33">
        <f t="shared" si="63"/>
        <v>1</v>
      </c>
      <c r="E268" s="33">
        <f t="shared" si="64"/>
        <v>1</v>
      </c>
      <c r="F268" s="33">
        <f t="shared" si="65"/>
        <v>2</v>
      </c>
      <c r="G268" s="33">
        <f t="shared" si="66"/>
        <v>1</v>
      </c>
      <c r="H268" s="33">
        <f t="shared" si="67"/>
        <v>3</v>
      </c>
      <c r="I268" s="33">
        <f t="shared" si="68"/>
        <v>2</v>
      </c>
      <c r="J268" s="31">
        <f t="shared" si="69"/>
        <v>0</v>
      </c>
      <c r="K268" s="31">
        <f t="shared" si="70"/>
        <v>0</v>
      </c>
      <c r="L268" s="31">
        <f t="shared" si="75"/>
        <v>1</v>
      </c>
      <c r="M268" s="31">
        <f t="shared" si="71"/>
        <v>1</v>
      </c>
      <c r="N268" s="31">
        <f t="shared" si="72"/>
        <v>1</v>
      </c>
      <c r="O268" s="31">
        <f t="shared" si="73"/>
        <v>1</v>
      </c>
      <c r="P268" s="31">
        <f t="shared" si="74"/>
        <v>1</v>
      </c>
      <c r="Q268" s="31">
        <v>0</v>
      </c>
      <c r="R268" s="31">
        <v>0</v>
      </c>
      <c r="S268" s="33">
        <v>0</v>
      </c>
      <c r="T268" s="31" t="s">
        <v>1102</v>
      </c>
      <c r="U268" s="96" t="s">
        <v>1101</v>
      </c>
      <c r="V268" s="96">
        <v>0</v>
      </c>
      <c r="W268" s="270" t="s">
        <v>1107</v>
      </c>
      <c r="AB268" s="269"/>
      <c r="AE268" s="1"/>
      <c r="AF268" s="1"/>
      <c r="AG268" s="1"/>
      <c r="AH268" s="1"/>
      <c r="AP268" s="31"/>
    </row>
    <row r="269" spans="1:42">
      <c r="A269" s="268" t="str">
        <f t="shared" si="61"/>
        <v>1180</v>
      </c>
      <c r="B269" s="124" t="str">
        <f t="shared" si="76"/>
        <v>track_1180</v>
      </c>
      <c r="C269" s="33">
        <f t="shared" si="62"/>
        <v>24</v>
      </c>
      <c r="D269" s="33">
        <f t="shared" si="63"/>
        <v>1</v>
      </c>
      <c r="E269" s="33">
        <f t="shared" si="64"/>
        <v>1</v>
      </c>
      <c r="F269" s="33">
        <f t="shared" si="65"/>
        <v>2</v>
      </c>
      <c r="G269" s="33">
        <f t="shared" si="66"/>
        <v>1</v>
      </c>
      <c r="H269" s="33">
        <f t="shared" si="67"/>
        <v>7</v>
      </c>
      <c r="I269" s="33">
        <f t="shared" si="68"/>
        <v>2</v>
      </c>
      <c r="J269" s="31">
        <f t="shared" si="69"/>
        <v>0</v>
      </c>
      <c r="K269" s="31">
        <f t="shared" si="70"/>
        <v>0</v>
      </c>
      <c r="L269" s="31">
        <f t="shared" si="75"/>
        <v>1</v>
      </c>
      <c r="M269" s="31">
        <f t="shared" si="71"/>
        <v>1</v>
      </c>
      <c r="N269" s="31">
        <f t="shared" si="72"/>
        <v>1</v>
      </c>
      <c r="O269" s="31">
        <f t="shared" si="73"/>
        <v>1</v>
      </c>
      <c r="P269" s="31">
        <f t="shared" si="74"/>
        <v>1</v>
      </c>
      <c r="Q269" s="31">
        <v>0</v>
      </c>
      <c r="R269" s="31">
        <v>0</v>
      </c>
      <c r="S269" s="33">
        <v>0</v>
      </c>
      <c r="T269" s="31" t="s">
        <v>1102</v>
      </c>
      <c r="U269" s="96" t="s">
        <v>1101</v>
      </c>
      <c r="V269" s="96">
        <v>0</v>
      </c>
      <c r="W269" s="270" t="s">
        <v>1106</v>
      </c>
      <c r="AB269" s="269"/>
      <c r="AE269" s="1"/>
      <c r="AF269" s="1"/>
      <c r="AG269" s="1"/>
      <c r="AH269" s="1"/>
      <c r="AP269" s="31"/>
    </row>
    <row r="270" spans="1:42">
      <c r="A270" s="268" t="str">
        <f t="shared" si="61"/>
        <v>1181</v>
      </c>
      <c r="B270" s="124" t="str">
        <f t="shared" si="76"/>
        <v>track_1181</v>
      </c>
      <c r="C270" s="33">
        <f t="shared" si="62"/>
        <v>24</v>
      </c>
      <c r="D270" s="33">
        <f t="shared" si="63"/>
        <v>1</v>
      </c>
      <c r="E270" s="33">
        <f t="shared" si="64"/>
        <v>1</v>
      </c>
      <c r="F270" s="33">
        <f t="shared" si="65"/>
        <v>4</v>
      </c>
      <c r="G270" s="33">
        <f t="shared" si="66"/>
        <v>1</v>
      </c>
      <c r="H270" s="33">
        <f t="shared" si="67"/>
        <v>8</v>
      </c>
      <c r="I270" s="33">
        <f t="shared" si="68"/>
        <v>2</v>
      </c>
      <c r="J270" s="31">
        <f t="shared" si="69"/>
        <v>0</v>
      </c>
      <c r="K270" s="31">
        <f t="shared" si="70"/>
        <v>0</v>
      </c>
      <c r="L270" s="31">
        <f t="shared" si="75"/>
        <v>1</v>
      </c>
      <c r="M270" s="31">
        <f t="shared" si="71"/>
        <v>1</v>
      </c>
      <c r="N270" s="31">
        <f t="shared" si="72"/>
        <v>1</v>
      </c>
      <c r="O270" s="31">
        <f t="shared" si="73"/>
        <v>1</v>
      </c>
      <c r="P270" s="31">
        <f t="shared" si="74"/>
        <v>1</v>
      </c>
      <c r="Q270" s="31">
        <v>0</v>
      </c>
      <c r="R270" s="31">
        <v>0</v>
      </c>
      <c r="S270" s="33">
        <v>0</v>
      </c>
      <c r="T270" s="31" t="s">
        <v>1102</v>
      </c>
      <c r="U270" s="96" t="s">
        <v>1101</v>
      </c>
      <c r="V270" s="96">
        <v>0</v>
      </c>
      <c r="W270" s="270" t="s">
        <v>1105</v>
      </c>
      <c r="AB270" s="269"/>
      <c r="AE270" s="1"/>
      <c r="AF270" s="1"/>
      <c r="AG270" s="1"/>
      <c r="AH270" s="1"/>
      <c r="AP270" s="31"/>
    </row>
    <row r="271" spans="1:42">
      <c r="A271" s="268" t="str">
        <f t="shared" si="61"/>
        <v>1182</v>
      </c>
      <c r="B271" s="124" t="str">
        <f t="shared" si="76"/>
        <v>track_1182</v>
      </c>
      <c r="C271" s="33">
        <f t="shared" si="62"/>
        <v>24</v>
      </c>
      <c r="D271" s="33">
        <f t="shared" si="63"/>
        <v>1</v>
      </c>
      <c r="E271" s="33">
        <f t="shared" si="64"/>
        <v>2</v>
      </c>
      <c r="F271" s="33">
        <f t="shared" si="65"/>
        <v>4</v>
      </c>
      <c r="G271" s="33">
        <f t="shared" si="66"/>
        <v>1</v>
      </c>
      <c r="H271" s="33">
        <f t="shared" si="67"/>
        <v>2</v>
      </c>
      <c r="I271" s="33">
        <f t="shared" si="68"/>
        <v>2</v>
      </c>
      <c r="J271" s="31">
        <f t="shared" si="69"/>
        <v>0</v>
      </c>
      <c r="K271" s="31">
        <f t="shared" si="70"/>
        <v>0</v>
      </c>
      <c r="L271" s="31">
        <f t="shared" si="75"/>
        <v>1</v>
      </c>
      <c r="M271" s="31">
        <f t="shared" si="71"/>
        <v>1</v>
      </c>
      <c r="N271" s="31">
        <f t="shared" si="72"/>
        <v>1</v>
      </c>
      <c r="O271" s="31">
        <f t="shared" si="73"/>
        <v>1</v>
      </c>
      <c r="P271" s="31">
        <f t="shared" si="74"/>
        <v>1</v>
      </c>
      <c r="Q271" s="31">
        <v>0</v>
      </c>
      <c r="R271" s="31">
        <v>0</v>
      </c>
      <c r="S271" s="33">
        <v>0</v>
      </c>
      <c r="T271" s="31" t="s">
        <v>1102</v>
      </c>
      <c r="U271" s="96" t="s">
        <v>1101</v>
      </c>
      <c r="V271" s="96">
        <v>0</v>
      </c>
      <c r="W271" s="270" t="s">
        <v>1104</v>
      </c>
      <c r="AB271" s="269"/>
      <c r="AE271" s="1"/>
      <c r="AF271" s="1"/>
      <c r="AG271" s="1"/>
      <c r="AH271" s="1"/>
      <c r="AP271" s="31"/>
    </row>
    <row r="272" spans="1:42">
      <c r="A272" s="268" t="str">
        <f t="shared" si="61"/>
        <v>1183</v>
      </c>
      <c r="B272" s="124" t="str">
        <f t="shared" si="76"/>
        <v>track_1183</v>
      </c>
      <c r="C272" s="33">
        <f t="shared" si="62"/>
        <v>24</v>
      </c>
      <c r="D272" s="33">
        <f t="shared" si="63"/>
        <v>1</v>
      </c>
      <c r="E272" s="33">
        <f t="shared" si="64"/>
        <v>3</v>
      </c>
      <c r="F272" s="33">
        <f t="shared" si="65"/>
        <v>4</v>
      </c>
      <c r="G272" s="33">
        <f t="shared" si="66"/>
        <v>1</v>
      </c>
      <c r="H272" s="33">
        <f t="shared" si="67"/>
        <v>4</v>
      </c>
      <c r="I272" s="33">
        <f t="shared" si="68"/>
        <v>2</v>
      </c>
      <c r="J272" s="31">
        <f t="shared" si="69"/>
        <v>0</v>
      </c>
      <c r="K272" s="31">
        <f t="shared" si="70"/>
        <v>0</v>
      </c>
      <c r="L272" s="31">
        <f t="shared" si="75"/>
        <v>1</v>
      </c>
      <c r="M272" s="31">
        <f t="shared" si="71"/>
        <v>1</v>
      </c>
      <c r="N272" s="31">
        <f t="shared" si="72"/>
        <v>1</v>
      </c>
      <c r="O272" s="31">
        <f t="shared" si="73"/>
        <v>1</v>
      </c>
      <c r="P272" s="31">
        <f t="shared" si="74"/>
        <v>1</v>
      </c>
      <c r="Q272" s="31">
        <v>0</v>
      </c>
      <c r="R272" s="31">
        <v>0</v>
      </c>
      <c r="S272" s="33">
        <v>0</v>
      </c>
      <c r="T272" s="31" t="s">
        <v>1102</v>
      </c>
      <c r="U272" s="96" t="s">
        <v>1101</v>
      </c>
      <c r="V272" s="96">
        <v>0</v>
      </c>
      <c r="W272" s="270" t="s">
        <v>1103</v>
      </c>
      <c r="AB272" s="269"/>
      <c r="AE272" s="1"/>
      <c r="AF272" s="1"/>
      <c r="AG272" s="1"/>
      <c r="AH272" s="1"/>
      <c r="AP272" s="31"/>
    </row>
    <row r="273" spans="1:42">
      <c r="A273" s="268" t="str">
        <f t="shared" si="61"/>
        <v>1184</v>
      </c>
      <c r="B273" s="124" t="str">
        <f t="shared" si="76"/>
        <v>track_1184</v>
      </c>
      <c r="C273" s="33">
        <f t="shared" si="62"/>
        <v>24</v>
      </c>
      <c r="D273" s="33">
        <f t="shared" si="63"/>
        <v>1</v>
      </c>
      <c r="E273" s="33">
        <f t="shared" si="64"/>
        <v>4</v>
      </c>
      <c r="F273" s="33">
        <f t="shared" si="65"/>
        <v>2</v>
      </c>
      <c r="G273" s="33">
        <f t="shared" si="66"/>
        <v>1</v>
      </c>
      <c r="H273" s="33">
        <f t="shared" si="67"/>
        <v>1</v>
      </c>
      <c r="I273" s="33">
        <f t="shared" si="68"/>
        <v>2</v>
      </c>
      <c r="J273" s="31">
        <f t="shared" si="69"/>
        <v>0</v>
      </c>
      <c r="K273" s="31">
        <f t="shared" si="70"/>
        <v>0</v>
      </c>
      <c r="L273" s="31">
        <f t="shared" si="75"/>
        <v>1</v>
      </c>
      <c r="M273" s="31">
        <f t="shared" si="71"/>
        <v>1</v>
      </c>
      <c r="N273" s="31">
        <f t="shared" si="72"/>
        <v>1</v>
      </c>
      <c r="O273" s="31">
        <f t="shared" si="73"/>
        <v>1</v>
      </c>
      <c r="P273" s="31">
        <f t="shared" si="74"/>
        <v>1</v>
      </c>
      <c r="Q273" s="31">
        <v>0</v>
      </c>
      <c r="R273" s="31">
        <v>0</v>
      </c>
      <c r="S273" s="33">
        <v>0</v>
      </c>
      <c r="T273" s="31" t="s">
        <v>1102</v>
      </c>
      <c r="U273" s="96" t="s">
        <v>1101</v>
      </c>
      <c r="V273" s="96">
        <v>0</v>
      </c>
      <c r="W273" s="270" t="s">
        <v>1100</v>
      </c>
      <c r="AB273" s="269"/>
      <c r="AE273" s="1"/>
      <c r="AF273" s="1"/>
      <c r="AG273" s="1"/>
      <c r="AH273" s="1"/>
      <c r="AP273" s="31"/>
    </row>
    <row r="274" spans="1:42">
      <c r="A274" s="268" t="str">
        <f t="shared" si="61"/>
        <v>1185</v>
      </c>
      <c r="B274" s="124" t="str">
        <f t="shared" si="76"/>
        <v>track_1185</v>
      </c>
      <c r="C274" s="33">
        <f t="shared" si="62"/>
        <v>25</v>
      </c>
      <c r="D274" s="33">
        <f t="shared" si="63"/>
        <v>0</v>
      </c>
      <c r="E274" s="33">
        <f t="shared" si="64"/>
        <v>2</v>
      </c>
      <c r="F274" s="33">
        <f t="shared" si="65"/>
        <v>2</v>
      </c>
      <c r="G274" s="33">
        <f t="shared" si="66"/>
        <v>1</v>
      </c>
      <c r="H274" s="33">
        <f t="shared" si="67"/>
        <v>2</v>
      </c>
      <c r="I274" s="33">
        <f t="shared" si="68"/>
        <v>3</v>
      </c>
      <c r="J274" s="31">
        <f t="shared" si="69"/>
        <v>0</v>
      </c>
      <c r="K274" s="31">
        <f t="shared" si="70"/>
        <v>0</v>
      </c>
      <c r="L274" s="31">
        <f t="shared" si="75"/>
        <v>1</v>
      </c>
      <c r="M274" s="31">
        <f t="shared" si="71"/>
        <v>1</v>
      </c>
      <c r="N274" s="31">
        <f t="shared" si="72"/>
        <v>1</v>
      </c>
      <c r="O274" s="31">
        <f t="shared" si="73"/>
        <v>1</v>
      </c>
      <c r="P274" s="31">
        <f t="shared" si="74"/>
        <v>1</v>
      </c>
      <c r="Q274" s="31">
        <v>0</v>
      </c>
      <c r="R274" s="31">
        <v>0</v>
      </c>
      <c r="S274" s="33">
        <v>0</v>
      </c>
      <c r="T274" s="33" t="s">
        <v>1095</v>
      </c>
      <c r="U274" s="96" t="s">
        <v>1094</v>
      </c>
      <c r="V274" s="96">
        <v>0</v>
      </c>
      <c r="W274" s="270" t="s">
        <v>1099</v>
      </c>
      <c r="AB274" s="269"/>
      <c r="AE274" s="1"/>
      <c r="AF274" s="1"/>
      <c r="AG274" s="1"/>
      <c r="AH274" s="1"/>
      <c r="AP274" s="31"/>
    </row>
    <row r="275" spans="1:42">
      <c r="A275" s="268" t="str">
        <f t="shared" si="61"/>
        <v>1186</v>
      </c>
      <c r="B275" s="124" t="str">
        <f t="shared" si="76"/>
        <v>track_1186</v>
      </c>
      <c r="C275" s="33">
        <f t="shared" si="62"/>
        <v>25</v>
      </c>
      <c r="D275" s="33">
        <f t="shared" si="63"/>
        <v>0</v>
      </c>
      <c r="E275" s="33">
        <f t="shared" si="64"/>
        <v>2</v>
      </c>
      <c r="F275" s="33">
        <f t="shared" si="65"/>
        <v>2</v>
      </c>
      <c r="G275" s="33">
        <f t="shared" si="66"/>
        <v>1</v>
      </c>
      <c r="H275" s="33">
        <f t="shared" si="67"/>
        <v>5</v>
      </c>
      <c r="I275" s="33">
        <f t="shared" si="68"/>
        <v>3</v>
      </c>
      <c r="J275" s="31">
        <f t="shared" si="69"/>
        <v>0</v>
      </c>
      <c r="K275" s="31">
        <f t="shared" si="70"/>
        <v>0</v>
      </c>
      <c r="L275" s="31">
        <f t="shared" si="75"/>
        <v>1</v>
      </c>
      <c r="M275" s="31">
        <f t="shared" si="71"/>
        <v>1</v>
      </c>
      <c r="N275" s="31">
        <f t="shared" si="72"/>
        <v>1</v>
      </c>
      <c r="O275" s="31">
        <f t="shared" si="73"/>
        <v>1</v>
      </c>
      <c r="P275" s="31">
        <f t="shared" si="74"/>
        <v>1</v>
      </c>
      <c r="Q275" s="31">
        <v>0</v>
      </c>
      <c r="R275" s="31">
        <v>0</v>
      </c>
      <c r="S275" s="33">
        <v>0</v>
      </c>
      <c r="T275" s="33" t="s">
        <v>1095</v>
      </c>
      <c r="U275" s="96" t="s">
        <v>1094</v>
      </c>
      <c r="V275" s="96">
        <v>0</v>
      </c>
      <c r="W275" s="270" t="s">
        <v>1098</v>
      </c>
      <c r="AB275" s="269"/>
      <c r="AE275" s="1"/>
      <c r="AF275" s="1"/>
      <c r="AG275" s="1"/>
      <c r="AH275" s="1"/>
      <c r="AP275" s="31"/>
    </row>
    <row r="276" spans="1:42">
      <c r="A276" s="268" t="str">
        <f t="shared" si="61"/>
        <v>1187</v>
      </c>
      <c r="B276" s="124" t="str">
        <f t="shared" si="76"/>
        <v>track_1187</v>
      </c>
      <c r="C276" s="33">
        <f t="shared" si="62"/>
        <v>25</v>
      </c>
      <c r="D276" s="33">
        <f t="shared" si="63"/>
        <v>0</v>
      </c>
      <c r="E276" s="33">
        <f t="shared" si="64"/>
        <v>3</v>
      </c>
      <c r="F276" s="33">
        <f t="shared" si="65"/>
        <v>2</v>
      </c>
      <c r="G276" s="33">
        <f t="shared" si="66"/>
        <v>1</v>
      </c>
      <c r="H276" s="33">
        <f t="shared" si="67"/>
        <v>3</v>
      </c>
      <c r="I276" s="33">
        <f t="shared" si="68"/>
        <v>3</v>
      </c>
      <c r="J276" s="31">
        <f t="shared" si="69"/>
        <v>0</v>
      </c>
      <c r="K276" s="31">
        <f t="shared" si="70"/>
        <v>0</v>
      </c>
      <c r="L276" s="31">
        <f t="shared" si="75"/>
        <v>1</v>
      </c>
      <c r="M276" s="31">
        <f t="shared" si="71"/>
        <v>1</v>
      </c>
      <c r="N276" s="31">
        <f t="shared" si="72"/>
        <v>1</v>
      </c>
      <c r="O276" s="31">
        <f t="shared" si="73"/>
        <v>1</v>
      </c>
      <c r="P276" s="31">
        <f t="shared" si="74"/>
        <v>1</v>
      </c>
      <c r="Q276" s="31">
        <v>0</v>
      </c>
      <c r="R276" s="31">
        <v>0</v>
      </c>
      <c r="S276" s="33">
        <v>0</v>
      </c>
      <c r="T276" s="33" t="s">
        <v>1095</v>
      </c>
      <c r="U276" s="96" t="s">
        <v>1094</v>
      </c>
      <c r="V276" s="96">
        <v>0</v>
      </c>
      <c r="W276" s="270" t="s">
        <v>1097</v>
      </c>
      <c r="AB276" s="269"/>
      <c r="AE276" s="1"/>
      <c r="AF276" s="1"/>
      <c r="AG276" s="1"/>
      <c r="AH276" s="1"/>
      <c r="AP276" s="31"/>
    </row>
    <row r="277" spans="1:42">
      <c r="A277" s="268" t="str">
        <f t="shared" si="61"/>
        <v>1188</v>
      </c>
      <c r="B277" s="124" t="str">
        <f t="shared" si="76"/>
        <v>track_1188</v>
      </c>
      <c r="C277" s="33">
        <f t="shared" si="62"/>
        <v>25</v>
      </c>
      <c r="D277" s="33">
        <f t="shared" si="63"/>
        <v>0</v>
      </c>
      <c r="E277" s="33">
        <f t="shared" si="64"/>
        <v>4</v>
      </c>
      <c r="F277" s="33">
        <f t="shared" si="65"/>
        <v>4</v>
      </c>
      <c r="G277" s="33">
        <f t="shared" si="66"/>
        <v>1</v>
      </c>
      <c r="H277" s="33">
        <f t="shared" si="67"/>
        <v>1</v>
      </c>
      <c r="I277" s="33">
        <f t="shared" si="68"/>
        <v>3</v>
      </c>
      <c r="J277" s="31">
        <f t="shared" si="69"/>
        <v>0</v>
      </c>
      <c r="K277" s="31">
        <f t="shared" si="70"/>
        <v>0</v>
      </c>
      <c r="L277" s="31">
        <f t="shared" si="75"/>
        <v>1</v>
      </c>
      <c r="M277" s="31">
        <f t="shared" si="71"/>
        <v>1</v>
      </c>
      <c r="N277" s="31">
        <f t="shared" si="72"/>
        <v>1</v>
      </c>
      <c r="O277" s="31">
        <f t="shared" si="73"/>
        <v>1</v>
      </c>
      <c r="P277" s="31">
        <f t="shared" si="74"/>
        <v>1</v>
      </c>
      <c r="Q277" s="31">
        <v>0</v>
      </c>
      <c r="R277" s="31">
        <v>0</v>
      </c>
      <c r="S277" s="33">
        <v>0</v>
      </c>
      <c r="T277" s="33" t="s">
        <v>1095</v>
      </c>
      <c r="U277" s="96" t="s">
        <v>1094</v>
      </c>
      <c r="V277" s="96">
        <v>0</v>
      </c>
      <c r="W277" s="270" t="s">
        <v>1096</v>
      </c>
      <c r="AB277" s="269"/>
      <c r="AE277" s="1"/>
      <c r="AF277" s="1"/>
      <c r="AG277" s="1"/>
      <c r="AH277" s="1"/>
      <c r="AP277" s="31"/>
    </row>
    <row r="278" spans="1:42">
      <c r="A278" s="268" t="str">
        <f t="shared" si="61"/>
        <v>1189</v>
      </c>
      <c r="B278" s="124" t="str">
        <f t="shared" si="76"/>
        <v>track_1189</v>
      </c>
      <c r="C278" s="33">
        <f t="shared" si="62"/>
        <v>25</v>
      </c>
      <c r="D278" s="33">
        <f t="shared" si="63"/>
        <v>0</v>
      </c>
      <c r="E278" s="33">
        <f t="shared" si="64"/>
        <v>4</v>
      </c>
      <c r="F278" s="33">
        <f t="shared" si="65"/>
        <v>4</v>
      </c>
      <c r="G278" s="33">
        <f t="shared" si="66"/>
        <v>1</v>
      </c>
      <c r="H278" s="33">
        <f t="shared" si="67"/>
        <v>4</v>
      </c>
      <c r="I278" s="33">
        <f t="shared" si="68"/>
        <v>3</v>
      </c>
      <c r="J278" s="31">
        <f t="shared" si="69"/>
        <v>0</v>
      </c>
      <c r="K278" s="31">
        <f t="shared" si="70"/>
        <v>0</v>
      </c>
      <c r="L278" s="31">
        <f t="shared" si="75"/>
        <v>1</v>
      </c>
      <c r="M278" s="31">
        <f t="shared" si="71"/>
        <v>1</v>
      </c>
      <c r="N278" s="31">
        <f t="shared" si="72"/>
        <v>1</v>
      </c>
      <c r="O278" s="31">
        <f t="shared" si="73"/>
        <v>1</v>
      </c>
      <c r="P278" s="31">
        <f t="shared" si="74"/>
        <v>1</v>
      </c>
      <c r="Q278" s="31">
        <v>0</v>
      </c>
      <c r="R278" s="31">
        <v>0</v>
      </c>
      <c r="S278" s="33">
        <v>0</v>
      </c>
      <c r="T278" s="33" t="s">
        <v>1095</v>
      </c>
      <c r="U278" s="96" t="s">
        <v>1094</v>
      </c>
      <c r="V278" s="96">
        <v>0</v>
      </c>
      <c r="W278" s="270" t="s">
        <v>1093</v>
      </c>
      <c r="AB278" s="269"/>
      <c r="AE278" s="1"/>
      <c r="AF278" s="1"/>
      <c r="AG278" s="1"/>
      <c r="AH278" s="1"/>
      <c r="AP278" s="31"/>
    </row>
    <row r="279" spans="1:42">
      <c r="A279" s="268" t="str">
        <f t="shared" si="61"/>
        <v>1190</v>
      </c>
      <c r="B279" s="124" t="str">
        <f t="shared" si="76"/>
        <v>track_1190</v>
      </c>
      <c r="C279" s="33">
        <f t="shared" si="62"/>
        <v>26</v>
      </c>
      <c r="D279" s="33">
        <f t="shared" si="63"/>
        <v>0</v>
      </c>
      <c r="E279" s="33">
        <f t="shared" si="64"/>
        <v>1</v>
      </c>
      <c r="F279" s="33">
        <f t="shared" si="65"/>
        <v>2</v>
      </c>
      <c r="G279" s="33">
        <f t="shared" si="66"/>
        <v>2</v>
      </c>
      <c r="H279" s="33">
        <f t="shared" si="67"/>
        <v>1</v>
      </c>
      <c r="I279" s="33">
        <f t="shared" si="68"/>
        <v>4</v>
      </c>
      <c r="J279" s="31">
        <f t="shared" si="69"/>
        <v>1</v>
      </c>
      <c r="K279" s="31">
        <f t="shared" si="70"/>
        <v>1</v>
      </c>
      <c r="L279" s="31">
        <f t="shared" si="75"/>
        <v>1</v>
      </c>
      <c r="M279" s="31">
        <f t="shared" si="71"/>
        <v>1</v>
      </c>
      <c r="N279" s="31">
        <f t="shared" si="72"/>
        <v>1</v>
      </c>
      <c r="O279" s="31">
        <f t="shared" si="73"/>
        <v>1</v>
      </c>
      <c r="P279" s="31">
        <f t="shared" si="74"/>
        <v>1</v>
      </c>
      <c r="Q279" s="31">
        <v>0</v>
      </c>
      <c r="R279" s="31">
        <v>0</v>
      </c>
      <c r="S279" s="33">
        <v>0</v>
      </c>
      <c r="T279" s="31" t="s">
        <v>1085</v>
      </c>
      <c r="U279" s="96" t="s">
        <v>1084</v>
      </c>
      <c r="V279" s="96">
        <v>0</v>
      </c>
      <c r="W279" s="270" t="s">
        <v>1092</v>
      </c>
      <c r="AB279" s="269"/>
      <c r="AE279" s="1"/>
      <c r="AF279" s="1"/>
      <c r="AG279" s="1"/>
      <c r="AH279" s="1"/>
      <c r="AP279" s="31"/>
    </row>
    <row r="280" spans="1:42">
      <c r="A280" s="268" t="str">
        <f t="shared" si="61"/>
        <v>1191</v>
      </c>
      <c r="B280" s="124" t="str">
        <f t="shared" si="76"/>
        <v>track_1191</v>
      </c>
      <c r="C280" s="33">
        <f t="shared" si="62"/>
        <v>26</v>
      </c>
      <c r="D280" s="33">
        <f t="shared" si="63"/>
        <v>0</v>
      </c>
      <c r="E280" s="33">
        <f t="shared" si="64"/>
        <v>1</v>
      </c>
      <c r="F280" s="33">
        <f t="shared" si="65"/>
        <v>4</v>
      </c>
      <c r="G280" s="33">
        <f t="shared" si="66"/>
        <v>1</v>
      </c>
      <c r="H280" s="33">
        <f t="shared" si="67"/>
        <v>2</v>
      </c>
      <c r="I280" s="33">
        <f t="shared" si="68"/>
        <v>4</v>
      </c>
      <c r="J280" s="31">
        <f t="shared" si="69"/>
        <v>1</v>
      </c>
      <c r="K280" s="31">
        <f t="shared" si="70"/>
        <v>1</v>
      </c>
      <c r="L280" s="31">
        <f t="shared" si="75"/>
        <v>1</v>
      </c>
      <c r="M280" s="31">
        <f t="shared" si="71"/>
        <v>1</v>
      </c>
      <c r="N280" s="31">
        <f t="shared" si="72"/>
        <v>1</v>
      </c>
      <c r="O280" s="31">
        <f t="shared" si="73"/>
        <v>1</v>
      </c>
      <c r="P280" s="31">
        <f t="shared" si="74"/>
        <v>1</v>
      </c>
      <c r="Q280" s="31">
        <v>0</v>
      </c>
      <c r="R280" s="31">
        <v>0</v>
      </c>
      <c r="S280" s="33">
        <v>0</v>
      </c>
      <c r="T280" s="31" t="s">
        <v>1085</v>
      </c>
      <c r="U280" s="96" t="s">
        <v>1084</v>
      </c>
      <c r="V280" s="96">
        <v>0</v>
      </c>
      <c r="W280" s="270" t="s">
        <v>1091</v>
      </c>
      <c r="AB280" s="269"/>
      <c r="AE280" s="1"/>
      <c r="AF280" s="1"/>
      <c r="AG280" s="1"/>
      <c r="AH280" s="1"/>
      <c r="AP280" s="31"/>
    </row>
    <row r="281" spans="1:42">
      <c r="A281" s="268" t="str">
        <f t="shared" si="61"/>
        <v>1192</v>
      </c>
      <c r="B281" s="124" t="str">
        <f t="shared" si="76"/>
        <v>track_1192</v>
      </c>
      <c r="C281" s="33">
        <f t="shared" si="62"/>
        <v>26</v>
      </c>
      <c r="D281" s="33">
        <f t="shared" si="63"/>
        <v>0</v>
      </c>
      <c r="E281" s="33">
        <f t="shared" si="64"/>
        <v>2</v>
      </c>
      <c r="F281" s="33">
        <f t="shared" si="65"/>
        <v>3</v>
      </c>
      <c r="G281" s="33">
        <f t="shared" si="66"/>
        <v>2</v>
      </c>
      <c r="H281" s="33">
        <f t="shared" si="67"/>
        <v>3</v>
      </c>
      <c r="I281" s="33">
        <f t="shared" si="68"/>
        <v>4</v>
      </c>
      <c r="J281" s="31">
        <f t="shared" si="69"/>
        <v>1</v>
      </c>
      <c r="K281" s="31">
        <f t="shared" si="70"/>
        <v>1</v>
      </c>
      <c r="L281" s="31">
        <f t="shared" si="75"/>
        <v>1</v>
      </c>
      <c r="M281" s="31">
        <f t="shared" si="71"/>
        <v>1</v>
      </c>
      <c r="N281" s="31">
        <f t="shared" si="72"/>
        <v>1</v>
      </c>
      <c r="O281" s="31">
        <f t="shared" si="73"/>
        <v>1</v>
      </c>
      <c r="P281" s="31">
        <f t="shared" si="74"/>
        <v>1</v>
      </c>
      <c r="Q281" s="31">
        <v>0</v>
      </c>
      <c r="R281" s="31">
        <v>0</v>
      </c>
      <c r="S281" s="33">
        <v>0</v>
      </c>
      <c r="T281" s="31" t="s">
        <v>1085</v>
      </c>
      <c r="U281" s="96" t="s">
        <v>1084</v>
      </c>
      <c r="V281" s="96">
        <v>0</v>
      </c>
      <c r="W281" s="270" t="s">
        <v>1090</v>
      </c>
      <c r="AB281" s="269"/>
      <c r="AE281" s="1"/>
      <c r="AF281" s="1"/>
      <c r="AG281" s="1"/>
      <c r="AH281" s="1"/>
      <c r="AP281" s="31"/>
    </row>
    <row r="282" spans="1:42">
      <c r="A282" s="268" t="str">
        <f t="shared" si="61"/>
        <v>1193</v>
      </c>
      <c r="B282" s="124" t="str">
        <f t="shared" si="76"/>
        <v>track_1193</v>
      </c>
      <c r="C282" s="33">
        <f t="shared" si="62"/>
        <v>26</v>
      </c>
      <c r="D282" s="33">
        <f t="shared" si="63"/>
        <v>0</v>
      </c>
      <c r="E282" s="33">
        <f t="shared" si="64"/>
        <v>2</v>
      </c>
      <c r="F282" s="33">
        <f t="shared" si="65"/>
        <v>4</v>
      </c>
      <c r="G282" s="33">
        <f t="shared" si="66"/>
        <v>2</v>
      </c>
      <c r="H282" s="33">
        <f t="shared" si="67"/>
        <v>4</v>
      </c>
      <c r="I282" s="33">
        <f t="shared" si="68"/>
        <v>4</v>
      </c>
      <c r="J282" s="31">
        <f t="shared" si="69"/>
        <v>1</v>
      </c>
      <c r="K282" s="31">
        <f t="shared" si="70"/>
        <v>1</v>
      </c>
      <c r="L282" s="31">
        <f t="shared" si="75"/>
        <v>1</v>
      </c>
      <c r="M282" s="31">
        <f t="shared" si="71"/>
        <v>1</v>
      </c>
      <c r="N282" s="31">
        <f t="shared" si="72"/>
        <v>1</v>
      </c>
      <c r="O282" s="31">
        <f t="shared" si="73"/>
        <v>1</v>
      </c>
      <c r="P282" s="31">
        <f t="shared" si="74"/>
        <v>1</v>
      </c>
      <c r="Q282" s="31">
        <v>0</v>
      </c>
      <c r="R282" s="31">
        <v>0</v>
      </c>
      <c r="S282" s="33">
        <v>0</v>
      </c>
      <c r="T282" s="31" t="s">
        <v>1085</v>
      </c>
      <c r="U282" s="96" t="s">
        <v>1084</v>
      </c>
      <c r="V282" s="96">
        <v>0</v>
      </c>
      <c r="W282" s="270" t="s">
        <v>1089</v>
      </c>
      <c r="AB282" s="269"/>
      <c r="AE282" s="1"/>
      <c r="AF282" s="1"/>
      <c r="AG282" s="1"/>
      <c r="AH282" s="1"/>
      <c r="AP282" s="31"/>
    </row>
    <row r="283" spans="1:42">
      <c r="A283" s="268" t="str">
        <f t="shared" si="61"/>
        <v>1194</v>
      </c>
      <c r="B283" s="124" t="str">
        <f t="shared" si="76"/>
        <v>track_1194</v>
      </c>
      <c r="C283" s="33">
        <f t="shared" si="62"/>
        <v>26</v>
      </c>
      <c r="D283" s="33">
        <f t="shared" si="63"/>
        <v>0</v>
      </c>
      <c r="E283" s="33">
        <f t="shared" si="64"/>
        <v>3</v>
      </c>
      <c r="F283" s="33">
        <f t="shared" si="65"/>
        <v>1</v>
      </c>
      <c r="G283" s="33">
        <f t="shared" si="66"/>
        <v>1</v>
      </c>
      <c r="H283" s="33">
        <f t="shared" si="67"/>
        <v>5</v>
      </c>
      <c r="I283" s="33">
        <f t="shared" si="68"/>
        <v>4</v>
      </c>
      <c r="J283" s="31">
        <f t="shared" si="69"/>
        <v>1</v>
      </c>
      <c r="K283" s="31">
        <f t="shared" si="70"/>
        <v>1</v>
      </c>
      <c r="L283" s="31">
        <f t="shared" si="75"/>
        <v>1</v>
      </c>
      <c r="M283" s="31">
        <f t="shared" si="71"/>
        <v>1</v>
      </c>
      <c r="N283" s="31">
        <f t="shared" si="72"/>
        <v>1</v>
      </c>
      <c r="O283" s="31">
        <f t="shared" si="73"/>
        <v>1</v>
      </c>
      <c r="P283" s="31">
        <f t="shared" si="74"/>
        <v>1</v>
      </c>
      <c r="Q283" s="31">
        <v>0</v>
      </c>
      <c r="R283" s="31">
        <v>0</v>
      </c>
      <c r="S283" s="33">
        <v>0</v>
      </c>
      <c r="T283" s="31" t="s">
        <v>1085</v>
      </c>
      <c r="U283" s="96" t="s">
        <v>1084</v>
      </c>
      <c r="V283" s="96">
        <v>0</v>
      </c>
      <c r="W283" s="270" t="s">
        <v>1088</v>
      </c>
      <c r="AB283" s="269"/>
      <c r="AE283" s="1"/>
      <c r="AF283" s="1"/>
      <c r="AG283" s="1"/>
      <c r="AH283" s="1"/>
      <c r="AP283" s="31"/>
    </row>
    <row r="284" spans="1:42">
      <c r="A284" s="268" t="str">
        <f t="shared" si="61"/>
        <v>1195</v>
      </c>
      <c r="B284" s="124" t="str">
        <f t="shared" si="76"/>
        <v>track_1195</v>
      </c>
      <c r="C284" s="33">
        <f t="shared" si="62"/>
        <v>26</v>
      </c>
      <c r="D284" s="33">
        <f t="shared" si="63"/>
        <v>0</v>
      </c>
      <c r="E284" s="33">
        <f t="shared" si="64"/>
        <v>3</v>
      </c>
      <c r="F284" s="33">
        <f t="shared" si="65"/>
        <v>4</v>
      </c>
      <c r="G284" s="33">
        <f t="shared" si="66"/>
        <v>2</v>
      </c>
      <c r="H284" s="33">
        <f t="shared" si="67"/>
        <v>6</v>
      </c>
      <c r="I284" s="33">
        <f t="shared" si="68"/>
        <v>4</v>
      </c>
      <c r="J284" s="31">
        <f t="shared" si="69"/>
        <v>1</v>
      </c>
      <c r="K284" s="31">
        <f t="shared" si="70"/>
        <v>1</v>
      </c>
      <c r="L284" s="31">
        <f t="shared" si="75"/>
        <v>1</v>
      </c>
      <c r="M284" s="31">
        <f t="shared" si="71"/>
        <v>1</v>
      </c>
      <c r="N284" s="31">
        <f t="shared" si="72"/>
        <v>1</v>
      </c>
      <c r="O284" s="31">
        <f t="shared" si="73"/>
        <v>1</v>
      </c>
      <c r="P284" s="31">
        <f t="shared" si="74"/>
        <v>1</v>
      </c>
      <c r="Q284" s="31">
        <v>0</v>
      </c>
      <c r="R284" s="31">
        <v>0</v>
      </c>
      <c r="S284" s="33">
        <v>0</v>
      </c>
      <c r="T284" s="31" t="s">
        <v>1085</v>
      </c>
      <c r="U284" s="96" t="s">
        <v>1084</v>
      </c>
      <c r="V284" s="96">
        <v>0</v>
      </c>
      <c r="W284" s="270" t="s">
        <v>1087</v>
      </c>
      <c r="AB284" s="269"/>
      <c r="AE284" s="1"/>
      <c r="AF284" s="1"/>
      <c r="AG284" s="1"/>
      <c r="AH284" s="1"/>
      <c r="AP284" s="31"/>
    </row>
    <row r="285" spans="1:42">
      <c r="A285" s="268" t="str">
        <f t="shared" si="61"/>
        <v>1196</v>
      </c>
      <c r="B285" s="124" t="str">
        <f t="shared" si="76"/>
        <v>track_1196</v>
      </c>
      <c r="C285" s="33">
        <f t="shared" si="62"/>
        <v>26</v>
      </c>
      <c r="D285" s="33">
        <f t="shared" si="63"/>
        <v>0</v>
      </c>
      <c r="E285" s="33">
        <f t="shared" si="64"/>
        <v>4</v>
      </c>
      <c r="F285" s="33">
        <f t="shared" si="65"/>
        <v>2</v>
      </c>
      <c r="G285" s="33">
        <f t="shared" si="66"/>
        <v>2</v>
      </c>
      <c r="H285" s="33">
        <f t="shared" si="67"/>
        <v>7</v>
      </c>
      <c r="I285" s="33">
        <f t="shared" si="68"/>
        <v>4</v>
      </c>
      <c r="J285" s="31">
        <f t="shared" si="69"/>
        <v>1</v>
      </c>
      <c r="K285" s="31">
        <f t="shared" si="70"/>
        <v>1</v>
      </c>
      <c r="L285" s="31">
        <f t="shared" si="75"/>
        <v>1</v>
      </c>
      <c r="M285" s="31">
        <f t="shared" si="71"/>
        <v>1</v>
      </c>
      <c r="N285" s="31">
        <f t="shared" si="72"/>
        <v>1</v>
      </c>
      <c r="O285" s="31">
        <f t="shared" si="73"/>
        <v>1</v>
      </c>
      <c r="P285" s="31">
        <f t="shared" si="74"/>
        <v>1</v>
      </c>
      <c r="Q285" s="31">
        <v>0</v>
      </c>
      <c r="R285" s="31">
        <v>0</v>
      </c>
      <c r="S285" s="33">
        <v>0</v>
      </c>
      <c r="T285" s="31" t="s">
        <v>1085</v>
      </c>
      <c r="U285" s="96" t="s">
        <v>1084</v>
      </c>
      <c r="V285" s="96">
        <v>0</v>
      </c>
      <c r="W285" s="270" t="s">
        <v>1086</v>
      </c>
      <c r="AB285" s="269"/>
      <c r="AE285" s="1"/>
      <c r="AF285" s="1"/>
      <c r="AG285" s="1"/>
      <c r="AH285" s="1"/>
      <c r="AP285" s="31"/>
    </row>
    <row r="286" spans="1:42">
      <c r="A286" s="268" t="str">
        <f t="shared" si="61"/>
        <v>1197</v>
      </c>
      <c r="B286" s="124" t="str">
        <f t="shared" si="76"/>
        <v>track_1197</v>
      </c>
      <c r="C286" s="33">
        <f t="shared" si="62"/>
        <v>26</v>
      </c>
      <c r="D286" s="33">
        <f t="shared" si="63"/>
        <v>0</v>
      </c>
      <c r="E286" s="33">
        <f t="shared" si="64"/>
        <v>4</v>
      </c>
      <c r="F286" s="33">
        <f t="shared" si="65"/>
        <v>3</v>
      </c>
      <c r="G286" s="33">
        <f t="shared" si="66"/>
        <v>1</v>
      </c>
      <c r="H286" s="33">
        <f t="shared" si="67"/>
        <v>8</v>
      </c>
      <c r="I286" s="33">
        <f t="shared" si="68"/>
        <v>4</v>
      </c>
      <c r="J286" s="31">
        <f t="shared" si="69"/>
        <v>1</v>
      </c>
      <c r="K286" s="31">
        <f t="shared" si="70"/>
        <v>1</v>
      </c>
      <c r="L286" s="31">
        <f t="shared" si="75"/>
        <v>1</v>
      </c>
      <c r="M286" s="31">
        <f t="shared" si="71"/>
        <v>1</v>
      </c>
      <c r="N286" s="31">
        <f t="shared" si="72"/>
        <v>1</v>
      </c>
      <c r="O286" s="31">
        <f t="shared" si="73"/>
        <v>1</v>
      </c>
      <c r="P286" s="31">
        <f t="shared" si="74"/>
        <v>1</v>
      </c>
      <c r="Q286" s="31">
        <v>0</v>
      </c>
      <c r="R286" s="31">
        <v>0</v>
      </c>
      <c r="S286" s="33">
        <v>0</v>
      </c>
      <c r="T286" s="31" t="s">
        <v>1085</v>
      </c>
      <c r="U286" s="96" t="s">
        <v>1084</v>
      </c>
      <c r="V286" s="96">
        <v>0</v>
      </c>
      <c r="W286" s="270" t="s">
        <v>1083</v>
      </c>
      <c r="AB286" s="269"/>
      <c r="AE286" s="1"/>
      <c r="AF286" s="1"/>
      <c r="AG286" s="1"/>
      <c r="AH286" s="1"/>
      <c r="AP286" s="31"/>
    </row>
    <row r="287" spans="1:42">
      <c r="A287" s="268" t="str">
        <f t="shared" si="61"/>
        <v>1198</v>
      </c>
      <c r="B287" s="124" t="str">
        <f t="shared" si="76"/>
        <v>track_1198</v>
      </c>
      <c r="C287" s="33">
        <f t="shared" si="62"/>
        <v>27</v>
      </c>
      <c r="D287" s="33">
        <f t="shared" si="63"/>
        <v>0</v>
      </c>
      <c r="E287" s="33">
        <f t="shared" si="64"/>
        <v>1</v>
      </c>
      <c r="F287" s="33">
        <f t="shared" si="65"/>
        <v>1</v>
      </c>
      <c r="G287" s="33">
        <f t="shared" si="66"/>
        <v>1</v>
      </c>
      <c r="H287" s="33">
        <f t="shared" si="67"/>
        <v>1</v>
      </c>
      <c r="I287" s="33">
        <f t="shared" si="68"/>
        <v>4</v>
      </c>
      <c r="J287" s="31">
        <f t="shared" si="69"/>
        <v>0</v>
      </c>
      <c r="K287" s="31">
        <f t="shared" si="70"/>
        <v>0</v>
      </c>
      <c r="L287" s="31">
        <f t="shared" si="75"/>
        <v>1</v>
      </c>
      <c r="M287" s="31">
        <f t="shared" si="71"/>
        <v>1</v>
      </c>
      <c r="N287" s="31">
        <f t="shared" si="72"/>
        <v>1</v>
      </c>
      <c r="O287" s="31">
        <f t="shared" si="73"/>
        <v>1</v>
      </c>
      <c r="P287" s="31">
        <f t="shared" si="74"/>
        <v>1</v>
      </c>
      <c r="Q287" s="31">
        <v>0</v>
      </c>
      <c r="R287" s="31">
        <v>0</v>
      </c>
      <c r="S287" s="33">
        <v>0</v>
      </c>
      <c r="T287" s="33">
        <v>0</v>
      </c>
      <c r="U287" s="96" t="s">
        <v>1</v>
      </c>
      <c r="V287" s="96">
        <v>0</v>
      </c>
      <c r="W287" s="270" t="s">
        <v>1082</v>
      </c>
      <c r="AB287" s="269"/>
      <c r="AE287" s="1"/>
      <c r="AF287" s="1"/>
      <c r="AG287" s="1"/>
      <c r="AH287" s="1"/>
      <c r="AP287" s="31"/>
    </row>
    <row r="288" spans="1:42">
      <c r="A288" s="268" t="str">
        <f t="shared" si="61"/>
        <v>1199</v>
      </c>
      <c r="B288" s="124" t="str">
        <f t="shared" si="76"/>
        <v>track_1199</v>
      </c>
      <c r="C288" s="33">
        <f t="shared" si="62"/>
        <v>27</v>
      </c>
      <c r="D288" s="33">
        <f t="shared" si="63"/>
        <v>0</v>
      </c>
      <c r="E288" s="33">
        <f t="shared" si="64"/>
        <v>1</v>
      </c>
      <c r="F288" s="33">
        <f t="shared" si="65"/>
        <v>3</v>
      </c>
      <c r="G288" s="33">
        <f t="shared" si="66"/>
        <v>1</v>
      </c>
      <c r="H288" s="33">
        <f t="shared" si="67"/>
        <v>2</v>
      </c>
      <c r="I288" s="33">
        <f t="shared" si="68"/>
        <v>4</v>
      </c>
      <c r="J288" s="31">
        <f t="shared" si="69"/>
        <v>0</v>
      </c>
      <c r="K288" s="31">
        <f t="shared" si="70"/>
        <v>0</v>
      </c>
      <c r="L288" s="31">
        <f t="shared" si="75"/>
        <v>1</v>
      </c>
      <c r="M288" s="31">
        <f t="shared" si="71"/>
        <v>1</v>
      </c>
      <c r="N288" s="31">
        <f t="shared" si="72"/>
        <v>1</v>
      </c>
      <c r="O288" s="31">
        <f t="shared" si="73"/>
        <v>1</v>
      </c>
      <c r="P288" s="31">
        <f t="shared" si="74"/>
        <v>1</v>
      </c>
      <c r="Q288" s="31">
        <v>0</v>
      </c>
      <c r="R288" s="31">
        <v>0</v>
      </c>
      <c r="S288" s="33">
        <v>0</v>
      </c>
      <c r="T288" s="33">
        <v>0</v>
      </c>
      <c r="U288" s="96" t="s">
        <v>1</v>
      </c>
      <c r="V288" s="96">
        <v>0</v>
      </c>
      <c r="W288" s="270" t="s">
        <v>1081</v>
      </c>
      <c r="AB288" s="269"/>
      <c r="AE288" s="1"/>
      <c r="AF288" s="1"/>
      <c r="AG288" s="1"/>
      <c r="AH288" s="1"/>
      <c r="AP288" s="31"/>
    </row>
    <row r="289" spans="1:42">
      <c r="A289" s="268" t="str">
        <f t="shared" si="61"/>
        <v>1200</v>
      </c>
      <c r="B289" s="124" t="str">
        <f t="shared" si="76"/>
        <v>track_1200</v>
      </c>
      <c r="C289" s="33">
        <f t="shared" si="62"/>
        <v>27</v>
      </c>
      <c r="D289" s="33">
        <f t="shared" si="63"/>
        <v>0</v>
      </c>
      <c r="E289" s="33">
        <f t="shared" si="64"/>
        <v>2</v>
      </c>
      <c r="F289" s="33">
        <f t="shared" si="65"/>
        <v>1</v>
      </c>
      <c r="G289" s="33">
        <f t="shared" si="66"/>
        <v>1</v>
      </c>
      <c r="H289" s="33">
        <f t="shared" si="67"/>
        <v>3</v>
      </c>
      <c r="I289" s="33">
        <f t="shared" si="68"/>
        <v>4</v>
      </c>
      <c r="J289" s="31">
        <f t="shared" si="69"/>
        <v>0</v>
      </c>
      <c r="K289" s="31">
        <f t="shared" si="70"/>
        <v>0</v>
      </c>
      <c r="L289" s="31">
        <f t="shared" si="75"/>
        <v>1</v>
      </c>
      <c r="M289" s="31">
        <f t="shared" si="71"/>
        <v>1</v>
      </c>
      <c r="N289" s="31">
        <f t="shared" si="72"/>
        <v>1</v>
      </c>
      <c r="O289" s="31">
        <f t="shared" si="73"/>
        <v>1</v>
      </c>
      <c r="P289" s="31">
        <f t="shared" si="74"/>
        <v>1</v>
      </c>
      <c r="Q289" s="31">
        <v>0</v>
      </c>
      <c r="R289" s="31">
        <v>0</v>
      </c>
      <c r="S289" s="33">
        <v>0</v>
      </c>
      <c r="T289" s="33">
        <v>0</v>
      </c>
      <c r="U289" s="96" t="s">
        <v>1</v>
      </c>
      <c r="V289" s="96">
        <v>0</v>
      </c>
      <c r="W289" s="270" t="s">
        <v>1080</v>
      </c>
      <c r="AB289" s="269"/>
      <c r="AE289" s="1"/>
      <c r="AF289" s="1"/>
      <c r="AG289" s="1"/>
      <c r="AH289" s="1"/>
      <c r="AP289" s="31"/>
    </row>
    <row r="290" spans="1:42">
      <c r="A290" s="268" t="str">
        <f t="shared" si="61"/>
        <v>1201</v>
      </c>
      <c r="B290" s="124" t="str">
        <f t="shared" si="76"/>
        <v>track_1201</v>
      </c>
      <c r="C290" s="33">
        <f t="shared" si="62"/>
        <v>27</v>
      </c>
      <c r="D290" s="33">
        <f t="shared" si="63"/>
        <v>0</v>
      </c>
      <c r="E290" s="33">
        <f t="shared" si="64"/>
        <v>2</v>
      </c>
      <c r="F290" s="33">
        <f t="shared" si="65"/>
        <v>4</v>
      </c>
      <c r="G290" s="33">
        <f t="shared" si="66"/>
        <v>1</v>
      </c>
      <c r="H290" s="33">
        <f t="shared" si="67"/>
        <v>4</v>
      </c>
      <c r="I290" s="33">
        <f t="shared" si="68"/>
        <v>4</v>
      </c>
      <c r="J290" s="31">
        <f t="shared" si="69"/>
        <v>0</v>
      </c>
      <c r="K290" s="31">
        <f t="shared" si="70"/>
        <v>0</v>
      </c>
      <c r="L290" s="31">
        <f t="shared" si="75"/>
        <v>1</v>
      </c>
      <c r="M290" s="31">
        <f t="shared" si="71"/>
        <v>1</v>
      </c>
      <c r="N290" s="31">
        <f t="shared" si="72"/>
        <v>1</v>
      </c>
      <c r="O290" s="31">
        <f t="shared" si="73"/>
        <v>1</v>
      </c>
      <c r="P290" s="31">
        <f t="shared" si="74"/>
        <v>1</v>
      </c>
      <c r="Q290" s="31">
        <v>0</v>
      </c>
      <c r="R290" s="31">
        <v>0</v>
      </c>
      <c r="S290" s="33">
        <v>0</v>
      </c>
      <c r="T290" s="33">
        <v>0</v>
      </c>
      <c r="U290" s="96" t="s">
        <v>1</v>
      </c>
      <c r="V290" s="96">
        <v>0</v>
      </c>
      <c r="W290" s="270" t="s">
        <v>1079</v>
      </c>
      <c r="AB290" s="269"/>
      <c r="AE290" s="1"/>
      <c r="AF290" s="1"/>
      <c r="AG290" s="1"/>
      <c r="AH290" s="1"/>
      <c r="AP290" s="31"/>
    </row>
    <row r="291" spans="1:42">
      <c r="A291" s="268" t="str">
        <f t="shared" si="61"/>
        <v>1202</v>
      </c>
      <c r="B291" s="124" t="str">
        <f t="shared" si="76"/>
        <v>track_1202</v>
      </c>
      <c r="C291" s="33">
        <f t="shared" si="62"/>
        <v>27</v>
      </c>
      <c r="D291" s="33">
        <f t="shared" si="63"/>
        <v>0</v>
      </c>
      <c r="E291" s="33">
        <f t="shared" si="64"/>
        <v>3</v>
      </c>
      <c r="F291" s="33">
        <f t="shared" si="65"/>
        <v>2</v>
      </c>
      <c r="G291" s="33">
        <f t="shared" si="66"/>
        <v>1</v>
      </c>
      <c r="H291" s="33">
        <f t="shared" si="67"/>
        <v>5</v>
      </c>
      <c r="I291" s="33">
        <f t="shared" si="68"/>
        <v>4</v>
      </c>
      <c r="J291" s="31">
        <f t="shared" si="69"/>
        <v>0</v>
      </c>
      <c r="K291" s="31">
        <f t="shared" si="70"/>
        <v>0</v>
      </c>
      <c r="L291" s="31">
        <f t="shared" si="75"/>
        <v>1</v>
      </c>
      <c r="M291" s="31">
        <f t="shared" si="71"/>
        <v>1</v>
      </c>
      <c r="N291" s="31">
        <f t="shared" si="72"/>
        <v>1</v>
      </c>
      <c r="O291" s="31">
        <f t="shared" si="73"/>
        <v>1</v>
      </c>
      <c r="P291" s="31">
        <f t="shared" si="74"/>
        <v>1</v>
      </c>
      <c r="Q291" s="31">
        <v>0</v>
      </c>
      <c r="R291" s="31">
        <v>0</v>
      </c>
      <c r="S291" s="33">
        <v>0</v>
      </c>
      <c r="T291" s="33">
        <v>0</v>
      </c>
      <c r="U291" s="96" t="s">
        <v>1</v>
      </c>
      <c r="V291" s="96">
        <v>0</v>
      </c>
      <c r="W291" s="270" t="s">
        <v>1078</v>
      </c>
      <c r="AB291" s="269"/>
      <c r="AE291" s="1"/>
      <c r="AF291" s="1"/>
      <c r="AG291" s="1"/>
      <c r="AH291" s="1"/>
      <c r="AP291" s="31"/>
    </row>
    <row r="292" spans="1:42">
      <c r="A292" s="268" t="str">
        <f t="shared" si="61"/>
        <v>1203</v>
      </c>
      <c r="B292" s="124" t="str">
        <f t="shared" si="76"/>
        <v>track_1203</v>
      </c>
      <c r="C292" s="33">
        <f t="shared" si="62"/>
        <v>27</v>
      </c>
      <c r="D292" s="33">
        <f t="shared" si="63"/>
        <v>0</v>
      </c>
      <c r="E292" s="33">
        <f t="shared" si="64"/>
        <v>3</v>
      </c>
      <c r="F292" s="33">
        <f t="shared" si="65"/>
        <v>4</v>
      </c>
      <c r="G292" s="33">
        <f t="shared" si="66"/>
        <v>1</v>
      </c>
      <c r="H292" s="33">
        <f t="shared" si="67"/>
        <v>6</v>
      </c>
      <c r="I292" s="33">
        <f t="shared" si="68"/>
        <v>4</v>
      </c>
      <c r="J292" s="31">
        <f t="shared" si="69"/>
        <v>0</v>
      </c>
      <c r="K292" s="31">
        <f t="shared" si="70"/>
        <v>0</v>
      </c>
      <c r="L292" s="31">
        <f t="shared" si="75"/>
        <v>1</v>
      </c>
      <c r="M292" s="31">
        <f t="shared" si="71"/>
        <v>1</v>
      </c>
      <c r="N292" s="31">
        <f t="shared" si="72"/>
        <v>1</v>
      </c>
      <c r="O292" s="31">
        <f t="shared" si="73"/>
        <v>1</v>
      </c>
      <c r="P292" s="31">
        <f t="shared" si="74"/>
        <v>1</v>
      </c>
      <c r="Q292" s="31">
        <v>0</v>
      </c>
      <c r="R292" s="31">
        <v>0</v>
      </c>
      <c r="S292" s="33">
        <v>0</v>
      </c>
      <c r="T292" s="33">
        <v>0</v>
      </c>
      <c r="U292" s="96" t="s">
        <v>1</v>
      </c>
      <c r="V292" s="96">
        <v>0</v>
      </c>
      <c r="W292" s="270" t="s">
        <v>1077</v>
      </c>
      <c r="AB292" s="269"/>
      <c r="AE292" s="1"/>
      <c r="AF292" s="1"/>
      <c r="AG292" s="1"/>
      <c r="AH292" s="1"/>
      <c r="AP292" s="31"/>
    </row>
    <row r="293" spans="1:42">
      <c r="A293" s="268" t="str">
        <f t="shared" si="61"/>
        <v>1204</v>
      </c>
      <c r="B293" s="124" t="str">
        <f t="shared" si="76"/>
        <v>track_1204</v>
      </c>
      <c r="C293" s="33">
        <f t="shared" si="62"/>
        <v>27</v>
      </c>
      <c r="D293" s="33">
        <f t="shared" si="63"/>
        <v>0</v>
      </c>
      <c r="E293" s="33">
        <f t="shared" si="64"/>
        <v>4</v>
      </c>
      <c r="F293" s="33">
        <f t="shared" si="65"/>
        <v>1</v>
      </c>
      <c r="G293" s="33">
        <f t="shared" si="66"/>
        <v>1</v>
      </c>
      <c r="H293" s="33">
        <f t="shared" si="67"/>
        <v>7</v>
      </c>
      <c r="I293" s="33">
        <f t="shared" si="68"/>
        <v>4</v>
      </c>
      <c r="J293" s="31">
        <f t="shared" si="69"/>
        <v>0</v>
      </c>
      <c r="K293" s="31">
        <f t="shared" si="70"/>
        <v>0</v>
      </c>
      <c r="L293" s="31">
        <f t="shared" si="75"/>
        <v>1</v>
      </c>
      <c r="M293" s="31">
        <f t="shared" si="71"/>
        <v>1</v>
      </c>
      <c r="N293" s="31">
        <f t="shared" si="72"/>
        <v>1</v>
      </c>
      <c r="O293" s="31">
        <f t="shared" si="73"/>
        <v>1</v>
      </c>
      <c r="P293" s="31">
        <f t="shared" si="74"/>
        <v>1</v>
      </c>
      <c r="Q293" s="31">
        <v>0</v>
      </c>
      <c r="R293" s="31">
        <v>0</v>
      </c>
      <c r="S293" s="33">
        <v>0</v>
      </c>
      <c r="T293" s="33">
        <v>0</v>
      </c>
      <c r="U293" s="96" t="s">
        <v>1</v>
      </c>
      <c r="V293" s="96">
        <v>0</v>
      </c>
      <c r="W293" s="270" t="s">
        <v>1076</v>
      </c>
      <c r="AB293" s="269"/>
      <c r="AE293" s="1"/>
      <c r="AF293" s="1"/>
      <c r="AG293" s="1"/>
      <c r="AH293" s="1"/>
      <c r="AP293" s="31"/>
    </row>
    <row r="294" spans="1:42">
      <c r="A294" s="268" t="str">
        <f t="shared" ref="A294:A357" si="77">RIGHT(W294,4)</f>
        <v>1205</v>
      </c>
      <c r="B294" s="124" t="str">
        <f t="shared" si="76"/>
        <v>track_1205</v>
      </c>
      <c r="C294" s="33">
        <f t="shared" ref="C294:C357" si="78">INT(RIGHT(LEFT(W294,8),2))</f>
        <v>27</v>
      </c>
      <c r="D294" s="33">
        <f t="shared" ref="D294:D357" si="79">INT(RIGHT(LEFT(W294,10),1))</f>
        <v>0</v>
      </c>
      <c r="E294" s="33">
        <f t="shared" ref="E294:E357" si="80">INT(RIGHT(LEFT(W294,11),1))</f>
        <v>4</v>
      </c>
      <c r="F294" s="33">
        <f t="shared" ref="F294:F357" si="81">INT(RIGHT(LEFT(W294,12),1))</f>
        <v>4</v>
      </c>
      <c r="G294" s="33">
        <f t="shared" ref="G294:G357" si="82">INT(RIGHT(LEFT(W294,13),1))</f>
        <v>1</v>
      </c>
      <c r="H294" s="33">
        <f t="shared" ref="H294:H357" si="83">INT(RIGHT(LEFT(W294,16),2))</f>
        <v>8</v>
      </c>
      <c r="I294" s="33">
        <f t="shared" ref="I294:I357" si="84">VLOOKUP(C294,AE:AG,3,0)</f>
        <v>4</v>
      </c>
      <c r="J294" s="31">
        <f t="shared" ref="J294:J357" si="85">VLOOKUP(C294,AE:AJ,6,0)</f>
        <v>0</v>
      </c>
      <c r="K294" s="31">
        <f t="shared" ref="K294:K357" si="86">VLOOKUP(C294,AE:AK,7,0)</f>
        <v>0</v>
      </c>
      <c r="L294" s="31">
        <f t="shared" si="75"/>
        <v>1</v>
      </c>
      <c r="M294" s="31">
        <f t="shared" ref="M294:M357" si="87">VLOOKUP(C294,AE:AM,9,0)</f>
        <v>1</v>
      </c>
      <c r="N294" s="31">
        <f t="shared" ref="N294:N357" si="88">VLOOKUP(C294,AE:AN,10,0)</f>
        <v>1</v>
      </c>
      <c r="O294" s="31">
        <f t="shared" ref="O294:O357" si="89">VLOOKUP(C294,AE:AO,11,0)</f>
        <v>1</v>
      </c>
      <c r="P294" s="31">
        <f t="shared" ref="P294:P357" si="90">VLOOKUP(C294,AE:AP,11,0)</f>
        <v>1</v>
      </c>
      <c r="Q294" s="31">
        <v>0</v>
      </c>
      <c r="R294" s="31">
        <v>0</v>
      </c>
      <c r="S294" s="33">
        <v>0</v>
      </c>
      <c r="T294" s="33">
        <v>0</v>
      </c>
      <c r="U294" s="96" t="s">
        <v>1</v>
      </c>
      <c r="V294" s="96">
        <v>0</v>
      </c>
      <c r="W294" s="270" t="s">
        <v>1075</v>
      </c>
      <c r="AB294" s="269"/>
      <c r="AE294" s="1"/>
      <c r="AF294" s="1"/>
      <c r="AG294" s="1"/>
      <c r="AH294" s="1"/>
      <c r="AP294" s="31"/>
    </row>
    <row r="295" spans="1:42">
      <c r="A295" s="268" t="str">
        <f t="shared" si="77"/>
        <v>1206</v>
      </c>
      <c r="B295" s="124" t="str">
        <f t="shared" si="76"/>
        <v>track_1206</v>
      </c>
      <c r="C295" s="33">
        <f t="shared" si="78"/>
        <v>28</v>
      </c>
      <c r="D295" s="33">
        <f t="shared" si="79"/>
        <v>0</v>
      </c>
      <c r="E295" s="33">
        <f t="shared" si="80"/>
        <v>1</v>
      </c>
      <c r="F295" s="33">
        <f t="shared" si="81"/>
        <v>2</v>
      </c>
      <c r="G295" s="33">
        <f t="shared" si="82"/>
        <v>1</v>
      </c>
      <c r="H295" s="33">
        <f t="shared" si="83"/>
        <v>2</v>
      </c>
      <c r="I295" s="33">
        <f t="shared" si="84"/>
        <v>4</v>
      </c>
      <c r="J295" s="31">
        <f t="shared" si="85"/>
        <v>1</v>
      </c>
      <c r="K295" s="31">
        <f t="shared" si="86"/>
        <v>1</v>
      </c>
      <c r="L295" s="31">
        <f t="shared" ref="L295:L358" si="91">VLOOKUP(C295,AE:AQ,8,0)</f>
        <v>1</v>
      </c>
      <c r="M295" s="31">
        <f t="shared" si="87"/>
        <v>1</v>
      </c>
      <c r="N295" s="31">
        <f t="shared" si="88"/>
        <v>1</v>
      </c>
      <c r="O295" s="31">
        <f t="shared" si="89"/>
        <v>1</v>
      </c>
      <c r="P295" s="31">
        <f t="shared" si="90"/>
        <v>1</v>
      </c>
      <c r="Q295" s="31">
        <v>0</v>
      </c>
      <c r="R295" s="31">
        <v>0</v>
      </c>
      <c r="S295" s="33">
        <v>0</v>
      </c>
      <c r="T295" s="33" t="s">
        <v>1041</v>
      </c>
      <c r="U295" s="96" t="s">
        <v>1040</v>
      </c>
      <c r="V295" s="96">
        <v>0</v>
      </c>
      <c r="W295" s="270" t="s">
        <v>1074</v>
      </c>
      <c r="AB295" s="269"/>
      <c r="AE295" s="1"/>
      <c r="AF295" s="1"/>
      <c r="AG295" s="1"/>
      <c r="AH295" s="1"/>
      <c r="AP295" s="31"/>
    </row>
    <row r="296" spans="1:42">
      <c r="A296" s="268" t="str">
        <f t="shared" si="77"/>
        <v>1207</v>
      </c>
      <c r="B296" s="124" t="str">
        <f t="shared" si="76"/>
        <v>track_1207</v>
      </c>
      <c r="C296" s="33">
        <f t="shared" si="78"/>
        <v>28</v>
      </c>
      <c r="D296" s="33">
        <f t="shared" si="79"/>
        <v>0</v>
      </c>
      <c r="E296" s="33">
        <f t="shared" si="80"/>
        <v>1</v>
      </c>
      <c r="F296" s="33">
        <f t="shared" si="81"/>
        <v>3</v>
      </c>
      <c r="G296" s="33">
        <f t="shared" si="82"/>
        <v>1</v>
      </c>
      <c r="H296" s="33">
        <f t="shared" si="83"/>
        <v>1</v>
      </c>
      <c r="I296" s="33">
        <f t="shared" si="84"/>
        <v>4</v>
      </c>
      <c r="J296" s="31">
        <f t="shared" si="85"/>
        <v>1</v>
      </c>
      <c r="K296" s="31">
        <f t="shared" si="86"/>
        <v>1</v>
      </c>
      <c r="L296" s="31">
        <f t="shared" si="91"/>
        <v>1</v>
      </c>
      <c r="M296" s="31">
        <f t="shared" si="87"/>
        <v>1</v>
      </c>
      <c r="N296" s="31">
        <f t="shared" si="88"/>
        <v>1</v>
      </c>
      <c r="O296" s="31">
        <f t="shared" si="89"/>
        <v>1</v>
      </c>
      <c r="P296" s="31">
        <f t="shared" si="90"/>
        <v>1</v>
      </c>
      <c r="Q296" s="31">
        <v>0</v>
      </c>
      <c r="R296" s="31">
        <v>0</v>
      </c>
      <c r="S296" s="33">
        <v>0</v>
      </c>
      <c r="T296" s="33" t="s">
        <v>1041</v>
      </c>
      <c r="U296" s="96" t="s">
        <v>1040</v>
      </c>
      <c r="V296" s="96">
        <v>0</v>
      </c>
      <c r="W296" s="270" t="s">
        <v>1073</v>
      </c>
      <c r="AB296" s="269"/>
      <c r="AE296" s="1"/>
      <c r="AF296" s="1"/>
      <c r="AG296" s="1"/>
      <c r="AH296" s="1"/>
      <c r="AP296" s="31"/>
    </row>
    <row r="297" spans="1:42">
      <c r="A297" s="268" t="str">
        <f t="shared" si="77"/>
        <v>1208</v>
      </c>
      <c r="B297" s="124" t="str">
        <f t="shared" si="76"/>
        <v>track_1208</v>
      </c>
      <c r="C297" s="33">
        <f t="shared" si="78"/>
        <v>28</v>
      </c>
      <c r="D297" s="33">
        <f t="shared" si="79"/>
        <v>0</v>
      </c>
      <c r="E297" s="33">
        <f t="shared" si="80"/>
        <v>2</v>
      </c>
      <c r="F297" s="33">
        <f t="shared" si="81"/>
        <v>1</v>
      </c>
      <c r="G297" s="33">
        <f t="shared" si="82"/>
        <v>1</v>
      </c>
      <c r="H297" s="33">
        <f t="shared" si="83"/>
        <v>3</v>
      </c>
      <c r="I297" s="33">
        <f t="shared" si="84"/>
        <v>4</v>
      </c>
      <c r="J297" s="31">
        <f t="shared" si="85"/>
        <v>1</v>
      </c>
      <c r="K297" s="31">
        <f t="shared" si="86"/>
        <v>1</v>
      </c>
      <c r="L297" s="31">
        <f t="shared" si="91"/>
        <v>1</v>
      </c>
      <c r="M297" s="31">
        <f t="shared" si="87"/>
        <v>1</v>
      </c>
      <c r="N297" s="31">
        <f t="shared" si="88"/>
        <v>1</v>
      </c>
      <c r="O297" s="31">
        <f t="shared" si="89"/>
        <v>1</v>
      </c>
      <c r="P297" s="31">
        <f t="shared" si="90"/>
        <v>1</v>
      </c>
      <c r="Q297" s="31">
        <v>0</v>
      </c>
      <c r="R297" s="31">
        <v>0</v>
      </c>
      <c r="S297" s="33">
        <v>0</v>
      </c>
      <c r="T297" s="33" t="s">
        <v>1041</v>
      </c>
      <c r="U297" s="96" t="s">
        <v>1040</v>
      </c>
      <c r="V297" s="96">
        <v>0</v>
      </c>
      <c r="W297" s="270" t="s">
        <v>1072</v>
      </c>
      <c r="AB297" s="269"/>
      <c r="AE297" s="1"/>
      <c r="AF297" s="1"/>
      <c r="AG297" s="1"/>
      <c r="AH297" s="1"/>
      <c r="AP297" s="31"/>
    </row>
    <row r="298" spans="1:42">
      <c r="A298" s="268" t="str">
        <f t="shared" si="77"/>
        <v>1209</v>
      </c>
      <c r="B298" s="124" t="str">
        <f t="shared" si="76"/>
        <v>track_1209</v>
      </c>
      <c r="C298" s="33">
        <f t="shared" si="78"/>
        <v>28</v>
      </c>
      <c r="D298" s="33">
        <f t="shared" si="79"/>
        <v>0</v>
      </c>
      <c r="E298" s="33">
        <f t="shared" si="80"/>
        <v>2</v>
      </c>
      <c r="F298" s="33">
        <f t="shared" si="81"/>
        <v>4</v>
      </c>
      <c r="G298" s="33">
        <f t="shared" si="82"/>
        <v>1</v>
      </c>
      <c r="H298" s="33">
        <f t="shared" si="83"/>
        <v>4</v>
      </c>
      <c r="I298" s="33">
        <f t="shared" si="84"/>
        <v>4</v>
      </c>
      <c r="J298" s="31">
        <f t="shared" si="85"/>
        <v>1</v>
      </c>
      <c r="K298" s="31">
        <f t="shared" si="86"/>
        <v>1</v>
      </c>
      <c r="L298" s="31">
        <f t="shared" si="91"/>
        <v>1</v>
      </c>
      <c r="M298" s="31">
        <f t="shared" si="87"/>
        <v>1</v>
      </c>
      <c r="N298" s="31">
        <f t="shared" si="88"/>
        <v>1</v>
      </c>
      <c r="O298" s="31">
        <f t="shared" si="89"/>
        <v>1</v>
      </c>
      <c r="P298" s="31">
        <f t="shared" si="90"/>
        <v>1</v>
      </c>
      <c r="Q298" s="31">
        <v>0</v>
      </c>
      <c r="R298" s="31">
        <v>0</v>
      </c>
      <c r="S298" s="33">
        <v>0</v>
      </c>
      <c r="T298" s="33" t="s">
        <v>1041</v>
      </c>
      <c r="U298" s="96" t="s">
        <v>1040</v>
      </c>
      <c r="V298" s="96">
        <v>0</v>
      </c>
      <c r="W298" s="270" t="s">
        <v>1071</v>
      </c>
      <c r="AB298" s="269"/>
      <c r="AE298" s="1"/>
      <c r="AF298" s="1"/>
      <c r="AG298" s="1"/>
      <c r="AH298" s="1"/>
      <c r="AP298" s="31"/>
    </row>
    <row r="299" spans="1:42">
      <c r="A299" s="268" t="str">
        <f t="shared" si="77"/>
        <v>1210</v>
      </c>
      <c r="B299" s="124" t="str">
        <f t="shared" si="76"/>
        <v>track_1210</v>
      </c>
      <c r="C299" s="33">
        <f t="shared" si="78"/>
        <v>28</v>
      </c>
      <c r="D299" s="33">
        <f t="shared" si="79"/>
        <v>0</v>
      </c>
      <c r="E299" s="33">
        <f t="shared" si="80"/>
        <v>3</v>
      </c>
      <c r="F299" s="33">
        <f t="shared" si="81"/>
        <v>1</v>
      </c>
      <c r="G299" s="33">
        <f t="shared" si="82"/>
        <v>1</v>
      </c>
      <c r="H299" s="33">
        <f t="shared" si="83"/>
        <v>5</v>
      </c>
      <c r="I299" s="33">
        <f t="shared" si="84"/>
        <v>4</v>
      </c>
      <c r="J299" s="31">
        <f t="shared" si="85"/>
        <v>1</v>
      </c>
      <c r="K299" s="31">
        <f t="shared" si="86"/>
        <v>1</v>
      </c>
      <c r="L299" s="31">
        <f t="shared" si="91"/>
        <v>1</v>
      </c>
      <c r="M299" s="31">
        <f t="shared" si="87"/>
        <v>1</v>
      </c>
      <c r="N299" s="31">
        <f t="shared" si="88"/>
        <v>1</v>
      </c>
      <c r="O299" s="31">
        <f t="shared" si="89"/>
        <v>1</v>
      </c>
      <c r="P299" s="31">
        <f t="shared" si="90"/>
        <v>1</v>
      </c>
      <c r="Q299" s="31">
        <v>0</v>
      </c>
      <c r="R299" s="31">
        <v>0</v>
      </c>
      <c r="S299" s="33">
        <v>0</v>
      </c>
      <c r="T299" s="33" t="s">
        <v>1041</v>
      </c>
      <c r="U299" s="96" t="s">
        <v>1040</v>
      </c>
      <c r="V299" s="96">
        <v>0</v>
      </c>
      <c r="W299" s="270" t="s">
        <v>1070</v>
      </c>
      <c r="AB299" s="269"/>
      <c r="AE299" s="1"/>
      <c r="AF299" s="1"/>
      <c r="AG299" s="1"/>
      <c r="AH299" s="1"/>
      <c r="AP299" s="31"/>
    </row>
    <row r="300" spans="1:42">
      <c r="A300" s="268" t="str">
        <f t="shared" si="77"/>
        <v>1211</v>
      </c>
      <c r="B300" s="124" t="str">
        <f t="shared" si="76"/>
        <v>track_1211</v>
      </c>
      <c r="C300" s="33">
        <f t="shared" si="78"/>
        <v>28</v>
      </c>
      <c r="D300" s="33">
        <f t="shared" si="79"/>
        <v>0</v>
      </c>
      <c r="E300" s="33">
        <f t="shared" si="80"/>
        <v>3</v>
      </c>
      <c r="F300" s="33">
        <f t="shared" si="81"/>
        <v>4</v>
      </c>
      <c r="G300" s="33">
        <f t="shared" si="82"/>
        <v>1</v>
      </c>
      <c r="H300" s="33">
        <f t="shared" si="83"/>
        <v>6</v>
      </c>
      <c r="I300" s="33">
        <f t="shared" si="84"/>
        <v>4</v>
      </c>
      <c r="J300" s="31">
        <f t="shared" si="85"/>
        <v>1</v>
      </c>
      <c r="K300" s="31">
        <f t="shared" si="86"/>
        <v>1</v>
      </c>
      <c r="L300" s="31">
        <f t="shared" si="91"/>
        <v>1</v>
      </c>
      <c r="M300" s="31">
        <f t="shared" si="87"/>
        <v>1</v>
      </c>
      <c r="N300" s="31">
        <f t="shared" si="88"/>
        <v>1</v>
      </c>
      <c r="O300" s="31">
        <f t="shared" si="89"/>
        <v>1</v>
      </c>
      <c r="P300" s="31">
        <f t="shared" si="90"/>
        <v>1</v>
      </c>
      <c r="Q300" s="31">
        <v>0</v>
      </c>
      <c r="R300" s="31">
        <v>0</v>
      </c>
      <c r="S300" s="33">
        <v>0</v>
      </c>
      <c r="T300" s="33" t="s">
        <v>1041</v>
      </c>
      <c r="U300" s="96" t="s">
        <v>1040</v>
      </c>
      <c r="V300" s="96">
        <v>0</v>
      </c>
      <c r="W300" s="270" t="s">
        <v>1069</v>
      </c>
      <c r="AB300" s="269"/>
      <c r="AE300" s="1"/>
      <c r="AF300" s="1"/>
      <c r="AG300" s="1"/>
      <c r="AH300" s="1"/>
      <c r="AP300" s="31"/>
    </row>
    <row r="301" spans="1:42">
      <c r="A301" s="268" t="str">
        <f t="shared" si="77"/>
        <v>1212</v>
      </c>
      <c r="B301" s="124" t="str">
        <f t="shared" si="76"/>
        <v>track_1212</v>
      </c>
      <c r="C301" s="33">
        <f t="shared" si="78"/>
        <v>28</v>
      </c>
      <c r="D301" s="33">
        <f t="shared" si="79"/>
        <v>0</v>
      </c>
      <c r="E301" s="33">
        <f t="shared" si="80"/>
        <v>4</v>
      </c>
      <c r="F301" s="33">
        <f t="shared" si="81"/>
        <v>2</v>
      </c>
      <c r="G301" s="33">
        <f t="shared" si="82"/>
        <v>1</v>
      </c>
      <c r="H301" s="33">
        <f t="shared" si="83"/>
        <v>7</v>
      </c>
      <c r="I301" s="33">
        <f t="shared" si="84"/>
        <v>4</v>
      </c>
      <c r="J301" s="31">
        <f t="shared" si="85"/>
        <v>1</v>
      </c>
      <c r="K301" s="31">
        <f t="shared" si="86"/>
        <v>1</v>
      </c>
      <c r="L301" s="31">
        <f t="shared" si="91"/>
        <v>1</v>
      </c>
      <c r="M301" s="31">
        <f t="shared" si="87"/>
        <v>1</v>
      </c>
      <c r="N301" s="31">
        <f t="shared" si="88"/>
        <v>1</v>
      </c>
      <c r="O301" s="31">
        <f t="shared" si="89"/>
        <v>1</v>
      </c>
      <c r="P301" s="31">
        <f t="shared" si="90"/>
        <v>1</v>
      </c>
      <c r="Q301" s="31">
        <v>0</v>
      </c>
      <c r="R301" s="31">
        <v>0</v>
      </c>
      <c r="S301" s="33">
        <v>0</v>
      </c>
      <c r="T301" s="33" t="s">
        <v>1041</v>
      </c>
      <c r="U301" s="96" t="s">
        <v>1040</v>
      </c>
      <c r="V301" s="96">
        <v>0</v>
      </c>
      <c r="W301" s="270" t="s">
        <v>1068</v>
      </c>
      <c r="AB301" s="269"/>
      <c r="AE301" s="1"/>
      <c r="AF301" s="1"/>
      <c r="AG301" s="1"/>
      <c r="AH301" s="1"/>
      <c r="AP301" s="31"/>
    </row>
    <row r="302" spans="1:42">
      <c r="A302" s="268" t="str">
        <f t="shared" si="77"/>
        <v>1213</v>
      </c>
      <c r="B302" s="124" t="str">
        <f t="shared" si="76"/>
        <v>track_1213</v>
      </c>
      <c r="C302" s="33">
        <f t="shared" si="78"/>
        <v>28</v>
      </c>
      <c r="D302" s="33">
        <f t="shared" si="79"/>
        <v>0</v>
      </c>
      <c r="E302" s="33">
        <f t="shared" si="80"/>
        <v>4</v>
      </c>
      <c r="F302" s="33">
        <f t="shared" si="81"/>
        <v>4</v>
      </c>
      <c r="G302" s="33">
        <f t="shared" si="82"/>
        <v>1</v>
      </c>
      <c r="H302" s="33">
        <f t="shared" si="83"/>
        <v>8</v>
      </c>
      <c r="I302" s="33">
        <f t="shared" si="84"/>
        <v>4</v>
      </c>
      <c r="J302" s="31">
        <f t="shared" si="85"/>
        <v>1</v>
      </c>
      <c r="K302" s="31">
        <f t="shared" si="86"/>
        <v>1</v>
      </c>
      <c r="L302" s="31">
        <f t="shared" si="91"/>
        <v>1</v>
      </c>
      <c r="M302" s="31">
        <f t="shared" si="87"/>
        <v>1</v>
      </c>
      <c r="N302" s="31">
        <f t="shared" si="88"/>
        <v>1</v>
      </c>
      <c r="O302" s="31">
        <f t="shared" si="89"/>
        <v>1</v>
      </c>
      <c r="P302" s="31">
        <f t="shared" si="90"/>
        <v>1</v>
      </c>
      <c r="Q302" s="31">
        <v>0</v>
      </c>
      <c r="R302" s="31">
        <v>0</v>
      </c>
      <c r="S302" s="33">
        <v>0</v>
      </c>
      <c r="T302" s="33" t="s">
        <v>1041</v>
      </c>
      <c r="U302" s="96" t="s">
        <v>1040</v>
      </c>
      <c r="V302" s="96">
        <v>0</v>
      </c>
      <c r="W302" s="270" t="s">
        <v>1067</v>
      </c>
      <c r="AB302" s="269"/>
      <c r="AE302" s="1"/>
      <c r="AF302" s="1"/>
      <c r="AG302" s="1"/>
      <c r="AH302" s="1"/>
      <c r="AP302" s="31"/>
    </row>
    <row r="303" spans="1:42">
      <c r="A303" s="268" t="str">
        <f t="shared" si="77"/>
        <v>1214</v>
      </c>
      <c r="B303" s="124" t="str">
        <f t="shared" si="76"/>
        <v>track_1214</v>
      </c>
      <c r="C303" s="33">
        <f t="shared" si="78"/>
        <v>29</v>
      </c>
      <c r="D303" s="33">
        <f t="shared" si="79"/>
        <v>0</v>
      </c>
      <c r="E303" s="33">
        <f t="shared" si="80"/>
        <v>1</v>
      </c>
      <c r="F303" s="33">
        <f t="shared" si="81"/>
        <v>1</v>
      </c>
      <c r="G303" s="33">
        <f t="shared" si="82"/>
        <v>1</v>
      </c>
      <c r="H303" s="33">
        <f t="shared" si="83"/>
        <v>2</v>
      </c>
      <c r="I303" s="33">
        <f t="shared" si="84"/>
        <v>4</v>
      </c>
      <c r="J303" s="31">
        <f t="shared" si="85"/>
        <v>0</v>
      </c>
      <c r="K303" s="31">
        <f t="shared" si="86"/>
        <v>1</v>
      </c>
      <c r="L303" s="31">
        <f t="shared" si="91"/>
        <v>1</v>
      </c>
      <c r="M303" s="31">
        <f t="shared" si="87"/>
        <v>1</v>
      </c>
      <c r="N303" s="31">
        <f t="shared" si="88"/>
        <v>0</v>
      </c>
      <c r="O303" s="31">
        <f t="shared" si="89"/>
        <v>1</v>
      </c>
      <c r="P303" s="31">
        <f t="shared" si="90"/>
        <v>1</v>
      </c>
      <c r="Q303" s="31" t="s">
        <v>757</v>
      </c>
      <c r="R303" s="31">
        <v>0</v>
      </c>
      <c r="S303" s="33">
        <v>0</v>
      </c>
      <c r="T303" s="33" t="s">
        <v>1059</v>
      </c>
      <c r="U303" s="96" t="s">
        <v>1058</v>
      </c>
      <c r="V303" s="96">
        <v>0</v>
      </c>
      <c r="W303" s="270" t="s">
        <v>1066</v>
      </c>
      <c r="AB303" s="269"/>
      <c r="AE303" s="1"/>
      <c r="AF303" s="1"/>
      <c r="AG303" s="1"/>
      <c r="AH303" s="1"/>
      <c r="AP303" s="31"/>
    </row>
    <row r="304" spans="1:42">
      <c r="A304" s="268" t="str">
        <f t="shared" si="77"/>
        <v>1215</v>
      </c>
      <c r="B304" s="124" t="str">
        <f t="shared" si="76"/>
        <v>track_1215</v>
      </c>
      <c r="C304" s="33">
        <f t="shared" si="78"/>
        <v>29</v>
      </c>
      <c r="D304" s="33">
        <f t="shared" si="79"/>
        <v>0</v>
      </c>
      <c r="E304" s="33">
        <f t="shared" si="80"/>
        <v>1</v>
      </c>
      <c r="F304" s="33">
        <f t="shared" si="81"/>
        <v>3</v>
      </c>
      <c r="G304" s="33">
        <f t="shared" si="82"/>
        <v>1</v>
      </c>
      <c r="H304" s="33">
        <f t="shared" si="83"/>
        <v>1</v>
      </c>
      <c r="I304" s="33">
        <f t="shared" si="84"/>
        <v>4</v>
      </c>
      <c r="J304" s="31">
        <f t="shared" si="85"/>
        <v>0</v>
      </c>
      <c r="K304" s="31">
        <f t="shared" si="86"/>
        <v>1</v>
      </c>
      <c r="L304" s="31">
        <f t="shared" si="91"/>
        <v>1</v>
      </c>
      <c r="M304" s="31">
        <f t="shared" si="87"/>
        <v>1</v>
      </c>
      <c r="N304" s="31">
        <f t="shared" si="88"/>
        <v>0</v>
      </c>
      <c r="O304" s="31">
        <f t="shared" si="89"/>
        <v>1</v>
      </c>
      <c r="P304" s="31">
        <f t="shared" si="90"/>
        <v>1</v>
      </c>
      <c r="Q304" s="31" t="s">
        <v>757</v>
      </c>
      <c r="R304" s="31">
        <v>0</v>
      </c>
      <c r="S304" s="33">
        <v>0</v>
      </c>
      <c r="T304" s="33" t="s">
        <v>1059</v>
      </c>
      <c r="U304" s="96" t="s">
        <v>1058</v>
      </c>
      <c r="V304" s="96">
        <v>0</v>
      </c>
      <c r="W304" s="270" t="s">
        <v>1065</v>
      </c>
      <c r="AB304" s="269"/>
      <c r="AE304" s="1"/>
      <c r="AF304" s="1"/>
      <c r="AG304" s="1"/>
      <c r="AH304" s="1"/>
      <c r="AP304" s="31"/>
    </row>
    <row r="305" spans="1:42">
      <c r="A305" s="268" t="str">
        <f t="shared" si="77"/>
        <v>1216</v>
      </c>
      <c r="B305" s="124" t="str">
        <f t="shared" si="76"/>
        <v>track_1216</v>
      </c>
      <c r="C305" s="33">
        <f t="shared" si="78"/>
        <v>29</v>
      </c>
      <c r="D305" s="33">
        <f t="shared" si="79"/>
        <v>0</v>
      </c>
      <c r="E305" s="33">
        <f t="shared" si="80"/>
        <v>2</v>
      </c>
      <c r="F305" s="33">
        <f t="shared" si="81"/>
        <v>4</v>
      </c>
      <c r="G305" s="33">
        <f t="shared" si="82"/>
        <v>1</v>
      </c>
      <c r="H305" s="33">
        <f t="shared" si="83"/>
        <v>3</v>
      </c>
      <c r="I305" s="33">
        <f t="shared" si="84"/>
        <v>4</v>
      </c>
      <c r="J305" s="31">
        <f t="shared" si="85"/>
        <v>0</v>
      </c>
      <c r="K305" s="31">
        <f t="shared" si="86"/>
        <v>1</v>
      </c>
      <c r="L305" s="31">
        <f t="shared" si="91"/>
        <v>1</v>
      </c>
      <c r="M305" s="31">
        <f t="shared" si="87"/>
        <v>1</v>
      </c>
      <c r="N305" s="31">
        <f t="shared" si="88"/>
        <v>0</v>
      </c>
      <c r="O305" s="31">
        <f t="shared" si="89"/>
        <v>1</v>
      </c>
      <c r="P305" s="31">
        <f t="shared" si="90"/>
        <v>1</v>
      </c>
      <c r="Q305" s="31" t="s">
        <v>757</v>
      </c>
      <c r="R305" s="31">
        <v>0</v>
      </c>
      <c r="S305" s="33">
        <v>0</v>
      </c>
      <c r="T305" s="33" t="s">
        <v>1059</v>
      </c>
      <c r="U305" s="96" t="s">
        <v>1058</v>
      </c>
      <c r="V305" s="96">
        <v>0</v>
      </c>
      <c r="W305" s="270" t="s">
        <v>1064</v>
      </c>
      <c r="AB305" s="269"/>
      <c r="AE305" s="1"/>
      <c r="AF305" s="1"/>
      <c r="AG305" s="1"/>
      <c r="AH305" s="1"/>
      <c r="AP305" s="31"/>
    </row>
    <row r="306" spans="1:42">
      <c r="A306" s="268" t="str">
        <f t="shared" si="77"/>
        <v>1217</v>
      </c>
      <c r="B306" s="124" t="str">
        <f t="shared" si="76"/>
        <v>track_1217</v>
      </c>
      <c r="C306" s="33">
        <f t="shared" si="78"/>
        <v>29</v>
      </c>
      <c r="D306" s="33">
        <f t="shared" si="79"/>
        <v>0</v>
      </c>
      <c r="E306" s="33">
        <f t="shared" si="80"/>
        <v>2</v>
      </c>
      <c r="F306" s="33">
        <f t="shared" si="81"/>
        <v>4</v>
      </c>
      <c r="G306" s="33">
        <f t="shared" si="82"/>
        <v>1</v>
      </c>
      <c r="H306" s="33">
        <f t="shared" si="83"/>
        <v>4</v>
      </c>
      <c r="I306" s="33">
        <f t="shared" si="84"/>
        <v>4</v>
      </c>
      <c r="J306" s="31">
        <f t="shared" si="85"/>
        <v>0</v>
      </c>
      <c r="K306" s="31">
        <f t="shared" si="86"/>
        <v>1</v>
      </c>
      <c r="L306" s="31">
        <f t="shared" si="91"/>
        <v>1</v>
      </c>
      <c r="M306" s="31">
        <f t="shared" si="87"/>
        <v>1</v>
      </c>
      <c r="N306" s="31">
        <f t="shared" si="88"/>
        <v>0</v>
      </c>
      <c r="O306" s="31">
        <f t="shared" si="89"/>
        <v>1</v>
      </c>
      <c r="P306" s="31">
        <f t="shared" si="90"/>
        <v>1</v>
      </c>
      <c r="Q306" s="31" t="s">
        <v>757</v>
      </c>
      <c r="R306" s="31">
        <v>0</v>
      </c>
      <c r="S306" s="33">
        <v>0</v>
      </c>
      <c r="T306" s="33" t="s">
        <v>1059</v>
      </c>
      <c r="U306" s="96" t="s">
        <v>1058</v>
      </c>
      <c r="V306" s="96">
        <v>0</v>
      </c>
      <c r="W306" s="270" t="s">
        <v>1063</v>
      </c>
      <c r="AB306" s="269"/>
      <c r="AE306" s="1"/>
      <c r="AF306" s="1"/>
      <c r="AG306" s="1"/>
      <c r="AH306" s="1"/>
      <c r="AP306" s="31"/>
    </row>
    <row r="307" spans="1:42">
      <c r="A307" s="268" t="str">
        <f t="shared" si="77"/>
        <v>1218</v>
      </c>
      <c r="B307" s="124" t="str">
        <f t="shared" si="76"/>
        <v>track_1218</v>
      </c>
      <c r="C307" s="33">
        <f t="shared" si="78"/>
        <v>29</v>
      </c>
      <c r="D307" s="33">
        <f t="shared" si="79"/>
        <v>0</v>
      </c>
      <c r="E307" s="33">
        <f t="shared" si="80"/>
        <v>3</v>
      </c>
      <c r="F307" s="33">
        <f t="shared" si="81"/>
        <v>1</v>
      </c>
      <c r="G307" s="33">
        <f t="shared" si="82"/>
        <v>1</v>
      </c>
      <c r="H307" s="33">
        <f t="shared" si="83"/>
        <v>5</v>
      </c>
      <c r="I307" s="33">
        <f t="shared" si="84"/>
        <v>4</v>
      </c>
      <c r="J307" s="31">
        <f t="shared" si="85"/>
        <v>0</v>
      </c>
      <c r="K307" s="31">
        <f t="shared" si="86"/>
        <v>1</v>
      </c>
      <c r="L307" s="31">
        <f t="shared" si="91"/>
        <v>1</v>
      </c>
      <c r="M307" s="31">
        <f t="shared" si="87"/>
        <v>1</v>
      </c>
      <c r="N307" s="31">
        <f t="shared" si="88"/>
        <v>0</v>
      </c>
      <c r="O307" s="31">
        <f t="shared" si="89"/>
        <v>1</v>
      </c>
      <c r="P307" s="31">
        <f t="shared" si="90"/>
        <v>1</v>
      </c>
      <c r="Q307" s="31" t="s">
        <v>757</v>
      </c>
      <c r="R307" s="31">
        <v>0</v>
      </c>
      <c r="S307" s="33">
        <v>0</v>
      </c>
      <c r="T307" s="33" t="s">
        <v>1059</v>
      </c>
      <c r="U307" s="96" t="s">
        <v>1058</v>
      </c>
      <c r="V307" s="96">
        <v>0</v>
      </c>
      <c r="W307" s="270" t="s">
        <v>1062</v>
      </c>
      <c r="AB307" s="269"/>
      <c r="AE307" s="1"/>
      <c r="AF307" s="1"/>
      <c r="AG307" s="1"/>
      <c r="AH307" s="1"/>
      <c r="AP307" s="31"/>
    </row>
    <row r="308" spans="1:42">
      <c r="A308" s="268" t="str">
        <f t="shared" si="77"/>
        <v>1219</v>
      </c>
      <c r="B308" s="124" t="str">
        <f t="shared" si="76"/>
        <v>track_1219</v>
      </c>
      <c r="C308" s="33">
        <f t="shared" si="78"/>
        <v>29</v>
      </c>
      <c r="D308" s="33">
        <f t="shared" si="79"/>
        <v>0</v>
      </c>
      <c r="E308" s="33">
        <f t="shared" si="80"/>
        <v>4</v>
      </c>
      <c r="F308" s="33">
        <f t="shared" si="81"/>
        <v>1</v>
      </c>
      <c r="G308" s="33">
        <f t="shared" si="82"/>
        <v>1</v>
      </c>
      <c r="H308" s="33">
        <f t="shared" si="83"/>
        <v>6</v>
      </c>
      <c r="I308" s="33">
        <f t="shared" si="84"/>
        <v>4</v>
      </c>
      <c r="J308" s="31">
        <f t="shared" si="85"/>
        <v>0</v>
      </c>
      <c r="K308" s="31">
        <f t="shared" si="86"/>
        <v>1</v>
      </c>
      <c r="L308" s="31">
        <f t="shared" si="91"/>
        <v>1</v>
      </c>
      <c r="M308" s="31">
        <f t="shared" si="87"/>
        <v>1</v>
      </c>
      <c r="N308" s="31">
        <f t="shared" si="88"/>
        <v>0</v>
      </c>
      <c r="O308" s="31">
        <f t="shared" si="89"/>
        <v>1</v>
      </c>
      <c r="P308" s="31">
        <f t="shared" si="90"/>
        <v>1</v>
      </c>
      <c r="Q308" s="31" t="s">
        <v>757</v>
      </c>
      <c r="R308" s="31">
        <v>0</v>
      </c>
      <c r="S308" s="33">
        <v>0</v>
      </c>
      <c r="T308" s="33" t="s">
        <v>1059</v>
      </c>
      <c r="U308" s="96" t="s">
        <v>1058</v>
      </c>
      <c r="V308" s="96">
        <v>0</v>
      </c>
      <c r="W308" s="270" t="s">
        <v>1061</v>
      </c>
      <c r="AB308" s="269"/>
      <c r="AE308" s="1"/>
      <c r="AF308" s="1"/>
      <c r="AG308" s="1"/>
      <c r="AH308" s="1"/>
      <c r="AP308" s="31"/>
    </row>
    <row r="309" spans="1:42">
      <c r="A309" s="268" t="str">
        <f t="shared" si="77"/>
        <v>1220</v>
      </c>
      <c r="B309" s="124" t="str">
        <f t="shared" si="76"/>
        <v>track_1220</v>
      </c>
      <c r="C309" s="33">
        <f t="shared" si="78"/>
        <v>29</v>
      </c>
      <c r="D309" s="33">
        <f t="shared" si="79"/>
        <v>0</v>
      </c>
      <c r="E309" s="33">
        <f t="shared" si="80"/>
        <v>4</v>
      </c>
      <c r="F309" s="33">
        <f t="shared" si="81"/>
        <v>2</v>
      </c>
      <c r="G309" s="33">
        <f t="shared" si="82"/>
        <v>1</v>
      </c>
      <c r="H309" s="33">
        <f t="shared" si="83"/>
        <v>7</v>
      </c>
      <c r="I309" s="33">
        <f t="shared" si="84"/>
        <v>4</v>
      </c>
      <c r="J309" s="31">
        <f t="shared" si="85"/>
        <v>0</v>
      </c>
      <c r="K309" s="31">
        <f t="shared" si="86"/>
        <v>1</v>
      </c>
      <c r="L309" s="31">
        <f t="shared" si="91"/>
        <v>1</v>
      </c>
      <c r="M309" s="31">
        <f t="shared" si="87"/>
        <v>1</v>
      </c>
      <c r="N309" s="31">
        <f t="shared" si="88"/>
        <v>0</v>
      </c>
      <c r="O309" s="31">
        <f t="shared" si="89"/>
        <v>1</v>
      </c>
      <c r="P309" s="31">
        <f t="shared" si="90"/>
        <v>1</v>
      </c>
      <c r="Q309" s="31" t="s">
        <v>757</v>
      </c>
      <c r="R309" s="31">
        <v>0</v>
      </c>
      <c r="S309" s="33">
        <v>0</v>
      </c>
      <c r="T309" s="33" t="s">
        <v>1059</v>
      </c>
      <c r="U309" s="96" t="s">
        <v>1058</v>
      </c>
      <c r="V309" s="96">
        <v>0</v>
      </c>
      <c r="W309" s="270" t="s">
        <v>1060</v>
      </c>
      <c r="AB309" s="269"/>
      <c r="AE309" s="1"/>
      <c r="AF309" s="1"/>
      <c r="AG309" s="1"/>
      <c r="AH309" s="1"/>
      <c r="AP309" s="31"/>
    </row>
    <row r="310" spans="1:42">
      <c r="A310" s="268" t="str">
        <f t="shared" si="77"/>
        <v>1221</v>
      </c>
      <c r="B310" s="124" t="str">
        <f t="shared" si="76"/>
        <v>track_1221</v>
      </c>
      <c r="C310" s="33">
        <f t="shared" si="78"/>
        <v>29</v>
      </c>
      <c r="D310" s="33">
        <f t="shared" si="79"/>
        <v>0</v>
      </c>
      <c r="E310" s="33">
        <f t="shared" si="80"/>
        <v>4</v>
      </c>
      <c r="F310" s="33">
        <f t="shared" si="81"/>
        <v>2</v>
      </c>
      <c r="G310" s="33">
        <f t="shared" si="82"/>
        <v>1</v>
      </c>
      <c r="H310" s="33">
        <f t="shared" si="83"/>
        <v>8</v>
      </c>
      <c r="I310" s="33">
        <f t="shared" si="84"/>
        <v>4</v>
      </c>
      <c r="J310" s="31">
        <f t="shared" si="85"/>
        <v>0</v>
      </c>
      <c r="K310" s="31">
        <f t="shared" si="86"/>
        <v>1</v>
      </c>
      <c r="L310" s="31">
        <f t="shared" si="91"/>
        <v>1</v>
      </c>
      <c r="M310" s="31">
        <f t="shared" si="87"/>
        <v>1</v>
      </c>
      <c r="N310" s="31">
        <f t="shared" si="88"/>
        <v>0</v>
      </c>
      <c r="O310" s="31">
        <f t="shared" si="89"/>
        <v>1</v>
      </c>
      <c r="P310" s="31">
        <f t="shared" si="90"/>
        <v>1</v>
      </c>
      <c r="Q310" s="31" t="s">
        <v>757</v>
      </c>
      <c r="R310" s="31">
        <v>0</v>
      </c>
      <c r="S310" s="33">
        <v>0</v>
      </c>
      <c r="T310" s="33" t="s">
        <v>1059</v>
      </c>
      <c r="U310" s="96" t="s">
        <v>1058</v>
      </c>
      <c r="V310" s="96">
        <v>0</v>
      </c>
      <c r="W310" s="270" t="s">
        <v>1057</v>
      </c>
      <c r="AB310" s="269"/>
      <c r="AE310" s="1"/>
      <c r="AF310" s="1"/>
      <c r="AG310" s="1"/>
      <c r="AH310" s="1"/>
      <c r="AP310" s="31"/>
    </row>
    <row r="311" spans="1:42">
      <c r="A311" s="268" t="str">
        <f t="shared" si="77"/>
        <v>1222</v>
      </c>
      <c r="B311" s="124" t="str">
        <f t="shared" si="76"/>
        <v>track_1222</v>
      </c>
      <c r="C311" s="33">
        <f t="shared" si="78"/>
        <v>30</v>
      </c>
      <c r="D311" s="33">
        <f t="shared" si="79"/>
        <v>0</v>
      </c>
      <c r="E311" s="33">
        <f t="shared" si="80"/>
        <v>1</v>
      </c>
      <c r="F311" s="33">
        <f t="shared" si="81"/>
        <v>2</v>
      </c>
      <c r="G311" s="33">
        <f t="shared" si="82"/>
        <v>1</v>
      </c>
      <c r="H311" s="33">
        <f t="shared" si="83"/>
        <v>2</v>
      </c>
      <c r="I311" s="33">
        <f t="shared" si="84"/>
        <v>4</v>
      </c>
      <c r="J311" s="31">
        <f t="shared" si="85"/>
        <v>1</v>
      </c>
      <c r="K311" s="31">
        <f t="shared" si="86"/>
        <v>1</v>
      </c>
      <c r="L311" s="31">
        <f t="shared" si="91"/>
        <v>1</v>
      </c>
      <c r="M311" s="31">
        <f t="shared" si="87"/>
        <v>1</v>
      </c>
      <c r="N311" s="31">
        <f t="shared" si="88"/>
        <v>0</v>
      </c>
      <c r="O311" s="31">
        <f t="shared" si="89"/>
        <v>1</v>
      </c>
      <c r="P311" s="31">
        <f t="shared" si="90"/>
        <v>1</v>
      </c>
      <c r="Q311" s="31" t="s">
        <v>757</v>
      </c>
      <c r="R311" s="31">
        <v>0</v>
      </c>
      <c r="S311" s="33">
        <v>0</v>
      </c>
      <c r="T311" s="33" t="s">
        <v>1041</v>
      </c>
      <c r="U311" s="96" t="s">
        <v>1040</v>
      </c>
      <c r="V311" s="96">
        <v>0</v>
      </c>
      <c r="W311" s="270" t="s">
        <v>1056</v>
      </c>
      <c r="AB311" s="269"/>
      <c r="AE311" s="1"/>
      <c r="AF311" s="1"/>
      <c r="AG311" s="1"/>
      <c r="AH311" s="1"/>
      <c r="AP311" s="31"/>
    </row>
    <row r="312" spans="1:42">
      <c r="A312" s="268" t="str">
        <f t="shared" si="77"/>
        <v>1223</v>
      </c>
      <c r="B312" s="124" t="str">
        <f t="shared" si="76"/>
        <v>track_1223</v>
      </c>
      <c r="C312" s="33">
        <f t="shared" si="78"/>
        <v>30</v>
      </c>
      <c r="D312" s="33">
        <f t="shared" si="79"/>
        <v>0</v>
      </c>
      <c r="E312" s="33">
        <f t="shared" si="80"/>
        <v>1</v>
      </c>
      <c r="F312" s="33">
        <f t="shared" si="81"/>
        <v>3</v>
      </c>
      <c r="G312" s="33">
        <f t="shared" si="82"/>
        <v>1</v>
      </c>
      <c r="H312" s="33">
        <f t="shared" si="83"/>
        <v>1</v>
      </c>
      <c r="I312" s="33">
        <f t="shared" si="84"/>
        <v>4</v>
      </c>
      <c r="J312" s="31">
        <f t="shared" si="85"/>
        <v>1</v>
      </c>
      <c r="K312" s="31">
        <f t="shared" si="86"/>
        <v>1</v>
      </c>
      <c r="L312" s="31">
        <f t="shared" si="91"/>
        <v>1</v>
      </c>
      <c r="M312" s="31">
        <f t="shared" si="87"/>
        <v>1</v>
      </c>
      <c r="N312" s="31">
        <f t="shared" si="88"/>
        <v>0</v>
      </c>
      <c r="O312" s="31">
        <f t="shared" si="89"/>
        <v>1</v>
      </c>
      <c r="P312" s="31">
        <f t="shared" si="90"/>
        <v>1</v>
      </c>
      <c r="Q312" s="31" t="s">
        <v>757</v>
      </c>
      <c r="R312" s="31">
        <v>0</v>
      </c>
      <c r="S312" s="33">
        <v>0</v>
      </c>
      <c r="T312" s="33" t="s">
        <v>1041</v>
      </c>
      <c r="U312" s="96" t="s">
        <v>1040</v>
      </c>
      <c r="V312" s="96">
        <v>0</v>
      </c>
      <c r="W312" s="270" t="s">
        <v>1055</v>
      </c>
      <c r="AB312" s="269"/>
      <c r="AE312" s="1"/>
      <c r="AF312" s="1"/>
      <c r="AG312" s="1"/>
      <c r="AH312" s="1"/>
      <c r="AP312" s="31"/>
    </row>
    <row r="313" spans="1:42">
      <c r="A313" s="268" t="str">
        <f t="shared" si="77"/>
        <v>1224</v>
      </c>
      <c r="B313" s="124" t="str">
        <f t="shared" si="76"/>
        <v>track_1224</v>
      </c>
      <c r="C313" s="33">
        <f t="shared" si="78"/>
        <v>30</v>
      </c>
      <c r="D313" s="33">
        <f t="shared" si="79"/>
        <v>0</v>
      </c>
      <c r="E313" s="33">
        <f t="shared" si="80"/>
        <v>2</v>
      </c>
      <c r="F313" s="33">
        <f t="shared" si="81"/>
        <v>3</v>
      </c>
      <c r="G313" s="33">
        <f t="shared" si="82"/>
        <v>1</v>
      </c>
      <c r="H313" s="33">
        <f t="shared" si="83"/>
        <v>3</v>
      </c>
      <c r="I313" s="33">
        <f t="shared" si="84"/>
        <v>4</v>
      </c>
      <c r="J313" s="31">
        <f t="shared" si="85"/>
        <v>1</v>
      </c>
      <c r="K313" s="31">
        <f t="shared" si="86"/>
        <v>1</v>
      </c>
      <c r="L313" s="31">
        <f t="shared" si="91"/>
        <v>1</v>
      </c>
      <c r="M313" s="31">
        <f t="shared" si="87"/>
        <v>1</v>
      </c>
      <c r="N313" s="31">
        <f t="shared" si="88"/>
        <v>0</v>
      </c>
      <c r="O313" s="31">
        <f t="shared" si="89"/>
        <v>1</v>
      </c>
      <c r="P313" s="31">
        <f t="shared" si="90"/>
        <v>1</v>
      </c>
      <c r="Q313" s="31" t="s">
        <v>757</v>
      </c>
      <c r="R313" s="31">
        <v>0</v>
      </c>
      <c r="S313" s="33">
        <v>0</v>
      </c>
      <c r="T313" s="33" t="s">
        <v>1041</v>
      </c>
      <c r="U313" s="96" t="s">
        <v>1040</v>
      </c>
      <c r="V313" s="96">
        <v>0</v>
      </c>
      <c r="W313" s="270" t="s">
        <v>1054</v>
      </c>
      <c r="AB313" s="269"/>
      <c r="AE313" s="1"/>
      <c r="AF313" s="1"/>
      <c r="AG313" s="1"/>
      <c r="AH313" s="1"/>
      <c r="AP313" s="31"/>
    </row>
    <row r="314" spans="1:42">
      <c r="A314" s="268" t="str">
        <f t="shared" si="77"/>
        <v>1225</v>
      </c>
      <c r="B314" s="124" t="str">
        <f t="shared" si="76"/>
        <v>track_1225</v>
      </c>
      <c r="C314" s="33">
        <f t="shared" si="78"/>
        <v>30</v>
      </c>
      <c r="D314" s="33">
        <f t="shared" si="79"/>
        <v>0</v>
      </c>
      <c r="E314" s="33">
        <f t="shared" si="80"/>
        <v>2</v>
      </c>
      <c r="F314" s="33">
        <f t="shared" si="81"/>
        <v>4</v>
      </c>
      <c r="G314" s="33">
        <f t="shared" si="82"/>
        <v>1</v>
      </c>
      <c r="H314" s="33">
        <f t="shared" si="83"/>
        <v>4</v>
      </c>
      <c r="I314" s="33">
        <f t="shared" si="84"/>
        <v>4</v>
      </c>
      <c r="J314" s="31">
        <f t="shared" si="85"/>
        <v>1</v>
      </c>
      <c r="K314" s="31">
        <f t="shared" si="86"/>
        <v>1</v>
      </c>
      <c r="L314" s="31">
        <f t="shared" si="91"/>
        <v>1</v>
      </c>
      <c r="M314" s="31">
        <f t="shared" si="87"/>
        <v>1</v>
      </c>
      <c r="N314" s="31">
        <f t="shared" si="88"/>
        <v>0</v>
      </c>
      <c r="O314" s="31">
        <f t="shared" si="89"/>
        <v>1</v>
      </c>
      <c r="P314" s="31">
        <f t="shared" si="90"/>
        <v>1</v>
      </c>
      <c r="Q314" s="31" t="s">
        <v>757</v>
      </c>
      <c r="R314" s="31">
        <v>0</v>
      </c>
      <c r="S314" s="33">
        <v>0</v>
      </c>
      <c r="T314" s="33" t="s">
        <v>1041</v>
      </c>
      <c r="U314" s="96" t="s">
        <v>1040</v>
      </c>
      <c r="V314" s="96">
        <v>0</v>
      </c>
      <c r="W314" s="270" t="s">
        <v>1053</v>
      </c>
      <c r="AB314" s="269"/>
      <c r="AE314" s="1"/>
      <c r="AF314" s="1"/>
      <c r="AG314" s="1"/>
      <c r="AH314" s="1"/>
      <c r="AP314" s="31"/>
    </row>
    <row r="315" spans="1:42">
      <c r="A315" s="268" t="str">
        <f t="shared" si="77"/>
        <v>1226</v>
      </c>
      <c r="B315" s="124" t="str">
        <f t="shared" si="76"/>
        <v>track_1226</v>
      </c>
      <c r="C315" s="33">
        <f t="shared" si="78"/>
        <v>30</v>
      </c>
      <c r="D315" s="33">
        <f t="shared" si="79"/>
        <v>0</v>
      </c>
      <c r="E315" s="33">
        <f t="shared" si="80"/>
        <v>3</v>
      </c>
      <c r="F315" s="33">
        <f t="shared" si="81"/>
        <v>1</v>
      </c>
      <c r="G315" s="33">
        <f t="shared" si="82"/>
        <v>1</v>
      </c>
      <c r="H315" s="33">
        <f t="shared" si="83"/>
        <v>5</v>
      </c>
      <c r="I315" s="33">
        <f t="shared" si="84"/>
        <v>4</v>
      </c>
      <c r="J315" s="31">
        <f t="shared" si="85"/>
        <v>1</v>
      </c>
      <c r="K315" s="31">
        <f t="shared" si="86"/>
        <v>1</v>
      </c>
      <c r="L315" s="31">
        <f t="shared" si="91"/>
        <v>1</v>
      </c>
      <c r="M315" s="31">
        <f t="shared" si="87"/>
        <v>1</v>
      </c>
      <c r="N315" s="31">
        <f t="shared" si="88"/>
        <v>0</v>
      </c>
      <c r="O315" s="31">
        <f t="shared" si="89"/>
        <v>1</v>
      </c>
      <c r="P315" s="31">
        <f t="shared" si="90"/>
        <v>1</v>
      </c>
      <c r="Q315" s="31" t="s">
        <v>757</v>
      </c>
      <c r="R315" s="31">
        <v>0</v>
      </c>
      <c r="S315" s="33">
        <v>0</v>
      </c>
      <c r="T315" s="33" t="s">
        <v>1041</v>
      </c>
      <c r="U315" s="96" t="s">
        <v>1040</v>
      </c>
      <c r="V315" s="96">
        <v>0</v>
      </c>
      <c r="W315" s="270" t="s">
        <v>1052</v>
      </c>
      <c r="AB315" s="269"/>
      <c r="AE315" s="1"/>
      <c r="AF315" s="1"/>
      <c r="AG315" s="1"/>
      <c r="AH315" s="1"/>
      <c r="AP315" s="31"/>
    </row>
    <row r="316" spans="1:42">
      <c r="A316" s="268" t="str">
        <f t="shared" si="77"/>
        <v>1227</v>
      </c>
      <c r="B316" s="124" t="str">
        <f t="shared" si="76"/>
        <v>track_1227</v>
      </c>
      <c r="C316" s="33">
        <f t="shared" si="78"/>
        <v>30</v>
      </c>
      <c r="D316" s="33">
        <f t="shared" si="79"/>
        <v>0</v>
      </c>
      <c r="E316" s="33">
        <f t="shared" si="80"/>
        <v>3</v>
      </c>
      <c r="F316" s="33">
        <f t="shared" si="81"/>
        <v>2</v>
      </c>
      <c r="G316" s="33">
        <f t="shared" si="82"/>
        <v>1</v>
      </c>
      <c r="H316" s="33">
        <f t="shared" si="83"/>
        <v>6</v>
      </c>
      <c r="I316" s="33">
        <f t="shared" si="84"/>
        <v>4</v>
      </c>
      <c r="J316" s="31">
        <f t="shared" si="85"/>
        <v>1</v>
      </c>
      <c r="K316" s="31">
        <f t="shared" si="86"/>
        <v>1</v>
      </c>
      <c r="L316" s="31">
        <f t="shared" si="91"/>
        <v>1</v>
      </c>
      <c r="M316" s="31">
        <f t="shared" si="87"/>
        <v>1</v>
      </c>
      <c r="N316" s="31">
        <f t="shared" si="88"/>
        <v>0</v>
      </c>
      <c r="O316" s="31">
        <f t="shared" si="89"/>
        <v>1</v>
      </c>
      <c r="P316" s="31">
        <f t="shared" si="90"/>
        <v>1</v>
      </c>
      <c r="Q316" s="31" t="s">
        <v>757</v>
      </c>
      <c r="R316" s="31">
        <v>0</v>
      </c>
      <c r="S316" s="33">
        <v>0</v>
      </c>
      <c r="T316" s="33" t="s">
        <v>1041</v>
      </c>
      <c r="U316" s="96" t="s">
        <v>1040</v>
      </c>
      <c r="V316" s="96">
        <v>0</v>
      </c>
      <c r="W316" s="270" t="s">
        <v>1051</v>
      </c>
      <c r="AB316" s="269"/>
      <c r="AE316" s="1"/>
      <c r="AF316" s="1"/>
      <c r="AG316" s="1"/>
      <c r="AH316" s="1"/>
      <c r="AP316" s="31"/>
    </row>
    <row r="317" spans="1:42">
      <c r="A317" s="268" t="str">
        <f t="shared" si="77"/>
        <v>1228</v>
      </c>
      <c r="B317" s="124" t="str">
        <f t="shared" si="76"/>
        <v>track_1228</v>
      </c>
      <c r="C317" s="33">
        <f t="shared" si="78"/>
        <v>30</v>
      </c>
      <c r="D317" s="33">
        <f t="shared" si="79"/>
        <v>0</v>
      </c>
      <c r="E317" s="33">
        <f t="shared" si="80"/>
        <v>4</v>
      </c>
      <c r="F317" s="33">
        <f t="shared" si="81"/>
        <v>2</v>
      </c>
      <c r="G317" s="33">
        <f t="shared" si="82"/>
        <v>1</v>
      </c>
      <c r="H317" s="33">
        <f t="shared" si="83"/>
        <v>7</v>
      </c>
      <c r="I317" s="33">
        <f t="shared" si="84"/>
        <v>4</v>
      </c>
      <c r="J317" s="31">
        <f t="shared" si="85"/>
        <v>1</v>
      </c>
      <c r="K317" s="31">
        <f t="shared" si="86"/>
        <v>1</v>
      </c>
      <c r="L317" s="31">
        <f t="shared" si="91"/>
        <v>1</v>
      </c>
      <c r="M317" s="31">
        <f t="shared" si="87"/>
        <v>1</v>
      </c>
      <c r="N317" s="31">
        <f t="shared" si="88"/>
        <v>0</v>
      </c>
      <c r="O317" s="31">
        <f t="shared" si="89"/>
        <v>1</v>
      </c>
      <c r="P317" s="31">
        <f t="shared" si="90"/>
        <v>1</v>
      </c>
      <c r="Q317" s="31" t="s">
        <v>757</v>
      </c>
      <c r="R317" s="31">
        <v>0</v>
      </c>
      <c r="S317" s="33">
        <v>0</v>
      </c>
      <c r="T317" s="33" t="s">
        <v>1041</v>
      </c>
      <c r="U317" s="96" t="s">
        <v>1040</v>
      </c>
      <c r="V317" s="96">
        <v>0</v>
      </c>
      <c r="W317" s="270" t="s">
        <v>1050</v>
      </c>
      <c r="AB317" s="269"/>
      <c r="AE317" s="1"/>
      <c r="AF317" s="1"/>
      <c r="AG317" s="1"/>
      <c r="AH317" s="1"/>
      <c r="AP317" s="31"/>
    </row>
    <row r="318" spans="1:42">
      <c r="A318" s="268" t="str">
        <f t="shared" si="77"/>
        <v>1229</v>
      </c>
      <c r="B318" s="124" t="str">
        <f t="shared" si="76"/>
        <v>track_1229</v>
      </c>
      <c r="C318" s="33">
        <f t="shared" si="78"/>
        <v>30</v>
      </c>
      <c r="D318" s="33">
        <f t="shared" si="79"/>
        <v>0</v>
      </c>
      <c r="E318" s="33">
        <f t="shared" si="80"/>
        <v>4</v>
      </c>
      <c r="F318" s="33">
        <f t="shared" si="81"/>
        <v>3</v>
      </c>
      <c r="G318" s="33">
        <f t="shared" si="82"/>
        <v>1</v>
      </c>
      <c r="H318" s="33">
        <f t="shared" si="83"/>
        <v>8</v>
      </c>
      <c r="I318" s="33">
        <f t="shared" si="84"/>
        <v>4</v>
      </c>
      <c r="J318" s="31">
        <f t="shared" si="85"/>
        <v>1</v>
      </c>
      <c r="K318" s="31">
        <f t="shared" si="86"/>
        <v>1</v>
      </c>
      <c r="L318" s="31">
        <f t="shared" si="91"/>
        <v>1</v>
      </c>
      <c r="M318" s="31">
        <f t="shared" si="87"/>
        <v>1</v>
      </c>
      <c r="N318" s="31">
        <f t="shared" si="88"/>
        <v>0</v>
      </c>
      <c r="O318" s="31">
        <f t="shared" si="89"/>
        <v>1</v>
      </c>
      <c r="P318" s="31">
        <f t="shared" si="90"/>
        <v>1</v>
      </c>
      <c r="Q318" s="31" t="s">
        <v>757</v>
      </c>
      <c r="R318" s="31">
        <v>0</v>
      </c>
      <c r="S318" s="33">
        <v>0</v>
      </c>
      <c r="T318" s="33" t="s">
        <v>1041</v>
      </c>
      <c r="U318" s="96" t="s">
        <v>1040</v>
      </c>
      <c r="V318" s="96">
        <v>0</v>
      </c>
      <c r="W318" s="270" t="s">
        <v>1049</v>
      </c>
      <c r="AB318" s="269"/>
      <c r="AE318" s="1"/>
      <c r="AF318" s="1"/>
      <c r="AG318" s="1"/>
      <c r="AH318" s="1"/>
      <c r="AP318" s="31"/>
    </row>
    <row r="319" spans="1:42">
      <c r="A319" s="268" t="str">
        <f t="shared" si="77"/>
        <v>1230</v>
      </c>
      <c r="B319" s="124" t="str">
        <f t="shared" si="76"/>
        <v>track_1230</v>
      </c>
      <c r="C319" s="33">
        <f t="shared" si="78"/>
        <v>31</v>
      </c>
      <c r="D319" s="33">
        <f t="shared" si="79"/>
        <v>0</v>
      </c>
      <c r="E319" s="33">
        <f t="shared" si="80"/>
        <v>1</v>
      </c>
      <c r="F319" s="33">
        <f t="shared" si="81"/>
        <v>2</v>
      </c>
      <c r="G319" s="33">
        <f t="shared" si="82"/>
        <v>1</v>
      </c>
      <c r="H319" s="33">
        <f t="shared" si="83"/>
        <v>1</v>
      </c>
      <c r="I319" s="33">
        <f t="shared" si="84"/>
        <v>4</v>
      </c>
      <c r="J319" s="31">
        <f t="shared" si="85"/>
        <v>0</v>
      </c>
      <c r="K319" s="31">
        <f t="shared" si="86"/>
        <v>1</v>
      </c>
      <c r="L319" s="31">
        <f t="shared" si="91"/>
        <v>1</v>
      </c>
      <c r="M319" s="31">
        <f t="shared" si="87"/>
        <v>1</v>
      </c>
      <c r="N319" s="31">
        <f t="shared" si="88"/>
        <v>0</v>
      </c>
      <c r="O319" s="31">
        <f t="shared" si="89"/>
        <v>1</v>
      </c>
      <c r="P319" s="31">
        <f t="shared" si="90"/>
        <v>1</v>
      </c>
      <c r="Q319" s="31" t="s">
        <v>757</v>
      </c>
      <c r="R319" s="31">
        <v>0</v>
      </c>
      <c r="S319" s="33">
        <v>0</v>
      </c>
      <c r="T319" s="33" t="s">
        <v>1041</v>
      </c>
      <c r="U319" s="96" t="s">
        <v>1040</v>
      </c>
      <c r="V319" s="96">
        <v>0</v>
      </c>
      <c r="W319" s="270" t="s">
        <v>1048</v>
      </c>
      <c r="AB319" s="269"/>
      <c r="AE319" s="1"/>
      <c r="AF319" s="1"/>
      <c r="AG319" s="1"/>
      <c r="AH319" s="1"/>
      <c r="AP319" s="31"/>
    </row>
    <row r="320" spans="1:42">
      <c r="A320" s="268" t="str">
        <f t="shared" si="77"/>
        <v>1231</v>
      </c>
      <c r="B320" s="124" t="str">
        <f t="shared" si="76"/>
        <v>track_1231</v>
      </c>
      <c r="C320" s="33">
        <f t="shared" si="78"/>
        <v>31</v>
      </c>
      <c r="D320" s="33">
        <f t="shared" si="79"/>
        <v>0</v>
      </c>
      <c r="E320" s="33">
        <f t="shared" si="80"/>
        <v>1</v>
      </c>
      <c r="F320" s="33">
        <f t="shared" si="81"/>
        <v>3</v>
      </c>
      <c r="G320" s="33">
        <f t="shared" si="82"/>
        <v>1</v>
      </c>
      <c r="H320" s="33">
        <f t="shared" si="83"/>
        <v>2</v>
      </c>
      <c r="I320" s="33">
        <f t="shared" si="84"/>
        <v>4</v>
      </c>
      <c r="J320" s="31">
        <f t="shared" si="85"/>
        <v>0</v>
      </c>
      <c r="K320" s="31">
        <f t="shared" si="86"/>
        <v>1</v>
      </c>
      <c r="L320" s="31">
        <f t="shared" si="91"/>
        <v>1</v>
      </c>
      <c r="M320" s="31">
        <f t="shared" si="87"/>
        <v>1</v>
      </c>
      <c r="N320" s="31">
        <f t="shared" si="88"/>
        <v>0</v>
      </c>
      <c r="O320" s="31">
        <f t="shared" si="89"/>
        <v>1</v>
      </c>
      <c r="P320" s="31">
        <f t="shared" si="90"/>
        <v>1</v>
      </c>
      <c r="Q320" s="31" t="s">
        <v>757</v>
      </c>
      <c r="R320" s="31">
        <v>0</v>
      </c>
      <c r="S320" s="33">
        <v>0</v>
      </c>
      <c r="T320" s="33" t="s">
        <v>1041</v>
      </c>
      <c r="U320" s="96" t="s">
        <v>1040</v>
      </c>
      <c r="V320" s="96">
        <v>0</v>
      </c>
      <c r="W320" s="270" t="s">
        <v>1047</v>
      </c>
      <c r="AB320" s="269"/>
      <c r="AE320" s="1"/>
      <c r="AF320" s="1"/>
      <c r="AG320" s="1"/>
      <c r="AH320" s="1"/>
      <c r="AP320" s="31"/>
    </row>
    <row r="321" spans="1:42">
      <c r="A321" s="268" t="str">
        <f t="shared" si="77"/>
        <v>1232</v>
      </c>
      <c r="B321" s="124" t="str">
        <f t="shared" si="76"/>
        <v>track_1232</v>
      </c>
      <c r="C321" s="33">
        <f t="shared" si="78"/>
        <v>31</v>
      </c>
      <c r="D321" s="33">
        <f t="shared" si="79"/>
        <v>0</v>
      </c>
      <c r="E321" s="33">
        <f t="shared" si="80"/>
        <v>2</v>
      </c>
      <c r="F321" s="33">
        <f t="shared" si="81"/>
        <v>3</v>
      </c>
      <c r="G321" s="33">
        <f t="shared" si="82"/>
        <v>1</v>
      </c>
      <c r="H321" s="33">
        <f t="shared" si="83"/>
        <v>3</v>
      </c>
      <c r="I321" s="33">
        <f t="shared" si="84"/>
        <v>4</v>
      </c>
      <c r="J321" s="31">
        <f t="shared" si="85"/>
        <v>0</v>
      </c>
      <c r="K321" s="31">
        <f t="shared" si="86"/>
        <v>1</v>
      </c>
      <c r="L321" s="31">
        <f t="shared" si="91"/>
        <v>1</v>
      </c>
      <c r="M321" s="31">
        <f t="shared" si="87"/>
        <v>1</v>
      </c>
      <c r="N321" s="31">
        <f t="shared" si="88"/>
        <v>0</v>
      </c>
      <c r="O321" s="31">
        <f t="shared" si="89"/>
        <v>1</v>
      </c>
      <c r="P321" s="31">
        <f t="shared" si="90"/>
        <v>1</v>
      </c>
      <c r="Q321" s="31" t="s">
        <v>757</v>
      </c>
      <c r="R321" s="31">
        <v>0</v>
      </c>
      <c r="S321" s="33">
        <v>0</v>
      </c>
      <c r="T321" s="33" t="s">
        <v>1041</v>
      </c>
      <c r="U321" s="96" t="s">
        <v>1040</v>
      </c>
      <c r="V321" s="96">
        <v>0</v>
      </c>
      <c r="W321" s="270" t="s">
        <v>1046</v>
      </c>
      <c r="AB321" s="269"/>
      <c r="AE321" s="1"/>
      <c r="AF321" s="1"/>
      <c r="AG321" s="1"/>
      <c r="AH321" s="1"/>
      <c r="AP321" s="31"/>
    </row>
    <row r="322" spans="1:42">
      <c r="A322" s="268" t="str">
        <f t="shared" si="77"/>
        <v>1233</v>
      </c>
      <c r="B322" s="124" t="str">
        <f t="shared" si="76"/>
        <v>track_1233</v>
      </c>
      <c r="C322" s="33">
        <f t="shared" si="78"/>
        <v>31</v>
      </c>
      <c r="D322" s="33">
        <f t="shared" si="79"/>
        <v>0</v>
      </c>
      <c r="E322" s="33">
        <f t="shared" si="80"/>
        <v>2</v>
      </c>
      <c r="F322" s="33">
        <f t="shared" si="81"/>
        <v>4</v>
      </c>
      <c r="G322" s="33">
        <f t="shared" si="82"/>
        <v>1</v>
      </c>
      <c r="H322" s="33">
        <f t="shared" si="83"/>
        <v>4</v>
      </c>
      <c r="I322" s="33">
        <f t="shared" si="84"/>
        <v>4</v>
      </c>
      <c r="J322" s="31">
        <f t="shared" si="85"/>
        <v>0</v>
      </c>
      <c r="K322" s="31">
        <f t="shared" si="86"/>
        <v>1</v>
      </c>
      <c r="L322" s="31">
        <f t="shared" si="91"/>
        <v>1</v>
      </c>
      <c r="M322" s="31">
        <f t="shared" si="87"/>
        <v>1</v>
      </c>
      <c r="N322" s="31">
        <f t="shared" si="88"/>
        <v>0</v>
      </c>
      <c r="O322" s="31">
        <f t="shared" si="89"/>
        <v>1</v>
      </c>
      <c r="P322" s="31">
        <f t="shared" si="90"/>
        <v>1</v>
      </c>
      <c r="Q322" s="31" t="s">
        <v>757</v>
      </c>
      <c r="R322" s="31">
        <v>0</v>
      </c>
      <c r="S322" s="33">
        <v>0</v>
      </c>
      <c r="T322" s="33" t="s">
        <v>1041</v>
      </c>
      <c r="U322" s="96" t="s">
        <v>1040</v>
      </c>
      <c r="V322" s="96">
        <v>0</v>
      </c>
      <c r="W322" s="270" t="s">
        <v>1045</v>
      </c>
      <c r="AB322" s="269"/>
      <c r="AE322" s="1"/>
      <c r="AF322" s="1"/>
      <c r="AG322" s="1"/>
      <c r="AH322" s="1"/>
      <c r="AP322" s="31"/>
    </row>
    <row r="323" spans="1:42">
      <c r="A323" s="268" t="str">
        <f t="shared" si="77"/>
        <v>1234</v>
      </c>
      <c r="B323" s="124" t="str">
        <f t="shared" si="76"/>
        <v>track_1234</v>
      </c>
      <c r="C323" s="33">
        <f t="shared" si="78"/>
        <v>31</v>
      </c>
      <c r="D323" s="33">
        <f t="shared" si="79"/>
        <v>0</v>
      </c>
      <c r="E323" s="33">
        <f t="shared" si="80"/>
        <v>3</v>
      </c>
      <c r="F323" s="33">
        <f t="shared" si="81"/>
        <v>1</v>
      </c>
      <c r="G323" s="33">
        <f t="shared" si="82"/>
        <v>1</v>
      </c>
      <c r="H323" s="33">
        <f t="shared" si="83"/>
        <v>5</v>
      </c>
      <c r="I323" s="33">
        <f t="shared" si="84"/>
        <v>4</v>
      </c>
      <c r="J323" s="31">
        <f t="shared" si="85"/>
        <v>0</v>
      </c>
      <c r="K323" s="31">
        <f t="shared" si="86"/>
        <v>1</v>
      </c>
      <c r="L323" s="31">
        <f t="shared" si="91"/>
        <v>1</v>
      </c>
      <c r="M323" s="31">
        <f t="shared" si="87"/>
        <v>1</v>
      </c>
      <c r="N323" s="31">
        <f t="shared" si="88"/>
        <v>0</v>
      </c>
      <c r="O323" s="31">
        <f t="shared" si="89"/>
        <v>1</v>
      </c>
      <c r="P323" s="31">
        <f t="shared" si="90"/>
        <v>1</v>
      </c>
      <c r="Q323" s="31" t="s">
        <v>757</v>
      </c>
      <c r="R323" s="31">
        <v>0</v>
      </c>
      <c r="S323" s="33">
        <v>0</v>
      </c>
      <c r="T323" s="33" t="s">
        <v>1041</v>
      </c>
      <c r="U323" s="96" t="s">
        <v>1040</v>
      </c>
      <c r="V323" s="96">
        <v>0</v>
      </c>
      <c r="W323" s="270" t="s">
        <v>1044</v>
      </c>
      <c r="AB323" s="269"/>
      <c r="AE323" s="1"/>
      <c r="AF323" s="1"/>
      <c r="AG323" s="1"/>
      <c r="AH323" s="1"/>
      <c r="AP323" s="31"/>
    </row>
    <row r="324" spans="1:42">
      <c r="A324" s="268" t="str">
        <f t="shared" si="77"/>
        <v>1235</v>
      </c>
      <c r="B324" s="124" t="str">
        <f t="shared" si="76"/>
        <v>track_1235</v>
      </c>
      <c r="C324" s="33">
        <f t="shared" si="78"/>
        <v>31</v>
      </c>
      <c r="D324" s="33">
        <f t="shared" si="79"/>
        <v>0</v>
      </c>
      <c r="E324" s="33">
        <f t="shared" si="80"/>
        <v>3</v>
      </c>
      <c r="F324" s="33">
        <f t="shared" si="81"/>
        <v>2</v>
      </c>
      <c r="G324" s="33">
        <f t="shared" si="82"/>
        <v>1</v>
      </c>
      <c r="H324" s="33">
        <f t="shared" si="83"/>
        <v>6</v>
      </c>
      <c r="I324" s="33">
        <f t="shared" si="84"/>
        <v>4</v>
      </c>
      <c r="J324" s="31">
        <f t="shared" si="85"/>
        <v>0</v>
      </c>
      <c r="K324" s="31">
        <f t="shared" si="86"/>
        <v>1</v>
      </c>
      <c r="L324" s="31">
        <f t="shared" si="91"/>
        <v>1</v>
      </c>
      <c r="M324" s="31">
        <f t="shared" si="87"/>
        <v>1</v>
      </c>
      <c r="N324" s="31">
        <f t="shared" si="88"/>
        <v>0</v>
      </c>
      <c r="O324" s="31">
        <f t="shared" si="89"/>
        <v>1</v>
      </c>
      <c r="P324" s="31">
        <f t="shared" si="90"/>
        <v>1</v>
      </c>
      <c r="Q324" s="31" t="s">
        <v>757</v>
      </c>
      <c r="R324" s="31">
        <v>0</v>
      </c>
      <c r="S324" s="33">
        <v>0</v>
      </c>
      <c r="T324" s="33" t="s">
        <v>1041</v>
      </c>
      <c r="U324" s="96" t="s">
        <v>1040</v>
      </c>
      <c r="V324" s="96">
        <v>0</v>
      </c>
      <c r="W324" s="270" t="s">
        <v>1043</v>
      </c>
      <c r="AB324" s="269"/>
      <c r="AE324" s="1"/>
      <c r="AF324" s="1"/>
      <c r="AG324" s="1"/>
      <c r="AH324" s="1"/>
      <c r="AP324" s="31"/>
    </row>
    <row r="325" spans="1:42">
      <c r="A325" s="268" t="str">
        <f t="shared" si="77"/>
        <v>1236</v>
      </c>
      <c r="B325" s="124" t="str">
        <f t="shared" ref="B325:B388" si="92">"track_"&amp;A325</f>
        <v>track_1236</v>
      </c>
      <c r="C325" s="33">
        <f t="shared" si="78"/>
        <v>31</v>
      </c>
      <c r="D325" s="33">
        <f t="shared" si="79"/>
        <v>0</v>
      </c>
      <c r="E325" s="33">
        <f t="shared" si="80"/>
        <v>4</v>
      </c>
      <c r="F325" s="33">
        <f t="shared" si="81"/>
        <v>1</v>
      </c>
      <c r="G325" s="33">
        <f t="shared" si="82"/>
        <v>1</v>
      </c>
      <c r="H325" s="33">
        <f t="shared" si="83"/>
        <v>7</v>
      </c>
      <c r="I325" s="33">
        <f t="shared" si="84"/>
        <v>4</v>
      </c>
      <c r="J325" s="31">
        <f t="shared" si="85"/>
        <v>0</v>
      </c>
      <c r="K325" s="31">
        <f t="shared" si="86"/>
        <v>1</v>
      </c>
      <c r="L325" s="31">
        <f t="shared" si="91"/>
        <v>1</v>
      </c>
      <c r="M325" s="31">
        <f t="shared" si="87"/>
        <v>1</v>
      </c>
      <c r="N325" s="31">
        <f t="shared" si="88"/>
        <v>0</v>
      </c>
      <c r="O325" s="31">
        <f t="shared" si="89"/>
        <v>1</v>
      </c>
      <c r="P325" s="31">
        <f t="shared" si="90"/>
        <v>1</v>
      </c>
      <c r="Q325" s="31" t="s">
        <v>757</v>
      </c>
      <c r="R325" s="31">
        <v>0</v>
      </c>
      <c r="S325" s="33">
        <v>0</v>
      </c>
      <c r="T325" s="33" t="s">
        <v>1041</v>
      </c>
      <c r="U325" s="96" t="s">
        <v>1040</v>
      </c>
      <c r="V325" s="96">
        <v>0</v>
      </c>
      <c r="W325" s="270" t="s">
        <v>1042</v>
      </c>
      <c r="AB325" s="269"/>
      <c r="AE325" s="1"/>
      <c r="AF325" s="1"/>
      <c r="AG325" s="1"/>
      <c r="AH325" s="1"/>
      <c r="AP325" s="31"/>
    </row>
    <row r="326" spans="1:42">
      <c r="A326" s="268" t="str">
        <f t="shared" si="77"/>
        <v>1237</v>
      </c>
      <c r="B326" s="124" t="str">
        <f t="shared" si="92"/>
        <v>track_1237</v>
      </c>
      <c r="C326" s="33">
        <f t="shared" si="78"/>
        <v>31</v>
      </c>
      <c r="D326" s="33">
        <f t="shared" si="79"/>
        <v>0</v>
      </c>
      <c r="E326" s="33">
        <f t="shared" si="80"/>
        <v>4</v>
      </c>
      <c r="F326" s="33">
        <f t="shared" si="81"/>
        <v>2</v>
      </c>
      <c r="G326" s="33">
        <f t="shared" si="82"/>
        <v>1</v>
      </c>
      <c r="H326" s="33">
        <f t="shared" si="83"/>
        <v>8</v>
      </c>
      <c r="I326" s="33">
        <f t="shared" si="84"/>
        <v>4</v>
      </c>
      <c r="J326" s="31">
        <f t="shared" si="85"/>
        <v>0</v>
      </c>
      <c r="K326" s="31">
        <f t="shared" si="86"/>
        <v>1</v>
      </c>
      <c r="L326" s="31">
        <f t="shared" si="91"/>
        <v>1</v>
      </c>
      <c r="M326" s="31">
        <f t="shared" si="87"/>
        <v>1</v>
      </c>
      <c r="N326" s="31">
        <f t="shared" si="88"/>
        <v>0</v>
      </c>
      <c r="O326" s="31">
        <f t="shared" si="89"/>
        <v>1</v>
      </c>
      <c r="P326" s="31">
        <f t="shared" si="90"/>
        <v>1</v>
      </c>
      <c r="Q326" s="31" t="s">
        <v>757</v>
      </c>
      <c r="R326" s="31">
        <v>0</v>
      </c>
      <c r="S326" s="33">
        <v>0</v>
      </c>
      <c r="T326" s="33" t="s">
        <v>1041</v>
      </c>
      <c r="U326" s="96" t="s">
        <v>1040</v>
      </c>
      <c r="V326" s="96">
        <v>0</v>
      </c>
      <c r="W326" s="270" t="s">
        <v>1039</v>
      </c>
      <c r="AB326" s="269"/>
      <c r="AE326" s="1"/>
      <c r="AF326" s="1"/>
      <c r="AG326" s="1"/>
      <c r="AH326" s="1"/>
      <c r="AP326" s="31"/>
    </row>
    <row r="327" spans="1:42">
      <c r="A327" s="268" t="str">
        <f t="shared" si="77"/>
        <v>1238</v>
      </c>
      <c r="B327" s="124" t="str">
        <f t="shared" si="92"/>
        <v>track_1238</v>
      </c>
      <c r="C327" s="33">
        <f t="shared" si="78"/>
        <v>32</v>
      </c>
      <c r="D327" s="33">
        <f t="shared" si="79"/>
        <v>0</v>
      </c>
      <c r="E327" s="33">
        <f t="shared" si="80"/>
        <v>1</v>
      </c>
      <c r="F327" s="33">
        <f t="shared" si="81"/>
        <v>2</v>
      </c>
      <c r="G327" s="33">
        <f t="shared" si="82"/>
        <v>1</v>
      </c>
      <c r="H327" s="33">
        <f t="shared" si="83"/>
        <v>1</v>
      </c>
      <c r="I327" s="33">
        <f t="shared" si="84"/>
        <v>4</v>
      </c>
      <c r="J327" s="31">
        <f t="shared" si="85"/>
        <v>1</v>
      </c>
      <c r="K327" s="31">
        <f t="shared" si="86"/>
        <v>1</v>
      </c>
      <c r="L327" s="31">
        <f t="shared" si="91"/>
        <v>1</v>
      </c>
      <c r="M327" s="31">
        <f t="shared" si="87"/>
        <v>1</v>
      </c>
      <c r="N327" s="31">
        <f t="shared" si="88"/>
        <v>1</v>
      </c>
      <c r="O327" s="31">
        <f t="shared" si="89"/>
        <v>1</v>
      </c>
      <c r="P327" s="31">
        <f t="shared" si="90"/>
        <v>1</v>
      </c>
      <c r="Q327" s="31">
        <v>0</v>
      </c>
      <c r="R327" s="31">
        <v>0</v>
      </c>
      <c r="S327" s="33">
        <v>0</v>
      </c>
      <c r="T327" s="33">
        <v>0</v>
      </c>
      <c r="U327" s="96" t="s">
        <v>1</v>
      </c>
      <c r="V327" s="96">
        <v>0</v>
      </c>
      <c r="W327" s="270" t="s">
        <v>1038</v>
      </c>
      <c r="AB327" s="269"/>
      <c r="AE327" s="1"/>
      <c r="AF327" s="1"/>
      <c r="AG327" s="1"/>
      <c r="AH327" s="1"/>
      <c r="AP327" s="31"/>
    </row>
    <row r="328" spans="1:42">
      <c r="A328" s="268" t="str">
        <f t="shared" si="77"/>
        <v>1239</v>
      </c>
      <c r="B328" s="124" t="str">
        <f t="shared" si="92"/>
        <v>track_1239</v>
      </c>
      <c r="C328" s="33">
        <f t="shared" si="78"/>
        <v>32</v>
      </c>
      <c r="D328" s="33">
        <f t="shared" si="79"/>
        <v>0</v>
      </c>
      <c r="E328" s="33">
        <f t="shared" si="80"/>
        <v>2</v>
      </c>
      <c r="F328" s="33">
        <f t="shared" si="81"/>
        <v>1</v>
      </c>
      <c r="G328" s="33">
        <f t="shared" si="82"/>
        <v>1</v>
      </c>
      <c r="H328" s="33">
        <f t="shared" si="83"/>
        <v>2</v>
      </c>
      <c r="I328" s="33">
        <f t="shared" si="84"/>
        <v>4</v>
      </c>
      <c r="J328" s="31">
        <f t="shared" si="85"/>
        <v>1</v>
      </c>
      <c r="K328" s="31">
        <f t="shared" si="86"/>
        <v>1</v>
      </c>
      <c r="L328" s="31">
        <f t="shared" si="91"/>
        <v>1</v>
      </c>
      <c r="M328" s="31">
        <f t="shared" si="87"/>
        <v>1</v>
      </c>
      <c r="N328" s="31">
        <f t="shared" si="88"/>
        <v>1</v>
      </c>
      <c r="O328" s="31">
        <f t="shared" si="89"/>
        <v>1</v>
      </c>
      <c r="P328" s="31">
        <f t="shared" si="90"/>
        <v>1</v>
      </c>
      <c r="Q328" s="31">
        <v>0</v>
      </c>
      <c r="R328" s="31">
        <v>0</v>
      </c>
      <c r="S328" s="33">
        <v>0</v>
      </c>
      <c r="T328" s="33">
        <v>0</v>
      </c>
      <c r="U328" s="96" t="s">
        <v>1</v>
      </c>
      <c r="V328" s="96">
        <v>0</v>
      </c>
      <c r="W328" s="270" t="s">
        <v>1037</v>
      </c>
      <c r="AB328" s="269"/>
      <c r="AE328" s="1"/>
      <c r="AF328" s="1"/>
      <c r="AG328" s="1"/>
      <c r="AH328" s="1"/>
      <c r="AP328" s="31"/>
    </row>
    <row r="329" spans="1:42">
      <c r="A329" s="268" t="str">
        <f t="shared" si="77"/>
        <v>1240</v>
      </c>
      <c r="B329" s="124" t="str">
        <f t="shared" si="92"/>
        <v>track_1240</v>
      </c>
      <c r="C329" s="33">
        <f t="shared" si="78"/>
        <v>32</v>
      </c>
      <c r="D329" s="33">
        <f t="shared" si="79"/>
        <v>0</v>
      </c>
      <c r="E329" s="33">
        <f t="shared" si="80"/>
        <v>2</v>
      </c>
      <c r="F329" s="33">
        <f t="shared" si="81"/>
        <v>4</v>
      </c>
      <c r="G329" s="33">
        <f t="shared" si="82"/>
        <v>1</v>
      </c>
      <c r="H329" s="33">
        <f t="shared" si="83"/>
        <v>3</v>
      </c>
      <c r="I329" s="33">
        <f t="shared" si="84"/>
        <v>4</v>
      </c>
      <c r="J329" s="31">
        <f t="shared" si="85"/>
        <v>1</v>
      </c>
      <c r="K329" s="31">
        <f t="shared" si="86"/>
        <v>1</v>
      </c>
      <c r="L329" s="31">
        <f t="shared" si="91"/>
        <v>1</v>
      </c>
      <c r="M329" s="31">
        <f t="shared" si="87"/>
        <v>1</v>
      </c>
      <c r="N329" s="31">
        <f t="shared" si="88"/>
        <v>1</v>
      </c>
      <c r="O329" s="31">
        <f t="shared" si="89"/>
        <v>1</v>
      </c>
      <c r="P329" s="31">
        <f t="shared" si="90"/>
        <v>1</v>
      </c>
      <c r="Q329" s="31">
        <v>0</v>
      </c>
      <c r="R329" s="31">
        <v>0</v>
      </c>
      <c r="S329" s="33">
        <v>0</v>
      </c>
      <c r="T329" s="33">
        <v>0</v>
      </c>
      <c r="U329" s="96" t="s">
        <v>1</v>
      </c>
      <c r="V329" s="96">
        <v>0</v>
      </c>
      <c r="W329" s="270" t="s">
        <v>1036</v>
      </c>
      <c r="AB329" s="269"/>
      <c r="AE329" s="1"/>
      <c r="AF329" s="1"/>
      <c r="AG329" s="1"/>
      <c r="AH329" s="1"/>
      <c r="AP329" s="31"/>
    </row>
    <row r="330" spans="1:42">
      <c r="A330" s="268" t="str">
        <f t="shared" si="77"/>
        <v>1241</v>
      </c>
      <c r="B330" s="124" t="str">
        <f t="shared" si="92"/>
        <v>track_1241</v>
      </c>
      <c r="C330" s="33">
        <f t="shared" si="78"/>
        <v>32</v>
      </c>
      <c r="D330" s="33">
        <f t="shared" si="79"/>
        <v>0</v>
      </c>
      <c r="E330" s="33">
        <f t="shared" si="80"/>
        <v>2</v>
      </c>
      <c r="F330" s="33">
        <f t="shared" si="81"/>
        <v>4</v>
      </c>
      <c r="G330" s="33">
        <f t="shared" si="82"/>
        <v>1</v>
      </c>
      <c r="H330" s="33">
        <f t="shared" si="83"/>
        <v>4</v>
      </c>
      <c r="I330" s="33">
        <f t="shared" si="84"/>
        <v>4</v>
      </c>
      <c r="J330" s="31">
        <f t="shared" si="85"/>
        <v>1</v>
      </c>
      <c r="K330" s="31">
        <f t="shared" si="86"/>
        <v>1</v>
      </c>
      <c r="L330" s="31">
        <f t="shared" si="91"/>
        <v>1</v>
      </c>
      <c r="M330" s="31">
        <f t="shared" si="87"/>
        <v>1</v>
      </c>
      <c r="N330" s="31">
        <f t="shared" si="88"/>
        <v>1</v>
      </c>
      <c r="O330" s="31">
        <f t="shared" si="89"/>
        <v>1</v>
      </c>
      <c r="P330" s="31">
        <f t="shared" si="90"/>
        <v>1</v>
      </c>
      <c r="Q330" s="31">
        <v>0</v>
      </c>
      <c r="R330" s="31">
        <v>0</v>
      </c>
      <c r="S330" s="33">
        <v>0</v>
      </c>
      <c r="T330" s="33">
        <v>0</v>
      </c>
      <c r="U330" s="96" t="s">
        <v>1</v>
      </c>
      <c r="V330" s="96">
        <v>0</v>
      </c>
      <c r="W330" s="270" t="s">
        <v>1035</v>
      </c>
      <c r="AB330" s="269"/>
      <c r="AE330" s="1"/>
      <c r="AF330" s="1"/>
      <c r="AG330" s="1"/>
      <c r="AH330" s="1"/>
      <c r="AP330" s="31"/>
    </row>
    <row r="331" spans="1:42">
      <c r="A331" s="268" t="str">
        <f t="shared" si="77"/>
        <v>1242</v>
      </c>
      <c r="B331" s="124" t="str">
        <f t="shared" si="92"/>
        <v>track_1242</v>
      </c>
      <c r="C331" s="33">
        <f t="shared" si="78"/>
        <v>32</v>
      </c>
      <c r="D331" s="33">
        <f t="shared" si="79"/>
        <v>0</v>
      </c>
      <c r="E331" s="33">
        <f t="shared" si="80"/>
        <v>3</v>
      </c>
      <c r="F331" s="33">
        <f t="shared" si="81"/>
        <v>1</v>
      </c>
      <c r="G331" s="33">
        <f t="shared" si="82"/>
        <v>1</v>
      </c>
      <c r="H331" s="33">
        <f t="shared" si="83"/>
        <v>5</v>
      </c>
      <c r="I331" s="33">
        <f t="shared" si="84"/>
        <v>4</v>
      </c>
      <c r="J331" s="31">
        <f t="shared" si="85"/>
        <v>1</v>
      </c>
      <c r="K331" s="31">
        <f t="shared" si="86"/>
        <v>1</v>
      </c>
      <c r="L331" s="31">
        <f t="shared" si="91"/>
        <v>1</v>
      </c>
      <c r="M331" s="31">
        <f t="shared" si="87"/>
        <v>1</v>
      </c>
      <c r="N331" s="31">
        <f t="shared" si="88"/>
        <v>1</v>
      </c>
      <c r="O331" s="31">
        <f t="shared" si="89"/>
        <v>1</v>
      </c>
      <c r="P331" s="31">
        <f t="shared" si="90"/>
        <v>1</v>
      </c>
      <c r="Q331" s="31">
        <v>0</v>
      </c>
      <c r="R331" s="31">
        <v>0</v>
      </c>
      <c r="S331" s="33">
        <v>0</v>
      </c>
      <c r="T331" s="33">
        <v>0</v>
      </c>
      <c r="U331" s="96" t="s">
        <v>1</v>
      </c>
      <c r="V331" s="96">
        <v>0</v>
      </c>
      <c r="W331" s="270" t="s">
        <v>1034</v>
      </c>
      <c r="AB331" s="269"/>
      <c r="AE331" s="1"/>
      <c r="AF331" s="1"/>
      <c r="AG331" s="1"/>
      <c r="AH331" s="1"/>
      <c r="AP331" s="31"/>
    </row>
    <row r="332" spans="1:42">
      <c r="A332" s="268" t="str">
        <f t="shared" si="77"/>
        <v>1243</v>
      </c>
      <c r="B332" s="124" t="str">
        <f t="shared" si="92"/>
        <v>track_1243</v>
      </c>
      <c r="C332" s="33">
        <f t="shared" si="78"/>
        <v>32</v>
      </c>
      <c r="D332" s="33">
        <f t="shared" si="79"/>
        <v>0</v>
      </c>
      <c r="E332" s="33">
        <f t="shared" si="80"/>
        <v>3</v>
      </c>
      <c r="F332" s="33">
        <f t="shared" si="81"/>
        <v>4</v>
      </c>
      <c r="G332" s="33">
        <f t="shared" si="82"/>
        <v>1</v>
      </c>
      <c r="H332" s="33">
        <f t="shared" si="83"/>
        <v>6</v>
      </c>
      <c r="I332" s="33">
        <f t="shared" si="84"/>
        <v>4</v>
      </c>
      <c r="J332" s="31">
        <f t="shared" si="85"/>
        <v>1</v>
      </c>
      <c r="K332" s="31">
        <f t="shared" si="86"/>
        <v>1</v>
      </c>
      <c r="L332" s="31">
        <f t="shared" si="91"/>
        <v>1</v>
      </c>
      <c r="M332" s="31">
        <f t="shared" si="87"/>
        <v>1</v>
      </c>
      <c r="N332" s="31">
        <f t="shared" si="88"/>
        <v>1</v>
      </c>
      <c r="O332" s="31">
        <f t="shared" si="89"/>
        <v>1</v>
      </c>
      <c r="P332" s="31">
        <f t="shared" si="90"/>
        <v>1</v>
      </c>
      <c r="Q332" s="31">
        <v>0</v>
      </c>
      <c r="R332" s="31">
        <v>0</v>
      </c>
      <c r="S332" s="33">
        <v>0</v>
      </c>
      <c r="T332" s="33">
        <v>0</v>
      </c>
      <c r="U332" s="96" t="s">
        <v>1</v>
      </c>
      <c r="V332" s="96">
        <v>0</v>
      </c>
      <c r="W332" s="270" t="s">
        <v>1033</v>
      </c>
      <c r="AB332" s="269"/>
      <c r="AE332" s="1"/>
      <c r="AF332" s="1"/>
      <c r="AG332" s="1"/>
      <c r="AH332" s="1"/>
      <c r="AP332" s="31"/>
    </row>
    <row r="333" spans="1:42">
      <c r="A333" s="268" t="str">
        <f t="shared" si="77"/>
        <v>1244</v>
      </c>
      <c r="B333" s="124" t="str">
        <f t="shared" si="92"/>
        <v>track_1244</v>
      </c>
      <c r="C333" s="33">
        <f t="shared" si="78"/>
        <v>32</v>
      </c>
      <c r="D333" s="33">
        <f t="shared" si="79"/>
        <v>0</v>
      </c>
      <c r="E333" s="33">
        <f t="shared" si="80"/>
        <v>4</v>
      </c>
      <c r="F333" s="33">
        <f t="shared" si="81"/>
        <v>2</v>
      </c>
      <c r="G333" s="33">
        <f t="shared" si="82"/>
        <v>1</v>
      </c>
      <c r="H333" s="33">
        <f t="shared" si="83"/>
        <v>7</v>
      </c>
      <c r="I333" s="33">
        <f t="shared" si="84"/>
        <v>4</v>
      </c>
      <c r="J333" s="31">
        <f t="shared" si="85"/>
        <v>1</v>
      </c>
      <c r="K333" s="31">
        <f t="shared" si="86"/>
        <v>1</v>
      </c>
      <c r="L333" s="31">
        <f t="shared" si="91"/>
        <v>1</v>
      </c>
      <c r="M333" s="31">
        <f t="shared" si="87"/>
        <v>1</v>
      </c>
      <c r="N333" s="31">
        <f t="shared" si="88"/>
        <v>1</v>
      </c>
      <c r="O333" s="31">
        <f t="shared" si="89"/>
        <v>1</v>
      </c>
      <c r="P333" s="31">
        <f t="shared" si="90"/>
        <v>1</v>
      </c>
      <c r="Q333" s="31">
        <v>0</v>
      </c>
      <c r="R333" s="31">
        <v>0</v>
      </c>
      <c r="S333" s="33">
        <v>0</v>
      </c>
      <c r="T333" s="33">
        <v>0</v>
      </c>
      <c r="U333" s="96" t="s">
        <v>1</v>
      </c>
      <c r="V333" s="96">
        <v>0</v>
      </c>
      <c r="W333" s="270" t="s">
        <v>1032</v>
      </c>
      <c r="AB333" s="269"/>
      <c r="AE333" s="1"/>
      <c r="AF333" s="1"/>
      <c r="AG333" s="1"/>
      <c r="AH333" s="1"/>
      <c r="AP333" s="31"/>
    </row>
    <row r="334" spans="1:42">
      <c r="A334" s="268" t="str">
        <f t="shared" si="77"/>
        <v>1245</v>
      </c>
      <c r="B334" s="124" t="str">
        <f t="shared" si="92"/>
        <v>track_1245</v>
      </c>
      <c r="C334" s="33">
        <f t="shared" si="78"/>
        <v>32</v>
      </c>
      <c r="D334" s="33">
        <f t="shared" si="79"/>
        <v>0</v>
      </c>
      <c r="E334" s="33">
        <f t="shared" si="80"/>
        <v>4</v>
      </c>
      <c r="F334" s="33">
        <f t="shared" si="81"/>
        <v>3</v>
      </c>
      <c r="G334" s="33">
        <f t="shared" si="82"/>
        <v>1</v>
      </c>
      <c r="H334" s="33">
        <f t="shared" si="83"/>
        <v>8</v>
      </c>
      <c r="I334" s="33">
        <f t="shared" si="84"/>
        <v>4</v>
      </c>
      <c r="J334" s="31">
        <f t="shared" si="85"/>
        <v>1</v>
      </c>
      <c r="K334" s="31">
        <f t="shared" si="86"/>
        <v>1</v>
      </c>
      <c r="L334" s="31">
        <f t="shared" si="91"/>
        <v>1</v>
      </c>
      <c r="M334" s="31">
        <f t="shared" si="87"/>
        <v>1</v>
      </c>
      <c r="N334" s="31">
        <f t="shared" si="88"/>
        <v>1</v>
      </c>
      <c r="O334" s="31">
        <f t="shared" si="89"/>
        <v>1</v>
      </c>
      <c r="P334" s="31">
        <f t="shared" si="90"/>
        <v>1</v>
      </c>
      <c r="Q334" s="31">
        <v>0</v>
      </c>
      <c r="R334" s="31">
        <v>0</v>
      </c>
      <c r="S334" s="33">
        <v>0</v>
      </c>
      <c r="T334" s="33">
        <v>0</v>
      </c>
      <c r="U334" s="96" t="s">
        <v>1</v>
      </c>
      <c r="V334" s="96">
        <v>0</v>
      </c>
      <c r="W334" s="270" t="s">
        <v>1031</v>
      </c>
      <c r="AB334" s="269"/>
      <c r="AE334" s="1"/>
      <c r="AF334" s="1"/>
      <c r="AG334" s="1"/>
      <c r="AH334" s="1"/>
      <c r="AP334" s="31"/>
    </row>
    <row r="335" spans="1:42">
      <c r="A335" s="268" t="str">
        <f t="shared" si="77"/>
        <v>1246</v>
      </c>
      <c r="B335" s="124" t="str">
        <f t="shared" si="92"/>
        <v>track_1246</v>
      </c>
      <c r="C335" s="33">
        <f t="shared" si="78"/>
        <v>33</v>
      </c>
      <c r="D335" s="33">
        <f t="shared" si="79"/>
        <v>0</v>
      </c>
      <c r="E335" s="33">
        <f t="shared" si="80"/>
        <v>1</v>
      </c>
      <c r="F335" s="33">
        <f t="shared" si="81"/>
        <v>2</v>
      </c>
      <c r="G335" s="33">
        <f t="shared" si="82"/>
        <v>1</v>
      </c>
      <c r="H335" s="33">
        <f t="shared" si="83"/>
        <v>1</v>
      </c>
      <c r="I335" s="33">
        <f t="shared" si="84"/>
        <v>4</v>
      </c>
      <c r="J335" s="31">
        <f t="shared" si="85"/>
        <v>0</v>
      </c>
      <c r="K335" s="31">
        <f t="shared" si="86"/>
        <v>1</v>
      </c>
      <c r="L335" s="31">
        <f t="shared" si="91"/>
        <v>1</v>
      </c>
      <c r="M335" s="31">
        <f t="shared" si="87"/>
        <v>1</v>
      </c>
      <c r="N335" s="31">
        <f t="shared" si="88"/>
        <v>0</v>
      </c>
      <c r="O335" s="31">
        <f t="shared" si="89"/>
        <v>1</v>
      </c>
      <c r="P335" s="31">
        <f t="shared" si="90"/>
        <v>1</v>
      </c>
      <c r="Q335" s="31" t="s">
        <v>757</v>
      </c>
      <c r="R335" s="31">
        <v>0</v>
      </c>
      <c r="S335" s="33">
        <v>0</v>
      </c>
      <c r="T335" s="33">
        <v>0</v>
      </c>
      <c r="U335" s="96" t="s">
        <v>1</v>
      </c>
      <c r="V335" s="96">
        <v>0</v>
      </c>
      <c r="W335" s="270" t="s">
        <v>1030</v>
      </c>
      <c r="AB335" s="269"/>
      <c r="AE335" s="1"/>
      <c r="AF335" s="1"/>
      <c r="AG335" s="1"/>
      <c r="AH335" s="1"/>
      <c r="AP335" s="31"/>
    </row>
    <row r="336" spans="1:42">
      <c r="A336" s="268" t="str">
        <f t="shared" si="77"/>
        <v>1247</v>
      </c>
      <c r="B336" s="124" t="str">
        <f t="shared" si="92"/>
        <v>track_1247</v>
      </c>
      <c r="C336" s="33">
        <f t="shared" si="78"/>
        <v>33</v>
      </c>
      <c r="D336" s="33">
        <f t="shared" si="79"/>
        <v>0</v>
      </c>
      <c r="E336" s="33">
        <f t="shared" si="80"/>
        <v>1</v>
      </c>
      <c r="F336" s="33">
        <f t="shared" si="81"/>
        <v>4</v>
      </c>
      <c r="G336" s="33">
        <f t="shared" si="82"/>
        <v>1</v>
      </c>
      <c r="H336" s="33">
        <f t="shared" si="83"/>
        <v>2</v>
      </c>
      <c r="I336" s="33">
        <f t="shared" si="84"/>
        <v>4</v>
      </c>
      <c r="J336" s="31">
        <f t="shared" si="85"/>
        <v>0</v>
      </c>
      <c r="K336" s="31">
        <f t="shared" si="86"/>
        <v>1</v>
      </c>
      <c r="L336" s="31">
        <f t="shared" si="91"/>
        <v>1</v>
      </c>
      <c r="M336" s="31">
        <f t="shared" si="87"/>
        <v>1</v>
      </c>
      <c r="N336" s="31">
        <f t="shared" si="88"/>
        <v>0</v>
      </c>
      <c r="O336" s="31">
        <f t="shared" si="89"/>
        <v>1</v>
      </c>
      <c r="P336" s="31">
        <f t="shared" si="90"/>
        <v>1</v>
      </c>
      <c r="Q336" s="31" t="s">
        <v>757</v>
      </c>
      <c r="R336" s="31">
        <v>0</v>
      </c>
      <c r="S336" s="33">
        <v>0</v>
      </c>
      <c r="T336" s="33">
        <v>0</v>
      </c>
      <c r="U336" s="96" t="s">
        <v>1</v>
      </c>
      <c r="V336" s="96">
        <v>0</v>
      </c>
      <c r="W336" s="270" t="s">
        <v>1029</v>
      </c>
      <c r="AB336" s="269"/>
      <c r="AE336" s="1"/>
      <c r="AF336" s="1"/>
      <c r="AG336" s="1"/>
      <c r="AH336" s="1"/>
      <c r="AP336" s="31"/>
    </row>
    <row r="337" spans="1:42">
      <c r="A337" s="268" t="str">
        <f t="shared" si="77"/>
        <v>1248</v>
      </c>
      <c r="B337" s="124" t="str">
        <f t="shared" si="92"/>
        <v>track_1248</v>
      </c>
      <c r="C337" s="33">
        <f t="shared" si="78"/>
        <v>33</v>
      </c>
      <c r="D337" s="33">
        <f t="shared" si="79"/>
        <v>0</v>
      </c>
      <c r="E337" s="33">
        <f t="shared" si="80"/>
        <v>2</v>
      </c>
      <c r="F337" s="33">
        <f t="shared" si="81"/>
        <v>4</v>
      </c>
      <c r="G337" s="33">
        <f t="shared" si="82"/>
        <v>1</v>
      </c>
      <c r="H337" s="33">
        <f t="shared" si="83"/>
        <v>3</v>
      </c>
      <c r="I337" s="33">
        <f t="shared" si="84"/>
        <v>4</v>
      </c>
      <c r="J337" s="31">
        <f t="shared" si="85"/>
        <v>0</v>
      </c>
      <c r="K337" s="31">
        <f t="shared" si="86"/>
        <v>1</v>
      </c>
      <c r="L337" s="31">
        <f t="shared" si="91"/>
        <v>1</v>
      </c>
      <c r="M337" s="31">
        <f t="shared" si="87"/>
        <v>1</v>
      </c>
      <c r="N337" s="31">
        <f t="shared" si="88"/>
        <v>0</v>
      </c>
      <c r="O337" s="31">
        <f t="shared" si="89"/>
        <v>1</v>
      </c>
      <c r="P337" s="31">
        <f t="shared" si="90"/>
        <v>1</v>
      </c>
      <c r="Q337" s="31" t="s">
        <v>757</v>
      </c>
      <c r="R337" s="31">
        <v>0</v>
      </c>
      <c r="S337" s="33">
        <v>0</v>
      </c>
      <c r="T337" s="33">
        <v>0</v>
      </c>
      <c r="U337" s="96" t="s">
        <v>1</v>
      </c>
      <c r="V337" s="96">
        <v>0</v>
      </c>
      <c r="W337" s="270" t="s">
        <v>1028</v>
      </c>
      <c r="AB337" s="269"/>
      <c r="AE337" s="1"/>
      <c r="AF337" s="1"/>
      <c r="AG337" s="1"/>
      <c r="AH337" s="1"/>
      <c r="AP337" s="31"/>
    </row>
    <row r="338" spans="1:42">
      <c r="A338" s="268" t="str">
        <f t="shared" si="77"/>
        <v>1249</v>
      </c>
      <c r="B338" s="124" t="str">
        <f t="shared" si="92"/>
        <v>track_1249</v>
      </c>
      <c r="C338" s="33">
        <f t="shared" si="78"/>
        <v>33</v>
      </c>
      <c r="D338" s="33">
        <f t="shared" si="79"/>
        <v>0</v>
      </c>
      <c r="E338" s="33">
        <f t="shared" si="80"/>
        <v>2</v>
      </c>
      <c r="F338" s="33">
        <f t="shared" si="81"/>
        <v>4</v>
      </c>
      <c r="G338" s="33">
        <f t="shared" si="82"/>
        <v>1</v>
      </c>
      <c r="H338" s="33">
        <f t="shared" si="83"/>
        <v>4</v>
      </c>
      <c r="I338" s="33">
        <f t="shared" si="84"/>
        <v>4</v>
      </c>
      <c r="J338" s="31">
        <f t="shared" si="85"/>
        <v>0</v>
      </c>
      <c r="K338" s="31">
        <f t="shared" si="86"/>
        <v>1</v>
      </c>
      <c r="L338" s="31">
        <f t="shared" si="91"/>
        <v>1</v>
      </c>
      <c r="M338" s="31">
        <f t="shared" si="87"/>
        <v>1</v>
      </c>
      <c r="N338" s="31">
        <f t="shared" si="88"/>
        <v>0</v>
      </c>
      <c r="O338" s="31">
        <f t="shared" si="89"/>
        <v>1</v>
      </c>
      <c r="P338" s="31">
        <f t="shared" si="90"/>
        <v>1</v>
      </c>
      <c r="Q338" s="31" t="s">
        <v>757</v>
      </c>
      <c r="R338" s="31">
        <v>0</v>
      </c>
      <c r="S338" s="33">
        <v>0</v>
      </c>
      <c r="T338" s="33">
        <v>0</v>
      </c>
      <c r="U338" s="96" t="s">
        <v>1</v>
      </c>
      <c r="V338" s="96">
        <v>0</v>
      </c>
      <c r="W338" s="270" t="s">
        <v>1027</v>
      </c>
      <c r="AB338" s="269"/>
      <c r="AE338" s="1"/>
      <c r="AF338" s="1"/>
      <c r="AG338" s="1"/>
      <c r="AH338" s="1"/>
      <c r="AP338" s="31"/>
    </row>
    <row r="339" spans="1:42">
      <c r="A339" s="268" t="str">
        <f t="shared" si="77"/>
        <v>1250</v>
      </c>
      <c r="B339" s="124" t="str">
        <f t="shared" si="92"/>
        <v>track_1250</v>
      </c>
      <c r="C339" s="33">
        <f t="shared" si="78"/>
        <v>33</v>
      </c>
      <c r="D339" s="33">
        <f t="shared" si="79"/>
        <v>0</v>
      </c>
      <c r="E339" s="33">
        <f t="shared" si="80"/>
        <v>3</v>
      </c>
      <c r="F339" s="33">
        <f t="shared" si="81"/>
        <v>1</v>
      </c>
      <c r="G339" s="33">
        <f t="shared" si="82"/>
        <v>1</v>
      </c>
      <c r="H339" s="33">
        <f t="shared" si="83"/>
        <v>5</v>
      </c>
      <c r="I339" s="33">
        <f t="shared" si="84"/>
        <v>4</v>
      </c>
      <c r="J339" s="31">
        <f t="shared" si="85"/>
        <v>0</v>
      </c>
      <c r="K339" s="31">
        <f t="shared" si="86"/>
        <v>1</v>
      </c>
      <c r="L339" s="31">
        <f t="shared" si="91"/>
        <v>1</v>
      </c>
      <c r="M339" s="31">
        <f t="shared" si="87"/>
        <v>1</v>
      </c>
      <c r="N339" s="31">
        <f t="shared" si="88"/>
        <v>0</v>
      </c>
      <c r="O339" s="31">
        <f t="shared" si="89"/>
        <v>1</v>
      </c>
      <c r="P339" s="31">
        <f t="shared" si="90"/>
        <v>1</v>
      </c>
      <c r="Q339" s="31" t="s">
        <v>757</v>
      </c>
      <c r="R339" s="31">
        <v>0</v>
      </c>
      <c r="S339" s="33">
        <v>0</v>
      </c>
      <c r="T339" s="33">
        <v>0</v>
      </c>
      <c r="U339" s="96" t="s">
        <v>1</v>
      </c>
      <c r="V339" s="96">
        <v>0</v>
      </c>
      <c r="W339" s="270" t="s">
        <v>1026</v>
      </c>
      <c r="AB339" s="269"/>
      <c r="AE339" s="1"/>
      <c r="AF339" s="1"/>
      <c r="AG339" s="1"/>
      <c r="AH339" s="1"/>
      <c r="AP339" s="31"/>
    </row>
    <row r="340" spans="1:42">
      <c r="A340" s="268" t="str">
        <f t="shared" si="77"/>
        <v>1251</v>
      </c>
      <c r="B340" s="124" t="str">
        <f t="shared" si="92"/>
        <v>track_1251</v>
      </c>
      <c r="C340" s="33">
        <f t="shared" si="78"/>
        <v>33</v>
      </c>
      <c r="D340" s="33">
        <f t="shared" si="79"/>
        <v>0</v>
      </c>
      <c r="E340" s="33">
        <f t="shared" si="80"/>
        <v>3</v>
      </c>
      <c r="F340" s="33">
        <f t="shared" si="81"/>
        <v>2</v>
      </c>
      <c r="G340" s="33">
        <f t="shared" si="82"/>
        <v>1</v>
      </c>
      <c r="H340" s="33">
        <f t="shared" si="83"/>
        <v>6</v>
      </c>
      <c r="I340" s="33">
        <f t="shared" si="84"/>
        <v>4</v>
      </c>
      <c r="J340" s="31">
        <f t="shared" si="85"/>
        <v>0</v>
      </c>
      <c r="K340" s="31">
        <f t="shared" si="86"/>
        <v>1</v>
      </c>
      <c r="L340" s="31">
        <f t="shared" si="91"/>
        <v>1</v>
      </c>
      <c r="M340" s="31">
        <f t="shared" si="87"/>
        <v>1</v>
      </c>
      <c r="N340" s="31">
        <f t="shared" si="88"/>
        <v>0</v>
      </c>
      <c r="O340" s="31">
        <f t="shared" si="89"/>
        <v>1</v>
      </c>
      <c r="P340" s="31">
        <f t="shared" si="90"/>
        <v>1</v>
      </c>
      <c r="Q340" s="31" t="s">
        <v>757</v>
      </c>
      <c r="R340" s="31">
        <v>0</v>
      </c>
      <c r="S340" s="33">
        <v>0</v>
      </c>
      <c r="T340" s="33">
        <v>0</v>
      </c>
      <c r="U340" s="96" t="s">
        <v>1</v>
      </c>
      <c r="V340" s="96">
        <v>0</v>
      </c>
      <c r="W340" s="270" t="s">
        <v>1025</v>
      </c>
      <c r="AB340" s="269"/>
      <c r="AE340" s="1"/>
      <c r="AF340" s="1"/>
      <c r="AG340" s="1"/>
      <c r="AH340" s="1"/>
      <c r="AP340" s="31"/>
    </row>
    <row r="341" spans="1:42">
      <c r="A341" s="268" t="str">
        <f t="shared" si="77"/>
        <v>1252</v>
      </c>
      <c r="B341" s="124" t="str">
        <f t="shared" si="92"/>
        <v>track_1252</v>
      </c>
      <c r="C341" s="33">
        <f t="shared" si="78"/>
        <v>33</v>
      </c>
      <c r="D341" s="33">
        <f t="shared" si="79"/>
        <v>0</v>
      </c>
      <c r="E341" s="33">
        <f t="shared" si="80"/>
        <v>4</v>
      </c>
      <c r="F341" s="33">
        <f t="shared" si="81"/>
        <v>2</v>
      </c>
      <c r="G341" s="33">
        <f t="shared" si="82"/>
        <v>1</v>
      </c>
      <c r="H341" s="33">
        <f t="shared" si="83"/>
        <v>7</v>
      </c>
      <c r="I341" s="33">
        <f t="shared" si="84"/>
        <v>4</v>
      </c>
      <c r="J341" s="31">
        <f t="shared" si="85"/>
        <v>0</v>
      </c>
      <c r="K341" s="31">
        <f t="shared" si="86"/>
        <v>1</v>
      </c>
      <c r="L341" s="31">
        <f t="shared" si="91"/>
        <v>1</v>
      </c>
      <c r="M341" s="31">
        <f t="shared" si="87"/>
        <v>1</v>
      </c>
      <c r="N341" s="31">
        <f t="shared" si="88"/>
        <v>0</v>
      </c>
      <c r="O341" s="31">
        <f t="shared" si="89"/>
        <v>1</v>
      </c>
      <c r="P341" s="31">
        <f t="shared" si="90"/>
        <v>1</v>
      </c>
      <c r="Q341" s="31" t="s">
        <v>757</v>
      </c>
      <c r="R341" s="31">
        <v>0</v>
      </c>
      <c r="S341" s="33">
        <v>0</v>
      </c>
      <c r="T341" s="33">
        <v>0</v>
      </c>
      <c r="U341" s="96" t="s">
        <v>1</v>
      </c>
      <c r="V341" s="96">
        <v>0</v>
      </c>
      <c r="W341" s="270" t="s">
        <v>1024</v>
      </c>
      <c r="AB341" s="269"/>
      <c r="AE341" s="1"/>
      <c r="AF341" s="1"/>
      <c r="AG341" s="1"/>
      <c r="AH341" s="1"/>
      <c r="AP341" s="31"/>
    </row>
    <row r="342" spans="1:42">
      <c r="A342" s="268" t="str">
        <f t="shared" si="77"/>
        <v>1253</v>
      </c>
      <c r="B342" s="124" t="str">
        <f t="shared" si="92"/>
        <v>track_1253</v>
      </c>
      <c r="C342" s="33">
        <f t="shared" si="78"/>
        <v>33</v>
      </c>
      <c r="D342" s="33">
        <f t="shared" si="79"/>
        <v>0</v>
      </c>
      <c r="E342" s="33">
        <f t="shared" si="80"/>
        <v>4</v>
      </c>
      <c r="F342" s="33">
        <f t="shared" si="81"/>
        <v>4</v>
      </c>
      <c r="G342" s="33">
        <f t="shared" si="82"/>
        <v>1</v>
      </c>
      <c r="H342" s="33">
        <f t="shared" si="83"/>
        <v>8</v>
      </c>
      <c r="I342" s="33">
        <f t="shared" si="84"/>
        <v>4</v>
      </c>
      <c r="J342" s="31">
        <f t="shared" si="85"/>
        <v>0</v>
      </c>
      <c r="K342" s="31">
        <f t="shared" si="86"/>
        <v>1</v>
      </c>
      <c r="L342" s="31">
        <f t="shared" si="91"/>
        <v>1</v>
      </c>
      <c r="M342" s="31">
        <f t="shared" si="87"/>
        <v>1</v>
      </c>
      <c r="N342" s="31">
        <f t="shared" si="88"/>
        <v>0</v>
      </c>
      <c r="O342" s="31">
        <f t="shared" si="89"/>
        <v>1</v>
      </c>
      <c r="P342" s="31">
        <f t="shared" si="90"/>
        <v>1</v>
      </c>
      <c r="Q342" s="31" t="s">
        <v>757</v>
      </c>
      <c r="R342" s="31">
        <v>0</v>
      </c>
      <c r="S342" s="33">
        <v>0</v>
      </c>
      <c r="T342" s="33">
        <v>0</v>
      </c>
      <c r="U342" s="96" t="s">
        <v>1</v>
      </c>
      <c r="V342" s="96">
        <v>0</v>
      </c>
      <c r="W342" s="270" t="s">
        <v>1023</v>
      </c>
      <c r="AB342" s="269"/>
      <c r="AE342" s="1"/>
      <c r="AF342" s="1"/>
      <c r="AG342" s="1"/>
      <c r="AH342" s="1"/>
      <c r="AP342" s="31"/>
    </row>
    <row r="343" spans="1:42">
      <c r="A343" s="268" t="str">
        <f t="shared" si="77"/>
        <v>1254</v>
      </c>
      <c r="B343" s="124" t="str">
        <f t="shared" si="92"/>
        <v>track_1254</v>
      </c>
      <c r="C343" s="33">
        <f t="shared" si="78"/>
        <v>34</v>
      </c>
      <c r="D343" s="33">
        <f t="shared" si="79"/>
        <v>0</v>
      </c>
      <c r="E343" s="33">
        <f t="shared" si="80"/>
        <v>1</v>
      </c>
      <c r="F343" s="33">
        <f t="shared" si="81"/>
        <v>2</v>
      </c>
      <c r="G343" s="33">
        <f t="shared" si="82"/>
        <v>1</v>
      </c>
      <c r="H343" s="33">
        <f t="shared" si="83"/>
        <v>1</v>
      </c>
      <c r="I343" s="33">
        <f t="shared" si="84"/>
        <v>4</v>
      </c>
      <c r="J343" s="31">
        <f t="shared" si="85"/>
        <v>1</v>
      </c>
      <c r="K343" s="31">
        <f t="shared" si="86"/>
        <v>1</v>
      </c>
      <c r="L343" s="31">
        <f t="shared" si="91"/>
        <v>1</v>
      </c>
      <c r="M343" s="31">
        <f t="shared" si="87"/>
        <v>1</v>
      </c>
      <c r="N343" s="31">
        <f t="shared" si="88"/>
        <v>1</v>
      </c>
      <c r="O343" s="31">
        <f t="shared" si="89"/>
        <v>1</v>
      </c>
      <c r="P343" s="31">
        <f t="shared" si="90"/>
        <v>1</v>
      </c>
      <c r="Q343" s="31">
        <v>0</v>
      </c>
      <c r="R343" s="31">
        <v>0</v>
      </c>
      <c r="S343" s="33">
        <v>0</v>
      </c>
      <c r="T343" s="33">
        <v>0</v>
      </c>
      <c r="U343" s="96" t="s">
        <v>1</v>
      </c>
      <c r="V343" s="96">
        <v>0</v>
      </c>
      <c r="W343" s="270" t="s">
        <v>1022</v>
      </c>
      <c r="AB343" s="269"/>
      <c r="AE343" s="1"/>
      <c r="AF343" s="1"/>
      <c r="AG343" s="1"/>
      <c r="AH343" s="1"/>
      <c r="AP343" s="31"/>
    </row>
    <row r="344" spans="1:42">
      <c r="A344" s="268" t="str">
        <f t="shared" si="77"/>
        <v>1255</v>
      </c>
      <c r="B344" s="124" t="str">
        <f t="shared" si="92"/>
        <v>track_1255</v>
      </c>
      <c r="C344" s="33">
        <f t="shared" si="78"/>
        <v>34</v>
      </c>
      <c r="D344" s="33">
        <f t="shared" si="79"/>
        <v>0</v>
      </c>
      <c r="E344" s="33">
        <f t="shared" si="80"/>
        <v>1</v>
      </c>
      <c r="F344" s="33">
        <f t="shared" si="81"/>
        <v>4</v>
      </c>
      <c r="G344" s="33">
        <f t="shared" si="82"/>
        <v>1</v>
      </c>
      <c r="H344" s="33">
        <f t="shared" si="83"/>
        <v>2</v>
      </c>
      <c r="I344" s="33">
        <f t="shared" si="84"/>
        <v>4</v>
      </c>
      <c r="J344" s="31">
        <f t="shared" si="85"/>
        <v>1</v>
      </c>
      <c r="K344" s="31">
        <f t="shared" si="86"/>
        <v>1</v>
      </c>
      <c r="L344" s="31">
        <f t="shared" si="91"/>
        <v>1</v>
      </c>
      <c r="M344" s="31">
        <f t="shared" si="87"/>
        <v>1</v>
      </c>
      <c r="N344" s="31">
        <f t="shared" si="88"/>
        <v>1</v>
      </c>
      <c r="O344" s="31">
        <f t="shared" si="89"/>
        <v>1</v>
      </c>
      <c r="P344" s="31">
        <f t="shared" si="90"/>
        <v>1</v>
      </c>
      <c r="Q344" s="31">
        <v>0</v>
      </c>
      <c r="R344" s="31">
        <v>0</v>
      </c>
      <c r="S344" s="33">
        <v>0</v>
      </c>
      <c r="T344" s="33">
        <v>0</v>
      </c>
      <c r="U344" s="96" t="s">
        <v>1</v>
      </c>
      <c r="V344" s="96">
        <v>0</v>
      </c>
      <c r="W344" s="270" t="s">
        <v>1021</v>
      </c>
      <c r="AB344" s="269"/>
      <c r="AE344" s="1"/>
      <c r="AF344" s="1"/>
      <c r="AG344" s="1"/>
      <c r="AH344" s="1"/>
      <c r="AP344" s="31"/>
    </row>
    <row r="345" spans="1:42">
      <c r="A345" s="268" t="str">
        <f t="shared" si="77"/>
        <v>1256</v>
      </c>
      <c r="B345" s="124" t="str">
        <f t="shared" si="92"/>
        <v>track_1256</v>
      </c>
      <c r="C345" s="33">
        <f t="shared" si="78"/>
        <v>34</v>
      </c>
      <c r="D345" s="33">
        <f t="shared" si="79"/>
        <v>0</v>
      </c>
      <c r="E345" s="33">
        <f t="shared" si="80"/>
        <v>2</v>
      </c>
      <c r="F345" s="33">
        <f t="shared" si="81"/>
        <v>3</v>
      </c>
      <c r="G345" s="33">
        <f t="shared" si="82"/>
        <v>1</v>
      </c>
      <c r="H345" s="33">
        <f t="shared" si="83"/>
        <v>3</v>
      </c>
      <c r="I345" s="33">
        <f t="shared" si="84"/>
        <v>4</v>
      </c>
      <c r="J345" s="31">
        <f t="shared" si="85"/>
        <v>1</v>
      </c>
      <c r="K345" s="31">
        <f t="shared" si="86"/>
        <v>1</v>
      </c>
      <c r="L345" s="31">
        <f t="shared" si="91"/>
        <v>1</v>
      </c>
      <c r="M345" s="31">
        <f t="shared" si="87"/>
        <v>1</v>
      </c>
      <c r="N345" s="31">
        <f t="shared" si="88"/>
        <v>1</v>
      </c>
      <c r="O345" s="31">
        <f t="shared" si="89"/>
        <v>1</v>
      </c>
      <c r="P345" s="31">
        <f t="shared" si="90"/>
        <v>1</v>
      </c>
      <c r="Q345" s="31">
        <v>0</v>
      </c>
      <c r="R345" s="31">
        <v>0</v>
      </c>
      <c r="S345" s="33">
        <v>0</v>
      </c>
      <c r="T345" s="33">
        <v>0</v>
      </c>
      <c r="U345" s="96" t="s">
        <v>1</v>
      </c>
      <c r="V345" s="96">
        <v>0</v>
      </c>
      <c r="W345" s="270" t="s">
        <v>1020</v>
      </c>
      <c r="AB345" s="269"/>
      <c r="AE345" s="1"/>
      <c r="AF345" s="1"/>
      <c r="AG345" s="1"/>
      <c r="AH345" s="1"/>
      <c r="AP345" s="31"/>
    </row>
    <row r="346" spans="1:42">
      <c r="A346" s="268" t="str">
        <f t="shared" si="77"/>
        <v>1257</v>
      </c>
      <c r="B346" s="124" t="str">
        <f t="shared" si="92"/>
        <v>track_1257</v>
      </c>
      <c r="C346" s="33">
        <f t="shared" si="78"/>
        <v>34</v>
      </c>
      <c r="D346" s="33">
        <f t="shared" si="79"/>
        <v>0</v>
      </c>
      <c r="E346" s="33">
        <f t="shared" si="80"/>
        <v>2</v>
      </c>
      <c r="F346" s="33">
        <f t="shared" si="81"/>
        <v>4</v>
      </c>
      <c r="G346" s="33">
        <f t="shared" si="82"/>
        <v>1</v>
      </c>
      <c r="H346" s="33">
        <f t="shared" si="83"/>
        <v>4</v>
      </c>
      <c r="I346" s="33">
        <f t="shared" si="84"/>
        <v>4</v>
      </c>
      <c r="J346" s="31">
        <f t="shared" si="85"/>
        <v>1</v>
      </c>
      <c r="K346" s="31">
        <f t="shared" si="86"/>
        <v>1</v>
      </c>
      <c r="L346" s="31">
        <f t="shared" si="91"/>
        <v>1</v>
      </c>
      <c r="M346" s="31">
        <f t="shared" si="87"/>
        <v>1</v>
      </c>
      <c r="N346" s="31">
        <f t="shared" si="88"/>
        <v>1</v>
      </c>
      <c r="O346" s="31">
        <f t="shared" si="89"/>
        <v>1</v>
      </c>
      <c r="P346" s="31">
        <f t="shared" si="90"/>
        <v>1</v>
      </c>
      <c r="Q346" s="31">
        <v>0</v>
      </c>
      <c r="R346" s="31">
        <v>0</v>
      </c>
      <c r="S346" s="33">
        <v>0</v>
      </c>
      <c r="T346" s="33">
        <v>0</v>
      </c>
      <c r="U346" s="96" t="s">
        <v>1</v>
      </c>
      <c r="V346" s="96">
        <v>0</v>
      </c>
      <c r="W346" s="270" t="s">
        <v>1019</v>
      </c>
      <c r="AB346" s="269"/>
      <c r="AE346" s="1"/>
      <c r="AF346" s="1"/>
      <c r="AG346" s="1"/>
      <c r="AH346" s="1"/>
      <c r="AP346" s="31"/>
    </row>
    <row r="347" spans="1:42">
      <c r="A347" s="268" t="str">
        <f t="shared" si="77"/>
        <v>1258</v>
      </c>
      <c r="B347" s="124" t="str">
        <f t="shared" si="92"/>
        <v>track_1258</v>
      </c>
      <c r="C347" s="33">
        <f t="shared" si="78"/>
        <v>34</v>
      </c>
      <c r="D347" s="33">
        <f t="shared" si="79"/>
        <v>0</v>
      </c>
      <c r="E347" s="33">
        <f t="shared" si="80"/>
        <v>3</v>
      </c>
      <c r="F347" s="33">
        <f t="shared" si="81"/>
        <v>1</v>
      </c>
      <c r="G347" s="33">
        <f t="shared" si="82"/>
        <v>1</v>
      </c>
      <c r="H347" s="33">
        <f t="shared" si="83"/>
        <v>5</v>
      </c>
      <c r="I347" s="33">
        <f t="shared" si="84"/>
        <v>4</v>
      </c>
      <c r="J347" s="31">
        <f t="shared" si="85"/>
        <v>1</v>
      </c>
      <c r="K347" s="31">
        <f t="shared" si="86"/>
        <v>1</v>
      </c>
      <c r="L347" s="31">
        <f t="shared" si="91"/>
        <v>1</v>
      </c>
      <c r="M347" s="31">
        <f t="shared" si="87"/>
        <v>1</v>
      </c>
      <c r="N347" s="31">
        <f t="shared" si="88"/>
        <v>1</v>
      </c>
      <c r="O347" s="31">
        <f t="shared" si="89"/>
        <v>1</v>
      </c>
      <c r="P347" s="31">
        <f t="shared" si="90"/>
        <v>1</v>
      </c>
      <c r="Q347" s="31">
        <v>0</v>
      </c>
      <c r="R347" s="31">
        <v>0</v>
      </c>
      <c r="S347" s="33">
        <v>0</v>
      </c>
      <c r="T347" s="33">
        <v>0</v>
      </c>
      <c r="U347" s="96" t="s">
        <v>1</v>
      </c>
      <c r="V347" s="96">
        <v>0</v>
      </c>
      <c r="W347" s="270" t="s">
        <v>1018</v>
      </c>
      <c r="AB347" s="269"/>
      <c r="AE347" s="1"/>
      <c r="AF347" s="1"/>
      <c r="AG347" s="1"/>
      <c r="AH347" s="1"/>
      <c r="AP347" s="31"/>
    </row>
    <row r="348" spans="1:42">
      <c r="A348" s="268" t="str">
        <f t="shared" si="77"/>
        <v>1259</v>
      </c>
      <c r="B348" s="124" t="str">
        <f t="shared" si="92"/>
        <v>track_1259</v>
      </c>
      <c r="C348" s="33">
        <f t="shared" si="78"/>
        <v>34</v>
      </c>
      <c r="D348" s="33">
        <f t="shared" si="79"/>
        <v>0</v>
      </c>
      <c r="E348" s="33">
        <f t="shared" si="80"/>
        <v>3</v>
      </c>
      <c r="F348" s="33">
        <f t="shared" si="81"/>
        <v>4</v>
      </c>
      <c r="G348" s="33">
        <f t="shared" si="82"/>
        <v>1</v>
      </c>
      <c r="H348" s="33">
        <f t="shared" si="83"/>
        <v>6</v>
      </c>
      <c r="I348" s="33">
        <f t="shared" si="84"/>
        <v>4</v>
      </c>
      <c r="J348" s="31">
        <f t="shared" si="85"/>
        <v>1</v>
      </c>
      <c r="K348" s="31">
        <f t="shared" si="86"/>
        <v>1</v>
      </c>
      <c r="L348" s="31">
        <f t="shared" si="91"/>
        <v>1</v>
      </c>
      <c r="M348" s="31">
        <f t="shared" si="87"/>
        <v>1</v>
      </c>
      <c r="N348" s="31">
        <f t="shared" si="88"/>
        <v>1</v>
      </c>
      <c r="O348" s="31">
        <f t="shared" si="89"/>
        <v>1</v>
      </c>
      <c r="P348" s="31">
        <f t="shared" si="90"/>
        <v>1</v>
      </c>
      <c r="Q348" s="31">
        <v>0</v>
      </c>
      <c r="R348" s="31">
        <v>0</v>
      </c>
      <c r="S348" s="33">
        <v>0</v>
      </c>
      <c r="T348" s="33">
        <v>0</v>
      </c>
      <c r="U348" s="96" t="s">
        <v>1</v>
      </c>
      <c r="V348" s="96">
        <v>0</v>
      </c>
      <c r="W348" s="270" t="s">
        <v>1017</v>
      </c>
      <c r="AB348" s="269"/>
      <c r="AE348" s="1"/>
      <c r="AF348" s="1"/>
      <c r="AG348" s="1"/>
      <c r="AH348" s="1"/>
      <c r="AP348" s="31"/>
    </row>
    <row r="349" spans="1:42">
      <c r="A349" s="268" t="str">
        <f t="shared" si="77"/>
        <v>1260</v>
      </c>
      <c r="B349" s="124" t="str">
        <f t="shared" si="92"/>
        <v>track_1260</v>
      </c>
      <c r="C349" s="33">
        <f t="shared" si="78"/>
        <v>34</v>
      </c>
      <c r="D349" s="33">
        <f t="shared" si="79"/>
        <v>0</v>
      </c>
      <c r="E349" s="33">
        <f t="shared" si="80"/>
        <v>4</v>
      </c>
      <c r="F349" s="33">
        <f t="shared" si="81"/>
        <v>1</v>
      </c>
      <c r="G349" s="33">
        <f t="shared" si="82"/>
        <v>1</v>
      </c>
      <c r="H349" s="33">
        <f t="shared" si="83"/>
        <v>7</v>
      </c>
      <c r="I349" s="33">
        <f t="shared" si="84"/>
        <v>4</v>
      </c>
      <c r="J349" s="31">
        <f t="shared" si="85"/>
        <v>1</v>
      </c>
      <c r="K349" s="31">
        <f t="shared" si="86"/>
        <v>1</v>
      </c>
      <c r="L349" s="31">
        <f t="shared" si="91"/>
        <v>1</v>
      </c>
      <c r="M349" s="31">
        <f t="shared" si="87"/>
        <v>1</v>
      </c>
      <c r="N349" s="31">
        <f t="shared" si="88"/>
        <v>1</v>
      </c>
      <c r="O349" s="31">
        <f t="shared" si="89"/>
        <v>1</v>
      </c>
      <c r="P349" s="31">
        <f t="shared" si="90"/>
        <v>1</v>
      </c>
      <c r="Q349" s="31">
        <v>0</v>
      </c>
      <c r="R349" s="31">
        <v>0</v>
      </c>
      <c r="S349" s="33">
        <v>0</v>
      </c>
      <c r="T349" s="33">
        <v>0</v>
      </c>
      <c r="U349" s="96" t="s">
        <v>1</v>
      </c>
      <c r="V349" s="96">
        <v>0</v>
      </c>
      <c r="W349" s="270" t="s">
        <v>1016</v>
      </c>
      <c r="AB349" s="269"/>
      <c r="AE349" s="1"/>
      <c r="AF349" s="1"/>
      <c r="AG349" s="1"/>
      <c r="AH349" s="1"/>
      <c r="AP349" s="31"/>
    </row>
    <row r="350" spans="1:42">
      <c r="A350" s="268" t="str">
        <f t="shared" si="77"/>
        <v>1261</v>
      </c>
      <c r="B350" s="124" t="str">
        <f t="shared" si="92"/>
        <v>track_1261</v>
      </c>
      <c r="C350" s="33">
        <f t="shared" si="78"/>
        <v>34</v>
      </c>
      <c r="D350" s="33">
        <f t="shared" si="79"/>
        <v>0</v>
      </c>
      <c r="E350" s="33">
        <f t="shared" si="80"/>
        <v>4</v>
      </c>
      <c r="F350" s="33">
        <f t="shared" si="81"/>
        <v>2</v>
      </c>
      <c r="G350" s="33">
        <f t="shared" si="82"/>
        <v>1</v>
      </c>
      <c r="H350" s="33">
        <f t="shared" si="83"/>
        <v>8</v>
      </c>
      <c r="I350" s="33">
        <f t="shared" si="84"/>
        <v>4</v>
      </c>
      <c r="J350" s="31">
        <f t="shared" si="85"/>
        <v>1</v>
      </c>
      <c r="K350" s="31">
        <f t="shared" si="86"/>
        <v>1</v>
      </c>
      <c r="L350" s="31">
        <f t="shared" si="91"/>
        <v>1</v>
      </c>
      <c r="M350" s="31">
        <f t="shared" si="87"/>
        <v>1</v>
      </c>
      <c r="N350" s="31">
        <f t="shared" si="88"/>
        <v>1</v>
      </c>
      <c r="O350" s="31">
        <f t="shared" si="89"/>
        <v>1</v>
      </c>
      <c r="P350" s="31">
        <f t="shared" si="90"/>
        <v>1</v>
      </c>
      <c r="Q350" s="31">
        <v>0</v>
      </c>
      <c r="R350" s="31">
        <v>0</v>
      </c>
      <c r="S350" s="33">
        <v>0</v>
      </c>
      <c r="T350" s="33">
        <v>0</v>
      </c>
      <c r="U350" s="96" t="s">
        <v>1</v>
      </c>
      <c r="V350" s="96">
        <v>0</v>
      </c>
      <c r="W350" s="270" t="s">
        <v>1015</v>
      </c>
      <c r="AB350" s="269"/>
      <c r="AE350" s="1"/>
      <c r="AF350" s="1"/>
      <c r="AG350" s="1"/>
      <c r="AH350" s="1"/>
      <c r="AP350" s="31"/>
    </row>
    <row r="351" spans="1:42">
      <c r="A351" s="268" t="str">
        <f t="shared" si="77"/>
        <v>1275</v>
      </c>
      <c r="B351" s="124" t="str">
        <f t="shared" si="92"/>
        <v>track_1275</v>
      </c>
      <c r="C351" s="33">
        <f t="shared" si="78"/>
        <v>13</v>
      </c>
      <c r="D351" s="33">
        <f t="shared" si="79"/>
        <v>1</v>
      </c>
      <c r="E351" s="33">
        <f t="shared" si="80"/>
        <v>4</v>
      </c>
      <c r="F351" s="33">
        <f t="shared" si="81"/>
        <v>2</v>
      </c>
      <c r="G351" s="33">
        <f t="shared" si="82"/>
        <v>1</v>
      </c>
      <c r="H351" s="33">
        <f t="shared" si="83"/>
        <v>8</v>
      </c>
      <c r="I351" s="33">
        <f t="shared" si="84"/>
        <v>2</v>
      </c>
      <c r="J351" s="31">
        <f t="shared" si="85"/>
        <v>1</v>
      </c>
      <c r="K351" s="31">
        <f t="shared" si="86"/>
        <v>1</v>
      </c>
      <c r="L351" s="31">
        <f t="shared" si="91"/>
        <v>1</v>
      </c>
      <c r="M351" s="31">
        <f t="shared" si="87"/>
        <v>1</v>
      </c>
      <c r="N351" s="31">
        <f t="shared" si="88"/>
        <v>1</v>
      </c>
      <c r="O351" s="31">
        <f t="shared" si="89"/>
        <v>1</v>
      </c>
      <c r="P351" s="31">
        <f t="shared" si="90"/>
        <v>1</v>
      </c>
      <c r="Q351" s="31" t="s">
        <v>757</v>
      </c>
      <c r="R351" s="31">
        <v>0</v>
      </c>
      <c r="S351" s="33">
        <v>0</v>
      </c>
      <c r="T351" s="33">
        <v>0</v>
      </c>
      <c r="U351" s="96" t="s">
        <v>1</v>
      </c>
      <c r="V351" s="96">
        <v>0</v>
      </c>
      <c r="W351" s="33" t="s">
        <v>1014</v>
      </c>
      <c r="AB351" s="269"/>
      <c r="AE351" s="1"/>
      <c r="AF351" s="1"/>
      <c r="AG351" s="1"/>
      <c r="AH351" s="1"/>
      <c r="AP351" s="31"/>
    </row>
    <row r="352" spans="1:42">
      <c r="A352" s="268" t="str">
        <f t="shared" si="77"/>
        <v>1276</v>
      </c>
      <c r="B352" s="124" t="str">
        <f t="shared" si="92"/>
        <v>track_1276</v>
      </c>
      <c r="C352" s="33">
        <f t="shared" si="78"/>
        <v>13</v>
      </c>
      <c r="D352" s="33">
        <f t="shared" si="79"/>
        <v>1</v>
      </c>
      <c r="E352" s="33">
        <f t="shared" si="80"/>
        <v>2</v>
      </c>
      <c r="F352" s="33">
        <f t="shared" si="81"/>
        <v>3</v>
      </c>
      <c r="G352" s="33">
        <f t="shared" si="82"/>
        <v>1</v>
      </c>
      <c r="H352" s="33">
        <f t="shared" si="83"/>
        <v>9</v>
      </c>
      <c r="I352" s="33">
        <f t="shared" si="84"/>
        <v>2</v>
      </c>
      <c r="J352" s="31">
        <f t="shared" si="85"/>
        <v>1</v>
      </c>
      <c r="K352" s="31">
        <f t="shared" si="86"/>
        <v>1</v>
      </c>
      <c r="L352" s="31">
        <f t="shared" si="91"/>
        <v>1</v>
      </c>
      <c r="M352" s="31">
        <f t="shared" si="87"/>
        <v>1</v>
      </c>
      <c r="N352" s="31">
        <f t="shared" si="88"/>
        <v>1</v>
      </c>
      <c r="O352" s="31">
        <f t="shared" si="89"/>
        <v>1</v>
      </c>
      <c r="P352" s="31">
        <f t="shared" si="90"/>
        <v>1</v>
      </c>
      <c r="Q352" s="31" t="s">
        <v>757</v>
      </c>
      <c r="R352" s="31">
        <v>0</v>
      </c>
      <c r="S352" s="33">
        <v>0</v>
      </c>
      <c r="T352" s="33">
        <v>0</v>
      </c>
      <c r="U352" s="96" t="s">
        <v>1</v>
      </c>
      <c r="V352" s="96">
        <v>0</v>
      </c>
      <c r="W352" s="33" t="s">
        <v>1013</v>
      </c>
      <c r="AB352" s="269"/>
      <c r="AE352" s="1"/>
      <c r="AF352" s="1"/>
      <c r="AG352" s="1"/>
      <c r="AH352" s="1"/>
      <c r="AP352" s="31"/>
    </row>
    <row r="353" spans="1:42">
      <c r="A353" s="268" t="str">
        <f t="shared" si="77"/>
        <v>1277</v>
      </c>
      <c r="B353" s="124" t="str">
        <f t="shared" si="92"/>
        <v>track_1277</v>
      </c>
      <c r="C353" s="33">
        <f t="shared" si="78"/>
        <v>13</v>
      </c>
      <c r="D353" s="33">
        <f t="shared" si="79"/>
        <v>1</v>
      </c>
      <c r="E353" s="33">
        <f t="shared" si="80"/>
        <v>1</v>
      </c>
      <c r="F353" s="33">
        <f t="shared" si="81"/>
        <v>3</v>
      </c>
      <c r="G353" s="33">
        <f t="shared" si="82"/>
        <v>1</v>
      </c>
      <c r="H353" s="33">
        <f t="shared" si="83"/>
        <v>10</v>
      </c>
      <c r="I353" s="33">
        <f t="shared" si="84"/>
        <v>2</v>
      </c>
      <c r="J353" s="31">
        <f t="shared" si="85"/>
        <v>1</v>
      </c>
      <c r="K353" s="31">
        <f t="shared" si="86"/>
        <v>1</v>
      </c>
      <c r="L353" s="31">
        <f t="shared" si="91"/>
        <v>1</v>
      </c>
      <c r="M353" s="31">
        <f t="shared" si="87"/>
        <v>1</v>
      </c>
      <c r="N353" s="31">
        <f t="shared" si="88"/>
        <v>1</v>
      </c>
      <c r="O353" s="31">
        <f t="shared" si="89"/>
        <v>1</v>
      </c>
      <c r="P353" s="31">
        <f t="shared" si="90"/>
        <v>1</v>
      </c>
      <c r="Q353" s="31" t="s">
        <v>757</v>
      </c>
      <c r="R353" s="31">
        <v>0</v>
      </c>
      <c r="S353" s="33">
        <v>0</v>
      </c>
      <c r="T353" s="33">
        <v>0</v>
      </c>
      <c r="U353" s="96" t="s">
        <v>1</v>
      </c>
      <c r="V353" s="96">
        <v>0</v>
      </c>
      <c r="W353" s="33" t="s">
        <v>1012</v>
      </c>
      <c r="AB353" s="269"/>
      <c r="AE353" s="1"/>
      <c r="AF353" s="1"/>
      <c r="AG353" s="1"/>
      <c r="AH353" s="1"/>
      <c r="AP353" s="31"/>
    </row>
    <row r="354" spans="1:42">
      <c r="A354" s="268" t="str">
        <f t="shared" si="77"/>
        <v>1278</v>
      </c>
      <c r="B354" s="124" t="str">
        <f t="shared" si="92"/>
        <v>track_1278</v>
      </c>
      <c r="C354" s="33">
        <f t="shared" si="78"/>
        <v>13</v>
      </c>
      <c r="D354" s="33">
        <f t="shared" si="79"/>
        <v>1</v>
      </c>
      <c r="E354" s="33">
        <f t="shared" si="80"/>
        <v>2</v>
      </c>
      <c r="F354" s="33">
        <f t="shared" si="81"/>
        <v>3</v>
      </c>
      <c r="G354" s="33">
        <f t="shared" si="82"/>
        <v>2</v>
      </c>
      <c r="H354" s="33">
        <f t="shared" si="83"/>
        <v>11</v>
      </c>
      <c r="I354" s="33">
        <f t="shared" si="84"/>
        <v>2</v>
      </c>
      <c r="J354" s="31">
        <f t="shared" si="85"/>
        <v>1</v>
      </c>
      <c r="K354" s="31">
        <f t="shared" si="86"/>
        <v>1</v>
      </c>
      <c r="L354" s="31">
        <f t="shared" si="91"/>
        <v>1</v>
      </c>
      <c r="M354" s="31">
        <f t="shared" si="87"/>
        <v>1</v>
      </c>
      <c r="N354" s="31">
        <f t="shared" si="88"/>
        <v>1</v>
      </c>
      <c r="O354" s="31">
        <f t="shared" si="89"/>
        <v>1</v>
      </c>
      <c r="P354" s="31">
        <f t="shared" si="90"/>
        <v>1</v>
      </c>
      <c r="Q354" s="31" t="s">
        <v>757</v>
      </c>
      <c r="R354" s="31">
        <v>0</v>
      </c>
      <c r="S354" s="33">
        <v>0</v>
      </c>
      <c r="T354" s="33">
        <v>0</v>
      </c>
      <c r="U354" s="96" t="s">
        <v>1</v>
      </c>
      <c r="V354" s="96">
        <v>0</v>
      </c>
      <c r="W354" s="33" t="s">
        <v>1011</v>
      </c>
      <c r="AB354" s="269"/>
      <c r="AE354" s="1"/>
      <c r="AF354" s="1"/>
      <c r="AG354" s="1"/>
      <c r="AH354" s="1"/>
      <c r="AP354" s="31"/>
    </row>
    <row r="355" spans="1:42">
      <c r="A355" s="268" t="str">
        <f t="shared" si="77"/>
        <v>1279</v>
      </c>
      <c r="B355" s="124" t="str">
        <f t="shared" si="92"/>
        <v>track_1279</v>
      </c>
      <c r="C355" s="33">
        <f t="shared" si="78"/>
        <v>13</v>
      </c>
      <c r="D355" s="33">
        <f t="shared" si="79"/>
        <v>1</v>
      </c>
      <c r="E355" s="33">
        <f t="shared" si="80"/>
        <v>4</v>
      </c>
      <c r="F355" s="33">
        <f t="shared" si="81"/>
        <v>1</v>
      </c>
      <c r="G355" s="33">
        <f t="shared" si="82"/>
        <v>1</v>
      </c>
      <c r="H355" s="33">
        <f t="shared" si="83"/>
        <v>12</v>
      </c>
      <c r="I355" s="33">
        <f t="shared" si="84"/>
        <v>2</v>
      </c>
      <c r="J355" s="31">
        <f t="shared" si="85"/>
        <v>1</v>
      </c>
      <c r="K355" s="31">
        <f t="shared" si="86"/>
        <v>1</v>
      </c>
      <c r="L355" s="31">
        <f t="shared" si="91"/>
        <v>1</v>
      </c>
      <c r="M355" s="31">
        <f t="shared" si="87"/>
        <v>1</v>
      </c>
      <c r="N355" s="31">
        <f t="shared" si="88"/>
        <v>1</v>
      </c>
      <c r="O355" s="31">
        <f t="shared" si="89"/>
        <v>1</v>
      </c>
      <c r="P355" s="31">
        <f t="shared" si="90"/>
        <v>1</v>
      </c>
      <c r="Q355" s="31" t="s">
        <v>757</v>
      </c>
      <c r="R355" s="31">
        <v>0</v>
      </c>
      <c r="S355" s="33">
        <v>0</v>
      </c>
      <c r="T355" s="33">
        <v>0</v>
      </c>
      <c r="U355" s="96" t="s">
        <v>1</v>
      </c>
      <c r="V355" s="96">
        <v>0</v>
      </c>
      <c r="W355" s="33" t="s">
        <v>1010</v>
      </c>
      <c r="AB355" s="269"/>
      <c r="AE355" s="1"/>
      <c r="AF355" s="1"/>
      <c r="AG355" s="1"/>
      <c r="AH355" s="1"/>
      <c r="AP355" s="31"/>
    </row>
    <row r="356" spans="1:42">
      <c r="A356" s="268" t="str">
        <f t="shared" si="77"/>
        <v>1280</v>
      </c>
      <c r="B356" s="124" t="str">
        <f t="shared" si="92"/>
        <v>track_1280</v>
      </c>
      <c r="C356" s="33">
        <f t="shared" si="78"/>
        <v>13</v>
      </c>
      <c r="D356" s="33">
        <f t="shared" si="79"/>
        <v>1</v>
      </c>
      <c r="E356" s="33">
        <f t="shared" si="80"/>
        <v>4</v>
      </c>
      <c r="F356" s="33">
        <f t="shared" si="81"/>
        <v>2</v>
      </c>
      <c r="G356" s="33">
        <f t="shared" si="82"/>
        <v>2</v>
      </c>
      <c r="H356" s="33">
        <f t="shared" si="83"/>
        <v>13</v>
      </c>
      <c r="I356" s="33">
        <f t="shared" si="84"/>
        <v>2</v>
      </c>
      <c r="J356" s="31">
        <f t="shared" si="85"/>
        <v>1</v>
      </c>
      <c r="K356" s="31">
        <f t="shared" si="86"/>
        <v>1</v>
      </c>
      <c r="L356" s="31">
        <f t="shared" si="91"/>
        <v>1</v>
      </c>
      <c r="M356" s="31">
        <f t="shared" si="87"/>
        <v>1</v>
      </c>
      <c r="N356" s="31">
        <f t="shared" si="88"/>
        <v>1</v>
      </c>
      <c r="O356" s="31">
        <f t="shared" si="89"/>
        <v>1</v>
      </c>
      <c r="P356" s="31">
        <f t="shared" si="90"/>
        <v>1</v>
      </c>
      <c r="Q356" s="31" t="s">
        <v>757</v>
      </c>
      <c r="R356" s="31">
        <v>0</v>
      </c>
      <c r="S356" s="33">
        <v>0</v>
      </c>
      <c r="T356" s="33">
        <v>0</v>
      </c>
      <c r="U356" s="96" t="s">
        <v>1</v>
      </c>
      <c r="V356" s="96">
        <v>0</v>
      </c>
      <c r="W356" s="33" t="s">
        <v>1009</v>
      </c>
      <c r="AB356" s="269"/>
      <c r="AE356" s="1"/>
      <c r="AF356" s="1"/>
      <c r="AG356" s="1"/>
      <c r="AH356" s="1"/>
      <c r="AP356" s="31"/>
    </row>
    <row r="357" spans="1:42">
      <c r="A357" s="268" t="str">
        <f t="shared" si="77"/>
        <v>1281</v>
      </c>
      <c r="B357" s="124" t="str">
        <f t="shared" si="92"/>
        <v>track_1281</v>
      </c>
      <c r="C357" s="33">
        <f t="shared" si="78"/>
        <v>13</v>
      </c>
      <c r="D357" s="33">
        <f t="shared" si="79"/>
        <v>1</v>
      </c>
      <c r="E357" s="33">
        <f t="shared" si="80"/>
        <v>3</v>
      </c>
      <c r="F357" s="33">
        <f t="shared" si="81"/>
        <v>2</v>
      </c>
      <c r="G357" s="33">
        <f t="shared" si="82"/>
        <v>2</v>
      </c>
      <c r="H357" s="33">
        <f t="shared" si="83"/>
        <v>14</v>
      </c>
      <c r="I357" s="33">
        <f t="shared" si="84"/>
        <v>2</v>
      </c>
      <c r="J357" s="31">
        <f t="shared" si="85"/>
        <v>1</v>
      </c>
      <c r="K357" s="31">
        <f t="shared" si="86"/>
        <v>1</v>
      </c>
      <c r="L357" s="31">
        <f t="shared" si="91"/>
        <v>1</v>
      </c>
      <c r="M357" s="31">
        <f t="shared" si="87"/>
        <v>1</v>
      </c>
      <c r="N357" s="31">
        <f t="shared" si="88"/>
        <v>1</v>
      </c>
      <c r="O357" s="31">
        <f t="shared" si="89"/>
        <v>1</v>
      </c>
      <c r="P357" s="31">
        <f t="shared" si="90"/>
        <v>1</v>
      </c>
      <c r="Q357" s="31" t="s">
        <v>757</v>
      </c>
      <c r="R357" s="31">
        <v>0</v>
      </c>
      <c r="S357" s="33">
        <v>0</v>
      </c>
      <c r="T357" s="33">
        <v>0</v>
      </c>
      <c r="U357" s="96" t="s">
        <v>1</v>
      </c>
      <c r="V357" s="96">
        <v>0</v>
      </c>
      <c r="W357" s="33" t="s">
        <v>1008</v>
      </c>
      <c r="AB357" s="269"/>
      <c r="AE357" s="1"/>
      <c r="AF357" s="1"/>
      <c r="AG357" s="1"/>
      <c r="AH357" s="1"/>
      <c r="AP357" s="31"/>
    </row>
    <row r="358" spans="1:42">
      <c r="A358" s="268" t="str">
        <f t="shared" ref="A358:A421" si="93">RIGHT(W358,4)</f>
        <v>1282</v>
      </c>
      <c r="B358" s="124" t="str">
        <f t="shared" si="92"/>
        <v>track_1282</v>
      </c>
      <c r="C358" s="33">
        <f t="shared" ref="C358:C421" si="94">INT(RIGHT(LEFT(W358,8),2))</f>
        <v>13</v>
      </c>
      <c r="D358" s="33">
        <f t="shared" ref="D358:D421" si="95">INT(RIGHT(LEFT(W358,10),1))</f>
        <v>1</v>
      </c>
      <c r="E358" s="33">
        <f t="shared" ref="E358:E421" si="96">INT(RIGHT(LEFT(W358,11),1))</f>
        <v>4</v>
      </c>
      <c r="F358" s="33">
        <f t="shared" ref="F358:F421" si="97">INT(RIGHT(LEFT(W358,12),1))</f>
        <v>2</v>
      </c>
      <c r="G358" s="33">
        <f t="shared" ref="G358:G421" si="98">INT(RIGHT(LEFT(W358,13),1))</f>
        <v>1</v>
      </c>
      <c r="H358" s="33">
        <f t="shared" ref="H358:H421" si="99">INT(RIGHT(LEFT(W358,16),2))</f>
        <v>15</v>
      </c>
      <c r="I358" s="33">
        <f t="shared" ref="I358:I421" si="100">VLOOKUP(C358,AE:AG,3,0)</f>
        <v>2</v>
      </c>
      <c r="J358" s="31">
        <f t="shared" ref="J358:J421" si="101">VLOOKUP(C358,AE:AJ,6,0)</f>
        <v>1</v>
      </c>
      <c r="K358" s="31">
        <f t="shared" ref="K358:K421" si="102">VLOOKUP(C358,AE:AK,7,0)</f>
        <v>1</v>
      </c>
      <c r="L358" s="31">
        <f t="shared" si="91"/>
        <v>1</v>
      </c>
      <c r="M358" s="31">
        <f t="shared" ref="M358:M421" si="103">VLOOKUP(C358,AE:AM,9,0)</f>
        <v>1</v>
      </c>
      <c r="N358" s="31">
        <f t="shared" ref="N358:N421" si="104">VLOOKUP(C358,AE:AN,10,0)</f>
        <v>1</v>
      </c>
      <c r="O358" s="31">
        <f t="shared" ref="O358:O421" si="105">VLOOKUP(C358,AE:AO,11,0)</f>
        <v>1</v>
      </c>
      <c r="P358" s="31">
        <f t="shared" ref="P358:P421" si="106">VLOOKUP(C358,AE:AP,11,0)</f>
        <v>1</v>
      </c>
      <c r="Q358" s="31" t="s">
        <v>757</v>
      </c>
      <c r="R358" s="31">
        <v>0</v>
      </c>
      <c r="S358" s="33">
        <v>0</v>
      </c>
      <c r="T358" s="33">
        <v>0</v>
      </c>
      <c r="U358" s="96" t="s">
        <v>1</v>
      </c>
      <c r="V358" s="96">
        <v>0</v>
      </c>
      <c r="W358" s="33" t="s">
        <v>1007</v>
      </c>
      <c r="AB358" s="269"/>
      <c r="AE358" s="1"/>
      <c r="AF358" s="1"/>
      <c r="AG358" s="1"/>
      <c r="AH358" s="1"/>
      <c r="AP358" s="31"/>
    </row>
    <row r="359" spans="1:42">
      <c r="A359" s="268" t="str">
        <f t="shared" si="93"/>
        <v>1283</v>
      </c>
      <c r="B359" s="124" t="str">
        <f t="shared" si="92"/>
        <v>track_1283</v>
      </c>
      <c r="C359" s="33">
        <f t="shared" si="94"/>
        <v>13</v>
      </c>
      <c r="D359" s="33">
        <f t="shared" si="95"/>
        <v>1</v>
      </c>
      <c r="E359" s="33">
        <f t="shared" si="96"/>
        <v>2</v>
      </c>
      <c r="F359" s="33">
        <f t="shared" si="97"/>
        <v>4</v>
      </c>
      <c r="G359" s="33">
        <f t="shared" si="98"/>
        <v>1</v>
      </c>
      <c r="H359" s="33">
        <f t="shared" si="99"/>
        <v>16</v>
      </c>
      <c r="I359" s="33">
        <f t="shared" si="100"/>
        <v>2</v>
      </c>
      <c r="J359" s="31">
        <f t="shared" si="101"/>
        <v>1</v>
      </c>
      <c r="K359" s="31">
        <f t="shared" si="102"/>
        <v>1</v>
      </c>
      <c r="L359" s="31">
        <f t="shared" ref="L359:L422" si="107">VLOOKUP(C359,AE:AQ,8,0)</f>
        <v>1</v>
      </c>
      <c r="M359" s="31">
        <f t="shared" si="103"/>
        <v>1</v>
      </c>
      <c r="N359" s="31">
        <f t="shared" si="104"/>
        <v>1</v>
      </c>
      <c r="O359" s="31">
        <f t="shared" si="105"/>
        <v>1</v>
      </c>
      <c r="P359" s="31">
        <f t="shared" si="106"/>
        <v>1</v>
      </c>
      <c r="Q359" s="31" t="s">
        <v>757</v>
      </c>
      <c r="R359" s="31">
        <v>0</v>
      </c>
      <c r="S359" s="33">
        <v>0</v>
      </c>
      <c r="T359" s="33">
        <v>0</v>
      </c>
      <c r="U359" s="96" t="s">
        <v>1</v>
      </c>
      <c r="V359" s="96">
        <v>0</v>
      </c>
      <c r="W359" s="33" t="s">
        <v>1006</v>
      </c>
      <c r="AB359" s="269"/>
      <c r="AE359" s="1"/>
      <c r="AF359" s="1"/>
      <c r="AG359" s="1"/>
      <c r="AH359" s="1"/>
      <c r="AP359" s="31"/>
    </row>
    <row r="360" spans="1:42">
      <c r="A360" s="268" t="str">
        <f t="shared" si="93"/>
        <v>1284</v>
      </c>
      <c r="B360" s="124" t="str">
        <f t="shared" si="92"/>
        <v>track_1284</v>
      </c>
      <c r="C360" s="33">
        <f t="shared" si="94"/>
        <v>13</v>
      </c>
      <c r="D360" s="33">
        <f t="shared" si="95"/>
        <v>1</v>
      </c>
      <c r="E360" s="33">
        <f t="shared" si="96"/>
        <v>1</v>
      </c>
      <c r="F360" s="33">
        <f t="shared" si="97"/>
        <v>3</v>
      </c>
      <c r="G360" s="33">
        <f t="shared" si="98"/>
        <v>3</v>
      </c>
      <c r="H360" s="33">
        <f t="shared" si="99"/>
        <v>17</v>
      </c>
      <c r="I360" s="33">
        <f t="shared" si="100"/>
        <v>2</v>
      </c>
      <c r="J360" s="31">
        <f t="shared" si="101"/>
        <v>1</v>
      </c>
      <c r="K360" s="31">
        <f t="shared" si="102"/>
        <v>1</v>
      </c>
      <c r="L360" s="31">
        <f t="shared" si="107"/>
        <v>1</v>
      </c>
      <c r="M360" s="31">
        <f t="shared" si="103"/>
        <v>1</v>
      </c>
      <c r="N360" s="31">
        <f t="shared" si="104"/>
        <v>1</v>
      </c>
      <c r="O360" s="31">
        <f t="shared" si="105"/>
        <v>1</v>
      </c>
      <c r="P360" s="31">
        <f t="shared" si="106"/>
        <v>1</v>
      </c>
      <c r="Q360" s="31" t="s">
        <v>757</v>
      </c>
      <c r="R360" s="31">
        <v>0</v>
      </c>
      <c r="S360" s="33">
        <v>0</v>
      </c>
      <c r="T360" s="33">
        <v>0</v>
      </c>
      <c r="U360" s="96" t="s">
        <v>1</v>
      </c>
      <c r="V360" s="96">
        <v>0</v>
      </c>
      <c r="W360" s="33" t="s">
        <v>1005</v>
      </c>
      <c r="AB360" s="269"/>
      <c r="AE360" s="1"/>
      <c r="AF360" s="1"/>
      <c r="AG360" s="1"/>
      <c r="AH360" s="1"/>
      <c r="AP360" s="31"/>
    </row>
    <row r="361" spans="1:42">
      <c r="A361" s="268" t="str">
        <f t="shared" si="93"/>
        <v>1285</v>
      </c>
      <c r="B361" s="124" t="str">
        <f t="shared" si="92"/>
        <v>track_1285</v>
      </c>
      <c r="C361" s="33">
        <f t="shared" si="94"/>
        <v>16</v>
      </c>
      <c r="D361" s="33">
        <f t="shared" si="95"/>
        <v>1</v>
      </c>
      <c r="E361" s="33">
        <f t="shared" si="96"/>
        <v>4</v>
      </c>
      <c r="F361" s="33">
        <f t="shared" si="97"/>
        <v>2</v>
      </c>
      <c r="G361" s="33">
        <f t="shared" si="98"/>
        <v>1</v>
      </c>
      <c r="H361" s="33">
        <f t="shared" si="99"/>
        <v>8</v>
      </c>
      <c r="I361" s="33">
        <f t="shared" si="100"/>
        <v>3</v>
      </c>
      <c r="J361" s="31">
        <f t="shared" si="101"/>
        <v>1</v>
      </c>
      <c r="K361" s="31">
        <f t="shared" si="102"/>
        <v>1</v>
      </c>
      <c r="L361" s="31">
        <f t="shared" si="107"/>
        <v>1</v>
      </c>
      <c r="M361" s="31">
        <f t="shared" si="103"/>
        <v>1</v>
      </c>
      <c r="N361" s="31">
        <f t="shared" si="104"/>
        <v>1</v>
      </c>
      <c r="O361" s="31">
        <f t="shared" si="105"/>
        <v>1</v>
      </c>
      <c r="P361" s="31">
        <f t="shared" si="106"/>
        <v>1</v>
      </c>
      <c r="Q361" s="31" t="s">
        <v>757</v>
      </c>
      <c r="R361" s="31">
        <v>0</v>
      </c>
      <c r="S361" s="33">
        <v>0</v>
      </c>
      <c r="T361" s="33">
        <v>0</v>
      </c>
      <c r="U361" s="96" t="s">
        <v>1</v>
      </c>
      <c r="V361" s="96">
        <v>0</v>
      </c>
      <c r="W361" s="33" t="s">
        <v>1004</v>
      </c>
      <c r="AB361" s="269"/>
      <c r="AE361" s="1"/>
      <c r="AF361" s="1"/>
      <c r="AG361" s="1"/>
      <c r="AH361" s="1"/>
      <c r="AP361" s="31"/>
    </row>
    <row r="362" spans="1:42">
      <c r="A362" s="268" t="str">
        <f t="shared" si="93"/>
        <v>1286</v>
      </c>
      <c r="B362" s="124" t="str">
        <f t="shared" si="92"/>
        <v>track_1286</v>
      </c>
      <c r="C362" s="33">
        <f t="shared" si="94"/>
        <v>16</v>
      </c>
      <c r="D362" s="33">
        <f t="shared" si="95"/>
        <v>1</v>
      </c>
      <c r="E362" s="33">
        <f t="shared" si="96"/>
        <v>2</v>
      </c>
      <c r="F362" s="33">
        <f t="shared" si="97"/>
        <v>4</v>
      </c>
      <c r="G362" s="33">
        <f t="shared" si="98"/>
        <v>1</v>
      </c>
      <c r="H362" s="33">
        <f t="shared" si="99"/>
        <v>9</v>
      </c>
      <c r="I362" s="33">
        <f t="shared" si="100"/>
        <v>3</v>
      </c>
      <c r="J362" s="31">
        <f t="shared" si="101"/>
        <v>1</v>
      </c>
      <c r="K362" s="31">
        <f t="shared" si="102"/>
        <v>1</v>
      </c>
      <c r="L362" s="31">
        <f t="shared" si="107"/>
        <v>1</v>
      </c>
      <c r="M362" s="31">
        <f t="shared" si="103"/>
        <v>1</v>
      </c>
      <c r="N362" s="31">
        <f t="shared" si="104"/>
        <v>1</v>
      </c>
      <c r="O362" s="31">
        <f t="shared" si="105"/>
        <v>1</v>
      </c>
      <c r="P362" s="31">
        <f t="shared" si="106"/>
        <v>1</v>
      </c>
      <c r="Q362" s="31" t="s">
        <v>757</v>
      </c>
      <c r="R362" s="31">
        <v>0</v>
      </c>
      <c r="S362" s="33">
        <v>0</v>
      </c>
      <c r="T362" s="33">
        <v>0</v>
      </c>
      <c r="U362" s="96" t="s">
        <v>1</v>
      </c>
      <c r="V362" s="96">
        <v>0</v>
      </c>
      <c r="W362" s="33" t="s">
        <v>1003</v>
      </c>
      <c r="AB362" s="269"/>
      <c r="AE362" s="1"/>
      <c r="AF362" s="1"/>
      <c r="AG362" s="1"/>
      <c r="AH362" s="1"/>
      <c r="AP362" s="31"/>
    </row>
    <row r="363" spans="1:42">
      <c r="A363" s="268" t="str">
        <f t="shared" si="93"/>
        <v>1287</v>
      </c>
      <c r="B363" s="124" t="str">
        <f t="shared" si="92"/>
        <v>track_1287</v>
      </c>
      <c r="C363" s="33">
        <f t="shared" si="94"/>
        <v>16</v>
      </c>
      <c r="D363" s="33">
        <f t="shared" si="95"/>
        <v>1</v>
      </c>
      <c r="E363" s="33">
        <f t="shared" si="96"/>
        <v>1</v>
      </c>
      <c r="F363" s="33">
        <f t="shared" si="97"/>
        <v>3</v>
      </c>
      <c r="G363" s="33">
        <f t="shared" si="98"/>
        <v>1</v>
      </c>
      <c r="H363" s="33">
        <f t="shared" si="99"/>
        <v>10</v>
      </c>
      <c r="I363" s="33">
        <f t="shared" si="100"/>
        <v>3</v>
      </c>
      <c r="J363" s="31">
        <f t="shared" si="101"/>
        <v>1</v>
      </c>
      <c r="K363" s="31">
        <f t="shared" si="102"/>
        <v>1</v>
      </c>
      <c r="L363" s="31">
        <f t="shared" si="107"/>
        <v>1</v>
      </c>
      <c r="M363" s="31">
        <f t="shared" si="103"/>
        <v>1</v>
      </c>
      <c r="N363" s="31">
        <f t="shared" si="104"/>
        <v>1</v>
      </c>
      <c r="O363" s="31">
        <f t="shared" si="105"/>
        <v>1</v>
      </c>
      <c r="P363" s="31">
        <f t="shared" si="106"/>
        <v>1</v>
      </c>
      <c r="Q363" s="31" t="s">
        <v>757</v>
      </c>
      <c r="R363" s="31">
        <v>0</v>
      </c>
      <c r="S363" s="33">
        <v>0</v>
      </c>
      <c r="T363" s="33">
        <v>0</v>
      </c>
      <c r="U363" s="96" t="s">
        <v>1</v>
      </c>
      <c r="V363" s="96">
        <v>0</v>
      </c>
      <c r="W363" s="33" t="s">
        <v>1002</v>
      </c>
      <c r="AE363" s="1"/>
      <c r="AF363" s="1"/>
      <c r="AG363" s="1"/>
      <c r="AH363" s="1"/>
      <c r="AP363" s="31"/>
    </row>
    <row r="364" spans="1:42">
      <c r="A364" s="268" t="str">
        <f t="shared" si="93"/>
        <v>1288</v>
      </c>
      <c r="B364" s="124" t="str">
        <f t="shared" si="92"/>
        <v>track_1288</v>
      </c>
      <c r="C364" s="33">
        <f t="shared" si="94"/>
        <v>16</v>
      </c>
      <c r="D364" s="33">
        <f t="shared" si="95"/>
        <v>1</v>
      </c>
      <c r="E364" s="33">
        <f t="shared" si="96"/>
        <v>4</v>
      </c>
      <c r="F364" s="33">
        <f t="shared" si="97"/>
        <v>3</v>
      </c>
      <c r="G364" s="33">
        <f t="shared" si="98"/>
        <v>1</v>
      </c>
      <c r="H364" s="33">
        <f t="shared" si="99"/>
        <v>11</v>
      </c>
      <c r="I364" s="33">
        <f t="shared" si="100"/>
        <v>3</v>
      </c>
      <c r="J364" s="31">
        <f t="shared" si="101"/>
        <v>1</v>
      </c>
      <c r="K364" s="31">
        <f t="shared" si="102"/>
        <v>1</v>
      </c>
      <c r="L364" s="31">
        <f t="shared" si="107"/>
        <v>1</v>
      </c>
      <c r="M364" s="31">
        <f t="shared" si="103"/>
        <v>1</v>
      </c>
      <c r="N364" s="31">
        <f t="shared" si="104"/>
        <v>1</v>
      </c>
      <c r="O364" s="31">
        <f t="shared" si="105"/>
        <v>1</v>
      </c>
      <c r="P364" s="31">
        <f t="shared" si="106"/>
        <v>1</v>
      </c>
      <c r="Q364" s="31" t="s">
        <v>757</v>
      </c>
      <c r="R364" s="31">
        <v>0</v>
      </c>
      <c r="S364" s="33">
        <v>0</v>
      </c>
      <c r="T364" s="33">
        <v>0</v>
      </c>
      <c r="U364" s="96" t="s">
        <v>1</v>
      </c>
      <c r="V364" s="96">
        <v>0</v>
      </c>
      <c r="W364" s="33" t="s">
        <v>1001</v>
      </c>
      <c r="AE364" s="1"/>
      <c r="AF364" s="1"/>
      <c r="AG364" s="1"/>
      <c r="AH364" s="1"/>
      <c r="AP364" s="31"/>
    </row>
    <row r="365" spans="1:42">
      <c r="A365" s="268" t="str">
        <f t="shared" si="93"/>
        <v>1289</v>
      </c>
      <c r="B365" s="124" t="str">
        <f t="shared" si="92"/>
        <v>track_1289</v>
      </c>
      <c r="C365" s="33">
        <f t="shared" si="94"/>
        <v>16</v>
      </c>
      <c r="D365" s="33">
        <f t="shared" si="95"/>
        <v>1</v>
      </c>
      <c r="E365" s="33">
        <f t="shared" si="96"/>
        <v>4</v>
      </c>
      <c r="F365" s="33">
        <f t="shared" si="97"/>
        <v>1</v>
      </c>
      <c r="G365" s="33">
        <f t="shared" si="98"/>
        <v>1</v>
      </c>
      <c r="H365" s="33">
        <f t="shared" si="99"/>
        <v>12</v>
      </c>
      <c r="I365" s="33">
        <f t="shared" si="100"/>
        <v>3</v>
      </c>
      <c r="J365" s="31">
        <f t="shared" si="101"/>
        <v>1</v>
      </c>
      <c r="K365" s="31">
        <f t="shared" si="102"/>
        <v>1</v>
      </c>
      <c r="L365" s="31">
        <f t="shared" si="107"/>
        <v>1</v>
      </c>
      <c r="M365" s="31">
        <f t="shared" si="103"/>
        <v>1</v>
      </c>
      <c r="N365" s="31">
        <f t="shared" si="104"/>
        <v>1</v>
      </c>
      <c r="O365" s="31">
        <f t="shared" si="105"/>
        <v>1</v>
      </c>
      <c r="P365" s="31">
        <f t="shared" si="106"/>
        <v>1</v>
      </c>
      <c r="Q365" s="31" t="s">
        <v>757</v>
      </c>
      <c r="R365" s="31">
        <v>0</v>
      </c>
      <c r="S365" s="33">
        <v>0</v>
      </c>
      <c r="T365" s="33">
        <v>0</v>
      </c>
      <c r="U365" s="96" t="s">
        <v>1</v>
      </c>
      <c r="V365" s="96">
        <v>0</v>
      </c>
      <c r="W365" s="33" t="s">
        <v>1000</v>
      </c>
      <c r="AP365" s="31"/>
    </row>
    <row r="366" spans="1:42">
      <c r="A366" s="268" t="str">
        <f t="shared" si="93"/>
        <v>1290</v>
      </c>
      <c r="B366" s="124" t="str">
        <f t="shared" si="92"/>
        <v>track_1290</v>
      </c>
      <c r="C366" s="33">
        <f t="shared" si="94"/>
        <v>16</v>
      </c>
      <c r="D366" s="33">
        <f t="shared" si="95"/>
        <v>1</v>
      </c>
      <c r="E366" s="33">
        <f t="shared" si="96"/>
        <v>4</v>
      </c>
      <c r="F366" s="33">
        <f t="shared" si="97"/>
        <v>2</v>
      </c>
      <c r="G366" s="33">
        <f t="shared" si="98"/>
        <v>2</v>
      </c>
      <c r="H366" s="33">
        <f t="shared" si="99"/>
        <v>13</v>
      </c>
      <c r="I366" s="33">
        <f t="shared" si="100"/>
        <v>3</v>
      </c>
      <c r="J366" s="31">
        <f t="shared" si="101"/>
        <v>1</v>
      </c>
      <c r="K366" s="31">
        <f t="shared" si="102"/>
        <v>1</v>
      </c>
      <c r="L366" s="31">
        <f t="shared" si="107"/>
        <v>1</v>
      </c>
      <c r="M366" s="31">
        <f t="shared" si="103"/>
        <v>1</v>
      </c>
      <c r="N366" s="31">
        <f t="shared" si="104"/>
        <v>1</v>
      </c>
      <c r="O366" s="31">
        <f t="shared" si="105"/>
        <v>1</v>
      </c>
      <c r="P366" s="31">
        <f t="shared" si="106"/>
        <v>1</v>
      </c>
      <c r="Q366" s="31" t="s">
        <v>757</v>
      </c>
      <c r="R366" s="31">
        <v>0</v>
      </c>
      <c r="S366" s="33">
        <v>0</v>
      </c>
      <c r="T366" s="33">
        <v>0</v>
      </c>
      <c r="U366" s="96" t="s">
        <v>1</v>
      </c>
      <c r="V366" s="96">
        <v>0</v>
      </c>
      <c r="W366" s="33" t="s">
        <v>999</v>
      </c>
      <c r="AP366" s="31"/>
    </row>
    <row r="367" spans="1:42">
      <c r="A367" s="268" t="str">
        <f t="shared" si="93"/>
        <v>1291</v>
      </c>
      <c r="B367" s="124" t="str">
        <f t="shared" si="92"/>
        <v>track_1291</v>
      </c>
      <c r="C367" s="33">
        <f t="shared" si="94"/>
        <v>16</v>
      </c>
      <c r="D367" s="33">
        <f t="shared" si="95"/>
        <v>1</v>
      </c>
      <c r="E367" s="33">
        <f t="shared" si="96"/>
        <v>2</v>
      </c>
      <c r="F367" s="33">
        <f t="shared" si="97"/>
        <v>4</v>
      </c>
      <c r="G367" s="33">
        <f t="shared" si="98"/>
        <v>2</v>
      </c>
      <c r="H367" s="33">
        <f t="shared" si="99"/>
        <v>14</v>
      </c>
      <c r="I367" s="33">
        <f t="shared" si="100"/>
        <v>3</v>
      </c>
      <c r="J367" s="31">
        <f t="shared" si="101"/>
        <v>1</v>
      </c>
      <c r="K367" s="31">
        <f t="shared" si="102"/>
        <v>1</v>
      </c>
      <c r="L367" s="31">
        <f t="shared" si="107"/>
        <v>1</v>
      </c>
      <c r="M367" s="31">
        <f t="shared" si="103"/>
        <v>1</v>
      </c>
      <c r="N367" s="31">
        <f t="shared" si="104"/>
        <v>1</v>
      </c>
      <c r="O367" s="31">
        <f t="shared" si="105"/>
        <v>1</v>
      </c>
      <c r="P367" s="31">
        <f t="shared" si="106"/>
        <v>1</v>
      </c>
      <c r="Q367" s="31" t="s">
        <v>757</v>
      </c>
      <c r="R367" s="31">
        <v>0</v>
      </c>
      <c r="S367" s="33">
        <v>0</v>
      </c>
      <c r="T367" s="33">
        <v>0</v>
      </c>
      <c r="U367" s="96" t="s">
        <v>1</v>
      </c>
      <c r="V367" s="96">
        <v>0</v>
      </c>
      <c r="W367" s="33" t="s">
        <v>998</v>
      </c>
      <c r="AP367" s="31"/>
    </row>
    <row r="368" spans="1:42">
      <c r="A368" s="268" t="str">
        <f t="shared" si="93"/>
        <v>1292</v>
      </c>
      <c r="B368" s="124" t="str">
        <f t="shared" si="92"/>
        <v>track_1292</v>
      </c>
      <c r="C368" s="33">
        <f t="shared" si="94"/>
        <v>16</v>
      </c>
      <c r="D368" s="33">
        <f t="shared" si="95"/>
        <v>1</v>
      </c>
      <c r="E368" s="33">
        <f t="shared" si="96"/>
        <v>4</v>
      </c>
      <c r="F368" s="33">
        <f t="shared" si="97"/>
        <v>2</v>
      </c>
      <c r="G368" s="33">
        <f t="shared" si="98"/>
        <v>2</v>
      </c>
      <c r="H368" s="33">
        <f t="shared" si="99"/>
        <v>15</v>
      </c>
      <c r="I368" s="33">
        <f t="shared" si="100"/>
        <v>3</v>
      </c>
      <c r="J368" s="31">
        <f t="shared" si="101"/>
        <v>1</v>
      </c>
      <c r="K368" s="31">
        <f t="shared" si="102"/>
        <v>1</v>
      </c>
      <c r="L368" s="31">
        <f t="shared" si="107"/>
        <v>1</v>
      </c>
      <c r="M368" s="31">
        <f t="shared" si="103"/>
        <v>1</v>
      </c>
      <c r="N368" s="31">
        <f t="shared" si="104"/>
        <v>1</v>
      </c>
      <c r="O368" s="31">
        <f t="shared" si="105"/>
        <v>1</v>
      </c>
      <c r="P368" s="31">
        <f t="shared" si="106"/>
        <v>1</v>
      </c>
      <c r="Q368" s="31" t="s">
        <v>757</v>
      </c>
      <c r="R368" s="31">
        <v>0</v>
      </c>
      <c r="S368" s="33">
        <v>0</v>
      </c>
      <c r="T368" s="33">
        <v>0</v>
      </c>
      <c r="U368" s="96" t="s">
        <v>1</v>
      </c>
      <c r="V368" s="96">
        <v>0</v>
      </c>
      <c r="W368" s="33" t="s">
        <v>997</v>
      </c>
      <c r="AP368" s="31"/>
    </row>
    <row r="369" spans="1:42">
      <c r="A369" s="268" t="str">
        <f t="shared" si="93"/>
        <v>1293</v>
      </c>
      <c r="B369" s="124" t="str">
        <f t="shared" si="92"/>
        <v>track_1293</v>
      </c>
      <c r="C369" s="33">
        <f t="shared" si="94"/>
        <v>16</v>
      </c>
      <c r="D369" s="33">
        <f t="shared" si="95"/>
        <v>1</v>
      </c>
      <c r="E369" s="33">
        <f t="shared" si="96"/>
        <v>1</v>
      </c>
      <c r="F369" s="33">
        <f t="shared" si="97"/>
        <v>3</v>
      </c>
      <c r="G369" s="33">
        <f t="shared" si="98"/>
        <v>1</v>
      </c>
      <c r="H369" s="33">
        <f t="shared" si="99"/>
        <v>16</v>
      </c>
      <c r="I369" s="33">
        <f t="shared" si="100"/>
        <v>3</v>
      </c>
      <c r="J369" s="31">
        <f t="shared" si="101"/>
        <v>1</v>
      </c>
      <c r="K369" s="31">
        <f t="shared" si="102"/>
        <v>1</v>
      </c>
      <c r="L369" s="31">
        <f t="shared" si="107"/>
        <v>1</v>
      </c>
      <c r="M369" s="31">
        <f t="shared" si="103"/>
        <v>1</v>
      </c>
      <c r="N369" s="31">
        <f t="shared" si="104"/>
        <v>1</v>
      </c>
      <c r="O369" s="31">
        <f t="shared" si="105"/>
        <v>1</v>
      </c>
      <c r="P369" s="31">
        <f t="shared" si="106"/>
        <v>1</v>
      </c>
      <c r="Q369" s="31" t="s">
        <v>757</v>
      </c>
      <c r="R369" s="31">
        <v>0</v>
      </c>
      <c r="S369" s="33">
        <v>0</v>
      </c>
      <c r="T369" s="33">
        <v>0</v>
      </c>
      <c r="U369" s="96" t="s">
        <v>1</v>
      </c>
      <c r="V369" s="96">
        <v>0</v>
      </c>
      <c r="W369" s="33" t="s">
        <v>996</v>
      </c>
      <c r="AE369" s="1"/>
      <c r="AF369" s="1"/>
      <c r="AG369" s="1"/>
      <c r="AH369" s="1"/>
      <c r="AP369" s="31"/>
    </row>
    <row r="370" spans="1:42">
      <c r="A370" s="268" t="str">
        <f t="shared" si="93"/>
        <v>1294</v>
      </c>
      <c r="B370" s="124" t="str">
        <f t="shared" si="92"/>
        <v>track_1294</v>
      </c>
      <c r="C370" s="33">
        <f t="shared" si="94"/>
        <v>16</v>
      </c>
      <c r="D370" s="33">
        <f t="shared" si="95"/>
        <v>1</v>
      </c>
      <c r="E370" s="33">
        <f t="shared" si="96"/>
        <v>4</v>
      </c>
      <c r="F370" s="33">
        <f t="shared" si="97"/>
        <v>2</v>
      </c>
      <c r="G370" s="33">
        <f t="shared" si="98"/>
        <v>3</v>
      </c>
      <c r="H370" s="33">
        <f t="shared" si="99"/>
        <v>17</v>
      </c>
      <c r="I370" s="33">
        <f t="shared" si="100"/>
        <v>3</v>
      </c>
      <c r="J370" s="31">
        <f t="shared" si="101"/>
        <v>1</v>
      </c>
      <c r="K370" s="31">
        <f t="shared" si="102"/>
        <v>1</v>
      </c>
      <c r="L370" s="31">
        <f t="shared" si="107"/>
        <v>1</v>
      </c>
      <c r="M370" s="31">
        <f t="shared" si="103"/>
        <v>1</v>
      </c>
      <c r="N370" s="31">
        <f t="shared" si="104"/>
        <v>1</v>
      </c>
      <c r="O370" s="31">
        <f t="shared" si="105"/>
        <v>1</v>
      </c>
      <c r="P370" s="31">
        <f t="shared" si="106"/>
        <v>1</v>
      </c>
      <c r="Q370" s="31" t="s">
        <v>757</v>
      </c>
      <c r="R370" s="31">
        <v>0</v>
      </c>
      <c r="S370" s="33">
        <v>0</v>
      </c>
      <c r="T370" s="33">
        <v>0</v>
      </c>
      <c r="U370" s="96" t="s">
        <v>1</v>
      </c>
      <c r="V370" s="96">
        <v>0</v>
      </c>
      <c r="W370" s="33" t="s">
        <v>995</v>
      </c>
      <c r="AE370" s="1"/>
      <c r="AF370" s="1"/>
      <c r="AG370" s="1"/>
      <c r="AH370" s="1"/>
      <c r="AP370" s="31"/>
    </row>
    <row r="371" spans="1:42">
      <c r="A371" s="268" t="str">
        <f t="shared" si="93"/>
        <v>1295</v>
      </c>
      <c r="B371" s="124" t="str">
        <f t="shared" si="92"/>
        <v>track_1295</v>
      </c>
      <c r="C371" s="33">
        <f t="shared" si="94"/>
        <v>17</v>
      </c>
      <c r="D371" s="33">
        <f t="shared" si="95"/>
        <v>0</v>
      </c>
      <c r="E371" s="33">
        <f t="shared" si="96"/>
        <v>4</v>
      </c>
      <c r="F371" s="33">
        <f t="shared" si="97"/>
        <v>2</v>
      </c>
      <c r="G371" s="33">
        <f t="shared" si="98"/>
        <v>1</v>
      </c>
      <c r="H371" s="33">
        <f t="shared" si="99"/>
        <v>9</v>
      </c>
      <c r="I371" s="33">
        <f t="shared" si="100"/>
        <v>3</v>
      </c>
      <c r="J371" s="31">
        <f t="shared" si="101"/>
        <v>0</v>
      </c>
      <c r="K371" s="31">
        <f t="shared" si="102"/>
        <v>0</v>
      </c>
      <c r="L371" s="31">
        <f t="shared" si="107"/>
        <v>1</v>
      </c>
      <c r="M371" s="31">
        <f t="shared" si="103"/>
        <v>1</v>
      </c>
      <c r="N371" s="31">
        <f t="shared" si="104"/>
        <v>0</v>
      </c>
      <c r="O371" s="31">
        <f t="shared" si="105"/>
        <v>1</v>
      </c>
      <c r="P371" s="31">
        <f t="shared" si="106"/>
        <v>1</v>
      </c>
      <c r="Q371" s="31" t="s">
        <v>757</v>
      </c>
      <c r="R371" s="31">
        <v>0</v>
      </c>
      <c r="S371" s="33">
        <v>0</v>
      </c>
      <c r="T371" s="33">
        <v>0</v>
      </c>
      <c r="U371" s="96" t="s">
        <v>1</v>
      </c>
      <c r="V371" s="96">
        <v>0</v>
      </c>
      <c r="W371" s="33" t="s">
        <v>994</v>
      </c>
      <c r="AE371" s="1"/>
      <c r="AF371" s="1"/>
      <c r="AG371" s="1"/>
      <c r="AH371" s="1"/>
      <c r="AP371" s="31"/>
    </row>
    <row r="372" spans="1:42">
      <c r="A372" s="268" t="str">
        <f t="shared" si="93"/>
        <v>1296</v>
      </c>
      <c r="B372" s="124" t="str">
        <f t="shared" si="92"/>
        <v>track_1296</v>
      </c>
      <c r="C372" s="33">
        <f t="shared" si="94"/>
        <v>17</v>
      </c>
      <c r="D372" s="33">
        <f t="shared" si="95"/>
        <v>0</v>
      </c>
      <c r="E372" s="33">
        <f t="shared" si="96"/>
        <v>2</v>
      </c>
      <c r="F372" s="33">
        <f t="shared" si="97"/>
        <v>4</v>
      </c>
      <c r="G372" s="33">
        <f t="shared" si="98"/>
        <v>1</v>
      </c>
      <c r="H372" s="33">
        <f t="shared" si="99"/>
        <v>10</v>
      </c>
      <c r="I372" s="33">
        <f t="shared" si="100"/>
        <v>3</v>
      </c>
      <c r="J372" s="31">
        <f t="shared" si="101"/>
        <v>0</v>
      </c>
      <c r="K372" s="31">
        <f t="shared" si="102"/>
        <v>0</v>
      </c>
      <c r="L372" s="31">
        <f t="shared" si="107"/>
        <v>1</v>
      </c>
      <c r="M372" s="31">
        <f t="shared" si="103"/>
        <v>1</v>
      </c>
      <c r="N372" s="31">
        <f t="shared" si="104"/>
        <v>0</v>
      </c>
      <c r="O372" s="31">
        <f t="shared" si="105"/>
        <v>1</v>
      </c>
      <c r="P372" s="31">
        <f t="shared" si="106"/>
        <v>1</v>
      </c>
      <c r="Q372" s="31" t="s">
        <v>757</v>
      </c>
      <c r="R372" s="31">
        <v>0</v>
      </c>
      <c r="S372" s="33">
        <v>0</v>
      </c>
      <c r="T372" s="33">
        <v>0</v>
      </c>
      <c r="U372" s="96" t="s">
        <v>1</v>
      </c>
      <c r="V372" s="96">
        <v>0</v>
      </c>
      <c r="W372" s="33" t="s">
        <v>993</v>
      </c>
      <c r="AE372" s="1"/>
      <c r="AF372" s="1"/>
      <c r="AG372" s="1"/>
      <c r="AH372" s="1"/>
      <c r="AP372" s="31"/>
    </row>
    <row r="373" spans="1:42">
      <c r="A373" s="268" t="str">
        <f t="shared" si="93"/>
        <v>1297</v>
      </c>
      <c r="B373" s="124" t="str">
        <f t="shared" si="92"/>
        <v>track_1297</v>
      </c>
      <c r="C373" s="33">
        <f t="shared" si="94"/>
        <v>17</v>
      </c>
      <c r="D373" s="33">
        <f t="shared" si="95"/>
        <v>0</v>
      </c>
      <c r="E373" s="33">
        <f t="shared" si="96"/>
        <v>1</v>
      </c>
      <c r="F373" s="33">
        <f t="shared" si="97"/>
        <v>3</v>
      </c>
      <c r="G373" s="33">
        <f t="shared" si="98"/>
        <v>1</v>
      </c>
      <c r="H373" s="33">
        <f t="shared" si="99"/>
        <v>11</v>
      </c>
      <c r="I373" s="33">
        <f t="shared" si="100"/>
        <v>3</v>
      </c>
      <c r="J373" s="31">
        <f t="shared" si="101"/>
        <v>0</v>
      </c>
      <c r="K373" s="31">
        <f t="shared" si="102"/>
        <v>0</v>
      </c>
      <c r="L373" s="31">
        <f t="shared" si="107"/>
        <v>1</v>
      </c>
      <c r="M373" s="31">
        <f t="shared" si="103"/>
        <v>1</v>
      </c>
      <c r="N373" s="31">
        <f t="shared" si="104"/>
        <v>0</v>
      </c>
      <c r="O373" s="31">
        <f t="shared" si="105"/>
        <v>1</v>
      </c>
      <c r="P373" s="31">
        <f t="shared" si="106"/>
        <v>1</v>
      </c>
      <c r="Q373" s="31" t="s">
        <v>757</v>
      </c>
      <c r="R373" s="31">
        <v>0</v>
      </c>
      <c r="S373" s="33">
        <v>0</v>
      </c>
      <c r="T373" s="33">
        <v>0</v>
      </c>
      <c r="U373" s="96" t="s">
        <v>1</v>
      </c>
      <c r="V373" s="96">
        <v>0</v>
      </c>
      <c r="W373" s="33" t="s">
        <v>992</v>
      </c>
      <c r="AE373" s="1"/>
      <c r="AF373" s="1"/>
      <c r="AG373" s="1"/>
      <c r="AH373" s="1"/>
      <c r="AP373" s="31"/>
    </row>
    <row r="374" spans="1:42">
      <c r="A374" s="268" t="str">
        <f t="shared" si="93"/>
        <v>1298</v>
      </c>
      <c r="B374" s="124" t="str">
        <f t="shared" si="92"/>
        <v>track_1298</v>
      </c>
      <c r="C374" s="33">
        <f t="shared" si="94"/>
        <v>17</v>
      </c>
      <c r="D374" s="33">
        <f t="shared" si="95"/>
        <v>0</v>
      </c>
      <c r="E374" s="33">
        <f t="shared" si="96"/>
        <v>2</v>
      </c>
      <c r="F374" s="33">
        <f t="shared" si="97"/>
        <v>4</v>
      </c>
      <c r="G374" s="33">
        <f t="shared" si="98"/>
        <v>1</v>
      </c>
      <c r="H374" s="33">
        <f t="shared" si="99"/>
        <v>12</v>
      </c>
      <c r="I374" s="33">
        <f t="shared" si="100"/>
        <v>3</v>
      </c>
      <c r="J374" s="31">
        <f t="shared" si="101"/>
        <v>0</v>
      </c>
      <c r="K374" s="31">
        <f t="shared" si="102"/>
        <v>0</v>
      </c>
      <c r="L374" s="31">
        <f t="shared" si="107"/>
        <v>1</v>
      </c>
      <c r="M374" s="31">
        <f t="shared" si="103"/>
        <v>1</v>
      </c>
      <c r="N374" s="31">
        <f t="shared" si="104"/>
        <v>0</v>
      </c>
      <c r="O374" s="31">
        <f t="shared" si="105"/>
        <v>1</v>
      </c>
      <c r="P374" s="31">
        <f t="shared" si="106"/>
        <v>1</v>
      </c>
      <c r="Q374" s="31" t="s">
        <v>757</v>
      </c>
      <c r="R374" s="31">
        <v>0</v>
      </c>
      <c r="S374" s="33">
        <v>0</v>
      </c>
      <c r="T374" s="33">
        <v>0</v>
      </c>
      <c r="U374" s="96" t="s">
        <v>1</v>
      </c>
      <c r="V374" s="96">
        <v>0</v>
      </c>
      <c r="W374" s="33" t="s">
        <v>991</v>
      </c>
      <c r="AE374" s="1"/>
      <c r="AF374" s="1"/>
      <c r="AG374" s="1"/>
      <c r="AH374" s="1"/>
      <c r="AP374" s="31"/>
    </row>
    <row r="375" spans="1:42">
      <c r="A375" s="268" t="str">
        <f t="shared" si="93"/>
        <v>1299</v>
      </c>
      <c r="B375" s="124" t="str">
        <f t="shared" si="92"/>
        <v>track_1299</v>
      </c>
      <c r="C375" s="33">
        <f t="shared" si="94"/>
        <v>17</v>
      </c>
      <c r="D375" s="33">
        <f t="shared" si="95"/>
        <v>0</v>
      </c>
      <c r="E375" s="33">
        <f t="shared" si="96"/>
        <v>4</v>
      </c>
      <c r="F375" s="33">
        <f t="shared" si="97"/>
        <v>2</v>
      </c>
      <c r="G375" s="33">
        <f t="shared" si="98"/>
        <v>1</v>
      </c>
      <c r="H375" s="33">
        <f t="shared" si="99"/>
        <v>13</v>
      </c>
      <c r="I375" s="33">
        <f t="shared" si="100"/>
        <v>3</v>
      </c>
      <c r="J375" s="31">
        <f t="shared" si="101"/>
        <v>0</v>
      </c>
      <c r="K375" s="31">
        <f t="shared" si="102"/>
        <v>0</v>
      </c>
      <c r="L375" s="31">
        <f t="shared" si="107"/>
        <v>1</v>
      </c>
      <c r="M375" s="31">
        <f t="shared" si="103"/>
        <v>1</v>
      </c>
      <c r="N375" s="31">
        <f t="shared" si="104"/>
        <v>0</v>
      </c>
      <c r="O375" s="31">
        <f t="shared" si="105"/>
        <v>1</v>
      </c>
      <c r="P375" s="31">
        <f t="shared" si="106"/>
        <v>1</v>
      </c>
      <c r="Q375" s="31" t="s">
        <v>757</v>
      </c>
      <c r="R375" s="31">
        <v>0</v>
      </c>
      <c r="S375" s="33">
        <v>0</v>
      </c>
      <c r="T375" s="33">
        <v>0</v>
      </c>
      <c r="U375" s="96" t="s">
        <v>1</v>
      </c>
      <c r="V375" s="96">
        <v>0</v>
      </c>
      <c r="W375" s="33" t="s">
        <v>990</v>
      </c>
      <c r="AE375" s="1"/>
      <c r="AF375" s="1"/>
      <c r="AG375" s="1"/>
      <c r="AH375" s="1"/>
      <c r="AP375" s="31"/>
    </row>
    <row r="376" spans="1:42">
      <c r="A376" s="268" t="str">
        <f t="shared" si="93"/>
        <v>1300</v>
      </c>
      <c r="B376" s="124" t="str">
        <f t="shared" si="92"/>
        <v>track_1300</v>
      </c>
      <c r="C376" s="33">
        <f t="shared" si="94"/>
        <v>17</v>
      </c>
      <c r="D376" s="33">
        <f t="shared" si="95"/>
        <v>0</v>
      </c>
      <c r="E376" s="33">
        <f t="shared" si="96"/>
        <v>4</v>
      </c>
      <c r="F376" s="33">
        <f t="shared" si="97"/>
        <v>3</v>
      </c>
      <c r="G376" s="33">
        <f t="shared" si="98"/>
        <v>2</v>
      </c>
      <c r="H376" s="33">
        <f t="shared" si="99"/>
        <v>14</v>
      </c>
      <c r="I376" s="33">
        <f t="shared" si="100"/>
        <v>3</v>
      </c>
      <c r="J376" s="31">
        <f t="shared" si="101"/>
        <v>0</v>
      </c>
      <c r="K376" s="31">
        <f t="shared" si="102"/>
        <v>0</v>
      </c>
      <c r="L376" s="31">
        <f t="shared" si="107"/>
        <v>1</v>
      </c>
      <c r="M376" s="31">
        <f t="shared" si="103"/>
        <v>1</v>
      </c>
      <c r="N376" s="31">
        <f t="shared" si="104"/>
        <v>0</v>
      </c>
      <c r="O376" s="31">
        <f t="shared" si="105"/>
        <v>1</v>
      </c>
      <c r="P376" s="31">
        <f t="shared" si="106"/>
        <v>1</v>
      </c>
      <c r="Q376" s="31" t="s">
        <v>757</v>
      </c>
      <c r="R376" s="31">
        <v>0</v>
      </c>
      <c r="S376" s="33">
        <v>0</v>
      </c>
      <c r="T376" s="33">
        <v>0</v>
      </c>
      <c r="U376" s="96" t="s">
        <v>1</v>
      </c>
      <c r="V376" s="96">
        <v>0</v>
      </c>
      <c r="W376" s="33" t="s">
        <v>989</v>
      </c>
      <c r="AE376" s="1"/>
      <c r="AF376" s="1"/>
      <c r="AG376" s="1"/>
      <c r="AH376" s="1"/>
      <c r="AP376" s="31"/>
    </row>
    <row r="377" spans="1:42">
      <c r="A377" s="268" t="str">
        <f t="shared" si="93"/>
        <v>1301</v>
      </c>
      <c r="B377" s="124" t="str">
        <f t="shared" si="92"/>
        <v>track_1301</v>
      </c>
      <c r="C377" s="33">
        <f t="shared" si="94"/>
        <v>17</v>
      </c>
      <c r="D377" s="33">
        <f t="shared" si="95"/>
        <v>0</v>
      </c>
      <c r="E377" s="33">
        <f t="shared" si="96"/>
        <v>2</v>
      </c>
      <c r="F377" s="33">
        <f t="shared" si="97"/>
        <v>4</v>
      </c>
      <c r="G377" s="33">
        <f t="shared" si="98"/>
        <v>2</v>
      </c>
      <c r="H377" s="33">
        <f t="shared" si="99"/>
        <v>15</v>
      </c>
      <c r="I377" s="33">
        <f t="shared" si="100"/>
        <v>3</v>
      </c>
      <c r="J377" s="31">
        <f t="shared" si="101"/>
        <v>0</v>
      </c>
      <c r="K377" s="31">
        <f t="shared" si="102"/>
        <v>0</v>
      </c>
      <c r="L377" s="31">
        <f t="shared" si="107"/>
        <v>1</v>
      </c>
      <c r="M377" s="31">
        <f t="shared" si="103"/>
        <v>1</v>
      </c>
      <c r="N377" s="31">
        <f t="shared" si="104"/>
        <v>0</v>
      </c>
      <c r="O377" s="31">
        <f t="shared" si="105"/>
        <v>1</v>
      </c>
      <c r="P377" s="31">
        <f t="shared" si="106"/>
        <v>1</v>
      </c>
      <c r="Q377" s="31" t="s">
        <v>757</v>
      </c>
      <c r="R377" s="31">
        <v>0</v>
      </c>
      <c r="S377" s="33">
        <v>0</v>
      </c>
      <c r="T377" s="33">
        <v>0</v>
      </c>
      <c r="U377" s="96" t="s">
        <v>1</v>
      </c>
      <c r="V377" s="96">
        <v>0</v>
      </c>
      <c r="W377" s="33" t="s">
        <v>988</v>
      </c>
      <c r="AE377" s="1"/>
      <c r="AF377" s="1"/>
      <c r="AG377" s="1"/>
      <c r="AH377" s="1"/>
      <c r="AP377" s="31"/>
    </row>
    <row r="378" spans="1:42">
      <c r="A378" s="268" t="str">
        <f t="shared" si="93"/>
        <v>1302</v>
      </c>
      <c r="B378" s="124" t="str">
        <f t="shared" si="92"/>
        <v>track_1302</v>
      </c>
      <c r="C378" s="33">
        <f t="shared" si="94"/>
        <v>17</v>
      </c>
      <c r="D378" s="33">
        <f t="shared" si="95"/>
        <v>0</v>
      </c>
      <c r="E378" s="33">
        <f t="shared" si="96"/>
        <v>1</v>
      </c>
      <c r="F378" s="33">
        <f t="shared" si="97"/>
        <v>2</v>
      </c>
      <c r="G378" s="33">
        <f t="shared" si="98"/>
        <v>1</v>
      </c>
      <c r="H378" s="33">
        <f t="shared" si="99"/>
        <v>16</v>
      </c>
      <c r="I378" s="33">
        <f t="shared" si="100"/>
        <v>3</v>
      </c>
      <c r="J378" s="31">
        <f t="shared" si="101"/>
        <v>0</v>
      </c>
      <c r="K378" s="31">
        <f t="shared" si="102"/>
        <v>0</v>
      </c>
      <c r="L378" s="31">
        <f t="shared" si="107"/>
        <v>1</v>
      </c>
      <c r="M378" s="31">
        <f t="shared" si="103"/>
        <v>1</v>
      </c>
      <c r="N378" s="31">
        <f t="shared" si="104"/>
        <v>0</v>
      </c>
      <c r="O378" s="31">
        <f t="shared" si="105"/>
        <v>1</v>
      </c>
      <c r="P378" s="31">
        <f t="shared" si="106"/>
        <v>1</v>
      </c>
      <c r="Q378" s="31" t="s">
        <v>757</v>
      </c>
      <c r="R378" s="31">
        <v>0</v>
      </c>
      <c r="S378" s="33">
        <v>0</v>
      </c>
      <c r="T378" s="33">
        <v>0</v>
      </c>
      <c r="U378" s="96" t="s">
        <v>1</v>
      </c>
      <c r="V378" s="96">
        <v>0</v>
      </c>
      <c r="W378" s="33" t="s">
        <v>987</v>
      </c>
      <c r="AE378" s="1"/>
      <c r="AF378" s="1"/>
      <c r="AG378" s="1"/>
      <c r="AH378" s="1"/>
      <c r="AP378" s="31"/>
    </row>
    <row r="379" spans="1:42">
      <c r="A379" s="268" t="str">
        <f t="shared" si="93"/>
        <v>1303</v>
      </c>
      <c r="B379" s="124" t="str">
        <f t="shared" si="92"/>
        <v>track_1303</v>
      </c>
      <c r="C379" s="33">
        <f t="shared" si="94"/>
        <v>17</v>
      </c>
      <c r="D379" s="33">
        <f t="shared" si="95"/>
        <v>0</v>
      </c>
      <c r="E379" s="33">
        <f t="shared" si="96"/>
        <v>4</v>
      </c>
      <c r="F379" s="33">
        <f t="shared" si="97"/>
        <v>2</v>
      </c>
      <c r="G379" s="33">
        <f t="shared" si="98"/>
        <v>3</v>
      </c>
      <c r="H379" s="33">
        <f t="shared" si="99"/>
        <v>17</v>
      </c>
      <c r="I379" s="33">
        <f t="shared" si="100"/>
        <v>3</v>
      </c>
      <c r="J379" s="31">
        <f t="shared" si="101"/>
        <v>0</v>
      </c>
      <c r="K379" s="31">
        <f t="shared" si="102"/>
        <v>0</v>
      </c>
      <c r="L379" s="31">
        <f t="shared" si="107"/>
        <v>1</v>
      </c>
      <c r="M379" s="31">
        <f t="shared" si="103"/>
        <v>1</v>
      </c>
      <c r="N379" s="31">
        <f t="shared" si="104"/>
        <v>0</v>
      </c>
      <c r="O379" s="31">
        <f t="shared" si="105"/>
        <v>1</v>
      </c>
      <c r="P379" s="31">
        <f t="shared" si="106"/>
        <v>1</v>
      </c>
      <c r="Q379" s="31" t="s">
        <v>757</v>
      </c>
      <c r="R379" s="31">
        <v>0</v>
      </c>
      <c r="S379" s="33">
        <v>0</v>
      </c>
      <c r="T379" s="33">
        <v>0</v>
      </c>
      <c r="U379" s="96" t="s">
        <v>1</v>
      </c>
      <c r="V379" s="96">
        <v>0</v>
      </c>
      <c r="W379" s="33" t="s">
        <v>986</v>
      </c>
      <c r="AE379" s="1"/>
      <c r="AF379" s="1"/>
      <c r="AG379" s="1"/>
      <c r="AH379" s="1"/>
      <c r="AP379" s="31"/>
    </row>
    <row r="380" spans="1:42">
      <c r="A380" s="268" t="str">
        <f t="shared" si="93"/>
        <v>1304</v>
      </c>
      <c r="B380" s="124" t="str">
        <f t="shared" si="92"/>
        <v>track_1304</v>
      </c>
      <c r="C380" s="33">
        <f t="shared" si="94"/>
        <v>17</v>
      </c>
      <c r="D380" s="33">
        <f t="shared" si="95"/>
        <v>0</v>
      </c>
      <c r="E380" s="33">
        <f t="shared" si="96"/>
        <v>2</v>
      </c>
      <c r="F380" s="33">
        <f t="shared" si="97"/>
        <v>4</v>
      </c>
      <c r="G380" s="33">
        <f t="shared" si="98"/>
        <v>3</v>
      </c>
      <c r="H380" s="33">
        <f t="shared" si="99"/>
        <v>18</v>
      </c>
      <c r="I380" s="33">
        <f t="shared" si="100"/>
        <v>3</v>
      </c>
      <c r="J380" s="31">
        <f t="shared" si="101"/>
        <v>0</v>
      </c>
      <c r="K380" s="31">
        <f t="shared" si="102"/>
        <v>0</v>
      </c>
      <c r="L380" s="31">
        <f t="shared" si="107"/>
        <v>1</v>
      </c>
      <c r="M380" s="31">
        <f t="shared" si="103"/>
        <v>1</v>
      </c>
      <c r="N380" s="31">
        <f t="shared" si="104"/>
        <v>0</v>
      </c>
      <c r="O380" s="31">
        <f t="shared" si="105"/>
        <v>1</v>
      </c>
      <c r="P380" s="31">
        <f t="shared" si="106"/>
        <v>1</v>
      </c>
      <c r="Q380" s="31" t="s">
        <v>757</v>
      </c>
      <c r="R380" s="31">
        <v>0</v>
      </c>
      <c r="S380" s="33">
        <v>0</v>
      </c>
      <c r="T380" s="33">
        <v>0</v>
      </c>
      <c r="U380" s="96" t="s">
        <v>1</v>
      </c>
      <c r="V380" s="96">
        <v>0</v>
      </c>
      <c r="W380" s="33" t="s">
        <v>985</v>
      </c>
      <c r="AE380" s="1"/>
      <c r="AF380" s="1"/>
      <c r="AG380" s="1"/>
      <c r="AH380" s="1"/>
      <c r="AP380" s="31"/>
    </row>
    <row r="381" spans="1:42">
      <c r="A381" s="268" t="str">
        <f t="shared" si="93"/>
        <v>1305</v>
      </c>
      <c r="B381" s="124" t="str">
        <f t="shared" si="92"/>
        <v>track_1305</v>
      </c>
      <c r="C381" s="33">
        <f t="shared" si="94"/>
        <v>18</v>
      </c>
      <c r="D381" s="33">
        <f t="shared" si="95"/>
        <v>1</v>
      </c>
      <c r="E381" s="33">
        <f t="shared" si="96"/>
        <v>2</v>
      </c>
      <c r="F381" s="33">
        <f t="shared" si="97"/>
        <v>4</v>
      </c>
      <c r="G381" s="33">
        <f t="shared" si="98"/>
        <v>1</v>
      </c>
      <c r="H381" s="33">
        <f t="shared" si="99"/>
        <v>9</v>
      </c>
      <c r="I381" s="33">
        <f t="shared" si="100"/>
        <v>3</v>
      </c>
      <c r="J381" s="31">
        <f t="shared" si="101"/>
        <v>1</v>
      </c>
      <c r="K381" s="31">
        <f t="shared" si="102"/>
        <v>1</v>
      </c>
      <c r="L381" s="31">
        <f t="shared" si="107"/>
        <v>0</v>
      </c>
      <c r="M381" s="31">
        <f t="shared" si="103"/>
        <v>0</v>
      </c>
      <c r="N381" s="31">
        <f t="shared" si="104"/>
        <v>1</v>
      </c>
      <c r="O381" s="31">
        <f t="shared" si="105"/>
        <v>0</v>
      </c>
      <c r="P381" s="31">
        <f t="shared" si="106"/>
        <v>0</v>
      </c>
      <c r="Q381" s="31" t="s">
        <v>757</v>
      </c>
      <c r="R381" s="31">
        <v>0</v>
      </c>
      <c r="S381" s="33">
        <v>0</v>
      </c>
      <c r="T381" s="33">
        <v>0</v>
      </c>
      <c r="U381" s="96" t="s">
        <v>1</v>
      </c>
      <c r="V381" s="96">
        <v>0</v>
      </c>
      <c r="W381" s="33" t="s">
        <v>984</v>
      </c>
      <c r="AE381" s="1"/>
      <c r="AF381" s="1"/>
      <c r="AG381" s="1"/>
      <c r="AH381" s="1"/>
      <c r="AP381" s="31"/>
    </row>
    <row r="382" spans="1:42">
      <c r="A382" s="268" t="str">
        <f t="shared" si="93"/>
        <v>1306</v>
      </c>
      <c r="B382" s="124" t="str">
        <f t="shared" si="92"/>
        <v>track_1306</v>
      </c>
      <c r="C382" s="33">
        <f t="shared" si="94"/>
        <v>18</v>
      </c>
      <c r="D382" s="33">
        <f t="shared" si="95"/>
        <v>1</v>
      </c>
      <c r="E382" s="33">
        <f t="shared" si="96"/>
        <v>4</v>
      </c>
      <c r="F382" s="33">
        <f t="shared" si="97"/>
        <v>2</v>
      </c>
      <c r="G382" s="33">
        <f t="shared" si="98"/>
        <v>1</v>
      </c>
      <c r="H382" s="33">
        <f t="shared" si="99"/>
        <v>10</v>
      </c>
      <c r="I382" s="33">
        <f t="shared" si="100"/>
        <v>3</v>
      </c>
      <c r="J382" s="31">
        <f t="shared" si="101"/>
        <v>1</v>
      </c>
      <c r="K382" s="31">
        <f t="shared" si="102"/>
        <v>1</v>
      </c>
      <c r="L382" s="31">
        <f t="shared" si="107"/>
        <v>0</v>
      </c>
      <c r="M382" s="31">
        <f t="shared" si="103"/>
        <v>0</v>
      </c>
      <c r="N382" s="31">
        <f t="shared" si="104"/>
        <v>1</v>
      </c>
      <c r="O382" s="31">
        <f t="shared" si="105"/>
        <v>0</v>
      </c>
      <c r="P382" s="31">
        <f t="shared" si="106"/>
        <v>0</v>
      </c>
      <c r="Q382" s="31" t="s">
        <v>757</v>
      </c>
      <c r="R382" s="31">
        <v>0</v>
      </c>
      <c r="S382" s="33">
        <v>0</v>
      </c>
      <c r="T382" s="33">
        <v>0</v>
      </c>
      <c r="U382" s="96" t="s">
        <v>1</v>
      </c>
      <c r="V382" s="96">
        <v>0</v>
      </c>
      <c r="W382" s="33" t="s">
        <v>983</v>
      </c>
      <c r="AE382" s="1"/>
      <c r="AF382" s="1"/>
      <c r="AG382" s="1"/>
      <c r="AH382" s="1"/>
      <c r="AP382" s="31"/>
    </row>
    <row r="383" spans="1:42">
      <c r="A383" s="268" t="str">
        <f t="shared" si="93"/>
        <v>1307</v>
      </c>
      <c r="B383" s="124" t="str">
        <f t="shared" si="92"/>
        <v>track_1307</v>
      </c>
      <c r="C383" s="33">
        <f t="shared" si="94"/>
        <v>18</v>
      </c>
      <c r="D383" s="33">
        <f t="shared" si="95"/>
        <v>1</v>
      </c>
      <c r="E383" s="33">
        <f t="shared" si="96"/>
        <v>3</v>
      </c>
      <c r="F383" s="33">
        <f t="shared" si="97"/>
        <v>4</v>
      </c>
      <c r="G383" s="33">
        <f t="shared" si="98"/>
        <v>1</v>
      </c>
      <c r="H383" s="33">
        <f t="shared" si="99"/>
        <v>11</v>
      </c>
      <c r="I383" s="33">
        <f t="shared" si="100"/>
        <v>3</v>
      </c>
      <c r="J383" s="31">
        <f t="shared" si="101"/>
        <v>1</v>
      </c>
      <c r="K383" s="31">
        <f t="shared" si="102"/>
        <v>1</v>
      </c>
      <c r="L383" s="31">
        <f t="shared" si="107"/>
        <v>0</v>
      </c>
      <c r="M383" s="31">
        <f t="shared" si="103"/>
        <v>0</v>
      </c>
      <c r="N383" s="31">
        <f t="shared" si="104"/>
        <v>1</v>
      </c>
      <c r="O383" s="31">
        <f t="shared" si="105"/>
        <v>0</v>
      </c>
      <c r="P383" s="31">
        <f t="shared" si="106"/>
        <v>0</v>
      </c>
      <c r="Q383" s="31" t="s">
        <v>757</v>
      </c>
      <c r="R383" s="31">
        <v>0</v>
      </c>
      <c r="S383" s="33">
        <v>0</v>
      </c>
      <c r="T383" s="33">
        <v>0</v>
      </c>
      <c r="U383" s="96" t="s">
        <v>1</v>
      </c>
      <c r="V383" s="96">
        <v>0</v>
      </c>
      <c r="W383" s="33" t="s">
        <v>982</v>
      </c>
      <c r="AE383" s="1"/>
      <c r="AF383" s="1"/>
      <c r="AG383" s="1"/>
      <c r="AH383" s="1"/>
      <c r="AP383" s="31"/>
    </row>
    <row r="384" spans="1:42">
      <c r="A384" s="268" t="str">
        <f t="shared" si="93"/>
        <v>1308</v>
      </c>
      <c r="B384" s="124" t="str">
        <f t="shared" si="92"/>
        <v>track_1308</v>
      </c>
      <c r="C384" s="33">
        <f t="shared" si="94"/>
        <v>18</v>
      </c>
      <c r="D384" s="33">
        <f t="shared" si="95"/>
        <v>1</v>
      </c>
      <c r="E384" s="33">
        <f t="shared" si="96"/>
        <v>1</v>
      </c>
      <c r="F384" s="33">
        <f t="shared" si="97"/>
        <v>2</v>
      </c>
      <c r="G384" s="33">
        <f t="shared" si="98"/>
        <v>1</v>
      </c>
      <c r="H384" s="33">
        <f t="shared" si="99"/>
        <v>12</v>
      </c>
      <c r="I384" s="33">
        <f t="shared" si="100"/>
        <v>3</v>
      </c>
      <c r="J384" s="31">
        <f t="shared" si="101"/>
        <v>1</v>
      </c>
      <c r="K384" s="31">
        <f t="shared" si="102"/>
        <v>1</v>
      </c>
      <c r="L384" s="31">
        <f t="shared" si="107"/>
        <v>0</v>
      </c>
      <c r="M384" s="31">
        <f t="shared" si="103"/>
        <v>0</v>
      </c>
      <c r="N384" s="31">
        <f t="shared" si="104"/>
        <v>1</v>
      </c>
      <c r="O384" s="31">
        <f t="shared" si="105"/>
        <v>0</v>
      </c>
      <c r="P384" s="31">
        <f t="shared" si="106"/>
        <v>0</v>
      </c>
      <c r="Q384" s="31" t="s">
        <v>757</v>
      </c>
      <c r="R384" s="31">
        <v>0</v>
      </c>
      <c r="S384" s="33">
        <v>0</v>
      </c>
      <c r="T384" s="33">
        <v>0</v>
      </c>
      <c r="U384" s="96" t="s">
        <v>1</v>
      </c>
      <c r="V384" s="96">
        <v>0</v>
      </c>
      <c r="W384" s="33" t="s">
        <v>981</v>
      </c>
      <c r="AE384" s="1"/>
      <c r="AF384" s="1"/>
      <c r="AG384" s="1"/>
      <c r="AH384" s="1"/>
      <c r="AP384" s="31"/>
    </row>
    <row r="385" spans="1:42">
      <c r="A385" s="268" t="str">
        <f t="shared" si="93"/>
        <v>1309</v>
      </c>
      <c r="B385" s="124" t="str">
        <f t="shared" si="92"/>
        <v>track_1309</v>
      </c>
      <c r="C385" s="33">
        <f t="shared" si="94"/>
        <v>18</v>
      </c>
      <c r="D385" s="33">
        <f t="shared" si="95"/>
        <v>1</v>
      </c>
      <c r="E385" s="33">
        <f t="shared" si="96"/>
        <v>1</v>
      </c>
      <c r="F385" s="33">
        <f t="shared" si="97"/>
        <v>3</v>
      </c>
      <c r="G385" s="33">
        <f t="shared" si="98"/>
        <v>1</v>
      </c>
      <c r="H385" s="33">
        <f t="shared" si="99"/>
        <v>13</v>
      </c>
      <c r="I385" s="33">
        <f t="shared" si="100"/>
        <v>3</v>
      </c>
      <c r="J385" s="31">
        <f t="shared" si="101"/>
        <v>1</v>
      </c>
      <c r="K385" s="31">
        <f t="shared" si="102"/>
        <v>1</v>
      </c>
      <c r="L385" s="31">
        <f t="shared" si="107"/>
        <v>0</v>
      </c>
      <c r="M385" s="31">
        <f t="shared" si="103"/>
        <v>0</v>
      </c>
      <c r="N385" s="31">
        <f t="shared" si="104"/>
        <v>1</v>
      </c>
      <c r="O385" s="31">
        <f t="shared" si="105"/>
        <v>0</v>
      </c>
      <c r="P385" s="31">
        <f t="shared" si="106"/>
        <v>0</v>
      </c>
      <c r="Q385" s="31" t="s">
        <v>757</v>
      </c>
      <c r="R385" s="31">
        <v>0</v>
      </c>
      <c r="S385" s="33">
        <v>0</v>
      </c>
      <c r="T385" s="33">
        <v>0</v>
      </c>
      <c r="U385" s="96" t="s">
        <v>1</v>
      </c>
      <c r="V385" s="96">
        <v>0</v>
      </c>
      <c r="W385" s="33" t="s">
        <v>980</v>
      </c>
      <c r="AP385" s="31"/>
    </row>
    <row r="386" spans="1:42">
      <c r="A386" s="268" t="str">
        <f t="shared" si="93"/>
        <v>1310</v>
      </c>
      <c r="B386" s="124" t="str">
        <f t="shared" si="92"/>
        <v>track_1310</v>
      </c>
      <c r="C386" s="33">
        <f t="shared" si="94"/>
        <v>18</v>
      </c>
      <c r="D386" s="33">
        <f t="shared" si="95"/>
        <v>1</v>
      </c>
      <c r="E386" s="33">
        <f t="shared" si="96"/>
        <v>4</v>
      </c>
      <c r="F386" s="33">
        <f t="shared" si="97"/>
        <v>2</v>
      </c>
      <c r="G386" s="33">
        <f t="shared" si="98"/>
        <v>2</v>
      </c>
      <c r="H386" s="33">
        <f t="shared" si="99"/>
        <v>14</v>
      </c>
      <c r="I386" s="33">
        <f t="shared" si="100"/>
        <v>3</v>
      </c>
      <c r="J386" s="31">
        <f t="shared" si="101"/>
        <v>1</v>
      </c>
      <c r="K386" s="31">
        <f t="shared" si="102"/>
        <v>1</v>
      </c>
      <c r="L386" s="31">
        <f t="shared" si="107"/>
        <v>0</v>
      </c>
      <c r="M386" s="31">
        <f t="shared" si="103"/>
        <v>0</v>
      </c>
      <c r="N386" s="31">
        <f t="shared" si="104"/>
        <v>1</v>
      </c>
      <c r="O386" s="31">
        <f t="shared" si="105"/>
        <v>0</v>
      </c>
      <c r="P386" s="31">
        <f t="shared" si="106"/>
        <v>0</v>
      </c>
      <c r="Q386" s="31" t="s">
        <v>757</v>
      </c>
      <c r="R386" s="31">
        <v>0</v>
      </c>
      <c r="S386" s="33">
        <v>0</v>
      </c>
      <c r="T386" s="33">
        <v>0</v>
      </c>
      <c r="U386" s="96" t="s">
        <v>1</v>
      </c>
      <c r="V386" s="96">
        <v>0</v>
      </c>
      <c r="W386" s="33" t="s">
        <v>979</v>
      </c>
      <c r="AP386" s="31"/>
    </row>
    <row r="387" spans="1:42">
      <c r="A387" s="268" t="str">
        <f t="shared" si="93"/>
        <v>1311</v>
      </c>
      <c r="B387" s="124" t="str">
        <f t="shared" si="92"/>
        <v>track_1311</v>
      </c>
      <c r="C387" s="33">
        <f t="shared" si="94"/>
        <v>18</v>
      </c>
      <c r="D387" s="33">
        <f t="shared" si="95"/>
        <v>1</v>
      </c>
      <c r="E387" s="33">
        <f t="shared" si="96"/>
        <v>2</v>
      </c>
      <c r="F387" s="33">
        <f t="shared" si="97"/>
        <v>4</v>
      </c>
      <c r="G387" s="33">
        <f t="shared" si="98"/>
        <v>2</v>
      </c>
      <c r="H387" s="33">
        <f t="shared" si="99"/>
        <v>15</v>
      </c>
      <c r="I387" s="33">
        <f t="shared" si="100"/>
        <v>3</v>
      </c>
      <c r="J387" s="31">
        <f t="shared" si="101"/>
        <v>1</v>
      </c>
      <c r="K387" s="31">
        <f t="shared" si="102"/>
        <v>1</v>
      </c>
      <c r="L387" s="31">
        <f t="shared" si="107"/>
        <v>0</v>
      </c>
      <c r="M387" s="31">
        <f t="shared" si="103"/>
        <v>0</v>
      </c>
      <c r="N387" s="31">
        <f t="shared" si="104"/>
        <v>1</v>
      </c>
      <c r="O387" s="31">
        <f t="shared" si="105"/>
        <v>0</v>
      </c>
      <c r="P387" s="31">
        <f t="shared" si="106"/>
        <v>0</v>
      </c>
      <c r="Q387" s="31" t="s">
        <v>757</v>
      </c>
      <c r="R387" s="31">
        <v>0</v>
      </c>
      <c r="S387" s="33">
        <v>0</v>
      </c>
      <c r="T387" s="33">
        <v>0</v>
      </c>
      <c r="U387" s="96" t="s">
        <v>1</v>
      </c>
      <c r="V387" s="96">
        <v>0</v>
      </c>
      <c r="W387" s="33" t="s">
        <v>978</v>
      </c>
      <c r="AP387" s="31"/>
    </row>
    <row r="388" spans="1:42">
      <c r="A388" s="268" t="str">
        <f t="shared" si="93"/>
        <v>1312</v>
      </c>
      <c r="B388" s="124" t="str">
        <f t="shared" si="92"/>
        <v>track_1312</v>
      </c>
      <c r="C388" s="33">
        <f t="shared" si="94"/>
        <v>18</v>
      </c>
      <c r="D388" s="33">
        <f t="shared" si="95"/>
        <v>1</v>
      </c>
      <c r="E388" s="33">
        <f t="shared" si="96"/>
        <v>1</v>
      </c>
      <c r="F388" s="33">
        <f t="shared" si="97"/>
        <v>3</v>
      </c>
      <c r="G388" s="33">
        <f t="shared" si="98"/>
        <v>1</v>
      </c>
      <c r="H388" s="33">
        <f t="shared" si="99"/>
        <v>16</v>
      </c>
      <c r="I388" s="33">
        <f t="shared" si="100"/>
        <v>3</v>
      </c>
      <c r="J388" s="31">
        <f t="shared" si="101"/>
        <v>1</v>
      </c>
      <c r="K388" s="31">
        <f t="shared" si="102"/>
        <v>1</v>
      </c>
      <c r="L388" s="31">
        <f t="shared" si="107"/>
        <v>0</v>
      </c>
      <c r="M388" s="31">
        <f t="shared" si="103"/>
        <v>0</v>
      </c>
      <c r="N388" s="31">
        <f t="shared" si="104"/>
        <v>1</v>
      </c>
      <c r="O388" s="31">
        <f t="shared" si="105"/>
        <v>0</v>
      </c>
      <c r="P388" s="31">
        <f t="shared" si="106"/>
        <v>0</v>
      </c>
      <c r="Q388" s="31" t="s">
        <v>757</v>
      </c>
      <c r="R388" s="31">
        <v>0</v>
      </c>
      <c r="S388" s="33">
        <v>0</v>
      </c>
      <c r="T388" s="33">
        <v>0</v>
      </c>
      <c r="U388" s="96" t="s">
        <v>1</v>
      </c>
      <c r="V388" s="96">
        <v>0</v>
      </c>
      <c r="W388" s="33" t="s">
        <v>977</v>
      </c>
      <c r="AP388" s="31"/>
    </row>
    <row r="389" spans="1:42">
      <c r="A389" s="268" t="str">
        <f t="shared" si="93"/>
        <v>1313</v>
      </c>
      <c r="B389" s="124" t="str">
        <f t="shared" ref="B389:B452" si="108">"track_"&amp;A389</f>
        <v>track_1313</v>
      </c>
      <c r="C389" s="33">
        <f t="shared" si="94"/>
        <v>18</v>
      </c>
      <c r="D389" s="33">
        <f t="shared" si="95"/>
        <v>1</v>
      </c>
      <c r="E389" s="33">
        <f t="shared" si="96"/>
        <v>4</v>
      </c>
      <c r="F389" s="33">
        <f t="shared" si="97"/>
        <v>2</v>
      </c>
      <c r="G389" s="33">
        <f t="shared" si="98"/>
        <v>2</v>
      </c>
      <c r="H389" s="33">
        <f t="shared" si="99"/>
        <v>17</v>
      </c>
      <c r="I389" s="33">
        <f t="shared" si="100"/>
        <v>3</v>
      </c>
      <c r="J389" s="31">
        <f t="shared" si="101"/>
        <v>1</v>
      </c>
      <c r="K389" s="31">
        <f t="shared" si="102"/>
        <v>1</v>
      </c>
      <c r="L389" s="31">
        <f t="shared" si="107"/>
        <v>0</v>
      </c>
      <c r="M389" s="31">
        <f t="shared" si="103"/>
        <v>0</v>
      </c>
      <c r="N389" s="31">
        <f t="shared" si="104"/>
        <v>1</v>
      </c>
      <c r="O389" s="31">
        <f t="shared" si="105"/>
        <v>0</v>
      </c>
      <c r="P389" s="31">
        <f t="shared" si="106"/>
        <v>0</v>
      </c>
      <c r="Q389" s="31" t="s">
        <v>757</v>
      </c>
      <c r="R389" s="31">
        <v>0</v>
      </c>
      <c r="S389" s="33">
        <v>0</v>
      </c>
      <c r="T389" s="33">
        <v>0</v>
      </c>
      <c r="U389" s="96" t="s">
        <v>1</v>
      </c>
      <c r="V389" s="96">
        <v>0</v>
      </c>
      <c r="W389" s="33" t="s">
        <v>976</v>
      </c>
      <c r="AP389" s="31"/>
    </row>
    <row r="390" spans="1:42">
      <c r="A390" s="268" t="str">
        <f t="shared" si="93"/>
        <v>1314</v>
      </c>
      <c r="B390" s="124" t="str">
        <f t="shared" si="108"/>
        <v>track_1314</v>
      </c>
      <c r="C390" s="33">
        <f t="shared" si="94"/>
        <v>18</v>
      </c>
      <c r="D390" s="33">
        <f t="shared" si="95"/>
        <v>1</v>
      </c>
      <c r="E390" s="33">
        <f t="shared" si="96"/>
        <v>2</v>
      </c>
      <c r="F390" s="33">
        <f t="shared" si="97"/>
        <v>4</v>
      </c>
      <c r="G390" s="33">
        <f t="shared" si="98"/>
        <v>3</v>
      </c>
      <c r="H390" s="33">
        <f t="shared" si="99"/>
        <v>18</v>
      </c>
      <c r="I390" s="33">
        <f t="shared" si="100"/>
        <v>3</v>
      </c>
      <c r="J390" s="31">
        <f t="shared" si="101"/>
        <v>1</v>
      </c>
      <c r="K390" s="31">
        <f t="shared" si="102"/>
        <v>1</v>
      </c>
      <c r="L390" s="31">
        <f t="shared" si="107"/>
        <v>0</v>
      </c>
      <c r="M390" s="31">
        <f t="shared" si="103"/>
        <v>0</v>
      </c>
      <c r="N390" s="31">
        <f t="shared" si="104"/>
        <v>1</v>
      </c>
      <c r="O390" s="31">
        <f t="shared" si="105"/>
        <v>0</v>
      </c>
      <c r="P390" s="31">
        <f t="shared" si="106"/>
        <v>0</v>
      </c>
      <c r="Q390" s="31" t="s">
        <v>757</v>
      </c>
      <c r="R390" s="31">
        <v>0</v>
      </c>
      <c r="S390" s="33">
        <v>0</v>
      </c>
      <c r="T390" s="33">
        <v>0</v>
      </c>
      <c r="U390" s="96" t="s">
        <v>1</v>
      </c>
      <c r="V390" s="96">
        <v>0</v>
      </c>
      <c r="W390" s="33" t="s">
        <v>975</v>
      </c>
      <c r="AP390" s="31"/>
    </row>
    <row r="391" spans="1:42">
      <c r="A391" s="268" t="str">
        <f t="shared" si="93"/>
        <v>1315</v>
      </c>
      <c r="B391" s="124" t="str">
        <f t="shared" si="108"/>
        <v>track_1315</v>
      </c>
      <c r="C391" s="33">
        <f t="shared" si="94"/>
        <v>19</v>
      </c>
      <c r="D391" s="33">
        <f t="shared" si="95"/>
        <v>0</v>
      </c>
      <c r="E391" s="33">
        <f t="shared" si="96"/>
        <v>4</v>
      </c>
      <c r="F391" s="33">
        <f t="shared" si="97"/>
        <v>2</v>
      </c>
      <c r="G391" s="33">
        <f t="shared" si="98"/>
        <v>1</v>
      </c>
      <c r="H391" s="33">
        <f t="shared" si="99"/>
        <v>9</v>
      </c>
      <c r="I391" s="33">
        <f t="shared" si="100"/>
        <v>2</v>
      </c>
      <c r="J391" s="31">
        <f t="shared" si="101"/>
        <v>1</v>
      </c>
      <c r="K391" s="31">
        <f t="shared" si="102"/>
        <v>1</v>
      </c>
      <c r="L391" s="31">
        <f t="shared" si="107"/>
        <v>0</v>
      </c>
      <c r="M391" s="31">
        <f t="shared" si="103"/>
        <v>0</v>
      </c>
      <c r="N391" s="31">
        <f t="shared" si="104"/>
        <v>1</v>
      </c>
      <c r="O391" s="31">
        <f t="shared" si="105"/>
        <v>1</v>
      </c>
      <c r="P391" s="31">
        <f t="shared" si="106"/>
        <v>1</v>
      </c>
      <c r="Q391" s="31" t="s">
        <v>757</v>
      </c>
      <c r="R391" s="31">
        <v>0</v>
      </c>
      <c r="S391" s="33">
        <v>0</v>
      </c>
      <c r="T391" s="33">
        <v>0</v>
      </c>
      <c r="U391" s="96" t="s">
        <v>1</v>
      </c>
      <c r="V391" s="96">
        <v>0</v>
      </c>
      <c r="W391" s="33" t="s">
        <v>974</v>
      </c>
      <c r="AP391" s="31"/>
    </row>
    <row r="392" spans="1:42">
      <c r="A392" s="268" t="str">
        <f t="shared" si="93"/>
        <v>1316</v>
      </c>
      <c r="B392" s="124" t="str">
        <f t="shared" si="108"/>
        <v>track_1316</v>
      </c>
      <c r="C392" s="33">
        <f t="shared" si="94"/>
        <v>19</v>
      </c>
      <c r="D392" s="33">
        <f t="shared" si="95"/>
        <v>0</v>
      </c>
      <c r="E392" s="33">
        <f t="shared" si="96"/>
        <v>2</v>
      </c>
      <c r="F392" s="33">
        <f t="shared" si="97"/>
        <v>4</v>
      </c>
      <c r="G392" s="33">
        <f t="shared" si="98"/>
        <v>1</v>
      </c>
      <c r="H392" s="33">
        <f t="shared" si="99"/>
        <v>10</v>
      </c>
      <c r="I392" s="33">
        <f t="shared" si="100"/>
        <v>2</v>
      </c>
      <c r="J392" s="31">
        <f t="shared" si="101"/>
        <v>1</v>
      </c>
      <c r="K392" s="31">
        <f t="shared" si="102"/>
        <v>1</v>
      </c>
      <c r="L392" s="31">
        <f t="shared" si="107"/>
        <v>0</v>
      </c>
      <c r="M392" s="31">
        <f t="shared" si="103"/>
        <v>0</v>
      </c>
      <c r="N392" s="31">
        <f t="shared" si="104"/>
        <v>1</v>
      </c>
      <c r="O392" s="31">
        <f t="shared" si="105"/>
        <v>1</v>
      </c>
      <c r="P392" s="31">
        <f t="shared" si="106"/>
        <v>1</v>
      </c>
      <c r="Q392" s="31" t="s">
        <v>757</v>
      </c>
      <c r="R392" s="31">
        <v>0</v>
      </c>
      <c r="S392" s="33">
        <v>0</v>
      </c>
      <c r="T392" s="33">
        <v>0</v>
      </c>
      <c r="U392" s="96" t="s">
        <v>1</v>
      </c>
      <c r="V392" s="96">
        <v>0</v>
      </c>
      <c r="W392" s="33" t="s">
        <v>973</v>
      </c>
      <c r="AP392" s="31"/>
    </row>
    <row r="393" spans="1:42">
      <c r="A393" s="268" t="str">
        <f t="shared" si="93"/>
        <v>1317</v>
      </c>
      <c r="B393" s="124" t="str">
        <f t="shared" si="108"/>
        <v>track_1317</v>
      </c>
      <c r="C393" s="33">
        <f t="shared" si="94"/>
        <v>19</v>
      </c>
      <c r="D393" s="33">
        <f t="shared" si="95"/>
        <v>0</v>
      </c>
      <c r="E393" s="33">
        <f t="shared" si="96"/>
        <v>1</v>
      </c>
      <c r="F393" s="33">
        <f t="shared" si="97"/>
        <v>3</v>
      </c>
      <c r="G393" s="33">
        <f t="shared" si="98"/>
        <v>1</v>
      </c>
      <c r="H393" s="33">
        <f t="shared" si="99"/>
        <v>11</v>
      </c>
      <c r="I393" s="33">
        <f t="shared" si="100"/>
        <v>2</v>
      </c>
      <c r="J393" s="31">
        <f t="shared" si="101"/>
        <v>1</v>
      </c>
      <c r="K393" s="31">
        <f t="shared" si="102"/>
        <v>1</v>
      </c>
      <c r="L393" s="31">
        <f t="shared" si="107"/>
        <v>0</v>
      </c>
      <c r="M393" s="31">
        <f t="shared" si="103"/>
        <v>0</v>
      </c>
      <c r="N393" s="31">
        <f t="shared" si="104"/>
        <v>1</v>
      </c>
      <c r="O393" s="31">
        <f t="shared" si="105"/>
        <v>1</v>
      </c>
      <c r="P393" s="31">
        <f t="shared" si="106"/>
        <v>1</v>
      </c>
      <c r="Q393" s="31" t="s">
        <v>757</v>
      </c>
      <c r="R393" s="31">
        <v>0</v>
      </c>
      <c r="S393" s="33">
        <v>0</v>
      </c>
      <c r="T393" s="33">
        <v>0</v>
      </c>
      <c r="U393" s="96" t="s">
        <v>1</v>
      </c>
      <c r="V393" s="96">
        <v>0</v>
      </c>
      <c r="W393" s="33" t="s">
        <v>972</v>
      </c>
      <c r="AP393" s="31"/>
    </row>
    <row r="394" spans="1:42">
      <c r="A394" s="268" t="str">
        <f t="shared" si="93"/>
        <v>1318</v>
      </c>
      <c r="B394" s="124" t="str">
        <f t="shared" si="108"/>
        <v>track_1318</v>
      </c>
      <c r="C394" s="33">
        <f t="shared" si="94"/>
        <v>19</v>
      </c>
      <c r="D394" s="33">
        <f t="shared" si="95"/>
        <v>0</v>
      </c>
      <c r="E394" s="33">
        <f t="shared" si="96"/>
        <v>3</v>
      </c>
      <c r="F394" s="33">
        <f t="shared" si="97"/>
        <v>4</v>
      </c>
      <c r="G394" s="33">
        <f t="shared" si="98"/>
        <v>1</v>
      </c>
      <c r="H394" s="33">
        <f t="shared" si="99"/>
        <v>12</v>
      </c>
      <c r="I394" s="33">
        <f t="shared" si="100"/>
        <v>2</v>
      </c>
      <c r="J394" s="31">
        <f t="shared" si="101"/>
        <v>1</v>
      </c>
      <c r="K394" s="31">
        <f t="shared" si="102"/>
        <v>1</v>
      </c>
      <c r="L394" s="31">
        <f t="shared" si="107"/>
        <v>0</v>
      </c>
      <c r="M394" s="31">
        <f t="shared" si="103"/>
        <v>0</v>
      </c>
      <c r="N394" s="31">
        <f t="shared" si="104"/>
        <v>1</v>
      </c>
      <c r="O394" s="31">
        <f t="shared" si="105"/>
        <v>1</v>
      </c>
      <c r="P394" s="31">
        <f t="shared" si="106"/>
        <v>1</v>
      </c>
      <c r="Q394" s="31" t="s">
        <v>757</v>
      </c>
      <c r="R394" s="31">
        <v>0</v>
      </c>
      <c r="S394" s="33">
        <v>0</v>
      </c>
      <c r="T394" s="33">
        <v>0</v>
      </c>
      <c r="U394" s="96" t="s">
        <v>1</v>
      </c>
      <c r="V394" s="96">
        <v>0</v>
      </c>
      <c r="W394" s="33" t="s">
        <v>971</v>
      </c>
      <c r="AP394" s="31"/>
    </row>
    <row r="395" spans="1:42">
      <c r="A395" s="268" t="str">
        <f t="shared" si="93"/>
        <v>1319</v>
      </c>
      <c r="B395" s="124" t="str">
        <f t="shared" si="108"/>
        <v>track_1319</v>
      </c>
      <c r="C395" s="33">
        <f t="shared" si="94"/>
        <v>19</v>
      </c>
      <c r="D395" s="33">
        <f t="shared" si="95"/>
        <v>0</v>
      </c>
      <c r="E395" s="33">
        <f t="shared" si="96"/>
        <v>4</v>
      </c>
      <c r="F395" s="33">
        <f t="shared" si="97"/>
        <v>2</v>
      </c>
      <c r="G395" s="33">
        <f t="shared" si="98"/>
        <v>1</v>
      </c>
      <c r="H395" s="33">
        <f t="shared" si="99"/>
        <v>13</v>
      </c>
      <c r="I395" s="33">
        <f t="shared" si="100"/>
        <v>2</v>
      </c>
      <c r="J395" s="31">
        <f t="shared" si="101"/>
        <v>1</v>
      </c>
      <c r="K395" s="31">
        <f t="shared" si="102"/>
        <v>1</v>
      </c>
      <c r="L395" s="31">
        <f t="shared" si="107"/>
        <v>0</v>
      </c>
      <c r="M395" s="31">
        <f t="shared" si="103"/>
        <v>0</v>
      </c>
      <c r="N395" s="31">
        <f t="shared" si="104"/>
        <v>1</v>
      </c>
      <c r="O395" s="31">
        <f t="shared" si="105"/>
        <v>1</v>
      </c>
      <c r="P395" s="31">
        <f t="shared" si="106"/>
        <v>1</v>
      </c>
      <c r="Q395" s="31" t="s">
        <v>757</v>
      </c>
      <c r="R395" s="31">
        <v>0</v>
      </c>
      <c r="S395" s="33">
        <v>0</v>
      </c>
      <c r="T395" s="33">
        <v>0</v>
      </c>
      <c r="U395" s="96" t="s">
        <v>1</v>
      </c>
      <c r="V395" s="96">
        <v>0</v>
      </c>
      <c r="W395" s="33" t="s">
        <v>970</v>
      </c>
      <c r="AP395" s="31"/>
    </row>
    <row r="396" spans="1:42">
      <c r="A396" s="268" t="str">
        <f t="shared" si="93"/>
        <v>1320</v>
      </c>
      <c r="B396" s="124" t="str">
        <f t="shared" si="108"/>
        <v>track_1320</v>
      </c>
      <c r="C396" s="33">
        <f t="shared" si="94"/>
        <v>19</v>
      </c>
      <c r="D396" s="33">
        <f t="shared" si="95"/>
        <v>0</v>
      </c>
      <c r="E396" s="33">
        <f t="shared" si="96"/>
        <v>4</v>
      </c>
      <c r="F396" s="33">
        <f t="shared" si="97"/>
        <v>2</v>
      </c>
      <c r="G396" s="33">
        <f t="shared" si="98"/>
        <v>2</v>
      </c>
      <c r="H396" s="33">
        <f t="shared" si="99"/>
        <v>14</v>
      </c>
      <c r="I396" s="33">
        <f t="shared" si="100"/>
        <v>2</v>
      </c>
      <c r="J396" s="31">
        <f t="shared" si="101"/>
        <v>1</v>
      </c>
      <c r="K396" s="31">
        <f t="shared" si="102"/>
        <v>1</v>
      </c>
      <c r="L396" s="31">
        <f t="shared" si="107"/>
        <v>0</v>
      </c>
      <c r="M396" s="31">
        <f t="shared" si="103"/>
        <v>0</v>
      </c>
      <c r="N396" s="31">
        <f t="shared" si="104"/>
        <v>1</v>
      </c>
      <c r="O396" s="31">
        <f t="shared" si="105"/>
        <v>1</v>
      </c>
      <c r="P396" s="31">
        <f t="shared" si="106"/>
        <v>1</v>
      </c>
      <c r="Q396" s="31" t="s">
        <v>757</v>
      </c>
      <c r="R396" s="31">
        <v>0</v>
      </c>
      <c r="S396" s="33">
        <v>0</v>
      </c>
      <c r="T396" s="33">
        <v>0</v>
      </c>
      <c r="U396" s="96" t="s">
        <v>1</v>
      </c>
      <c r="V396" s="96">
        <v>0</v>
      </c>
      <c r="W396" s="33" t="s">
        <v>969</v>
      </c>
      <c r="AP396" s="31"/>
    </row>
    <row r="397" spans="1:42">
      <c r="A397" s="268" t="str">
        <f t="shared" si="93"/>
        <v>1321</v>
      </c>
      <c r="B397" s="124" t="str">
        <f t="shared" si="108"/>
        <v>track_1321</v>
      </c>
      <c r="C397" s="33">
        <f t="shared" si="94"/>
        <v>19</v>
      </c>
      <c r="D397" s="33">
        <f t="shared" si="95"/>
        <v>0</v>
      </c>
      <c r="E397" s="33">
        <f t="shared" si="96"/>
        <v>1</v>
      </c>
      <c r="F397" s="33">
        <f t="shared" si="97"/>
        <v>2</v>
      </c>
      <c r="G397" s="33">
        <f t="shared" si="98"/>
        <v>2</v>
      </c>
      <c r="H397" s="33">
        <f t="shared" si="99"/>
        <v>15</v>
      </c>
      <c r="I397" s="33">
        <f t="shared" si="100"/>
        <v>2</v>
      </c>
      <c r="J397" s="31">
        <f t="shared" si="101"/>
        <v>1</v>
      </c>
      <c r="K397" s="31">
        <f t="shared" si="102"/>
        <v>1</v>
      </c>
      <c r="L397" s="31">
        <f t="shared" si="107"/>
        <v>0</v>
      </c>
      <c r="M397" s="31">
        <f t="shared" si="103"/>
        <v>0</v>
      </c>
      <c r="N397" s="31">
        <f t="shared" si="104"/>
        <v>1</v>
      </c>
      <c r="O397" s="31">
        <f t="shared" si="105"/>
        <v>1</v>
      </c>
      <c r="P397" s="31">
        <f t="shared" si="106"/>
        <v>1</v>
      </c>
      <c r="Q397" s="31" t="s">
        <v>757</v>
      </c>
      <c r="R397" s="31">
        <v>0</v>
      </c>
      <c r="S397" s="33">
        <v>0</v>
      </c>
      <c r="T397" s="33">
        <v>0</v>
      </c>
      <c r="U397" s="96" t="s">
        <v>1</v>
      </c>
      <c r="V397" s="96">
        <v>0</v>
      </c>
      <c r="W397" s="33" t="s">
        <v>968</v>
      </c>
      <c r="AP397" s="31"/>
    </row>
    <row r="398" spans="1:42">
      <c r="A398" s="268" t="str">
        <f t="shared" si="93"/>
        <v>1322</v>
      </c>
      <c r="B398" s="124" t="str">
        <f t="shared" si="108"/>
        <v>track_1322</v>
      </c>
      <c r="C398" s="33">
        <f t="shared" si="94"/>
        <v>19</v>
      </c>
      <c r="D398" s="33">
        <f t="shared" si="95"/>
        <v>0</v>
      </c>
      <c r="E398" s="33">
        <f t="shared" si="96"/>
        <v>4</v>
      </c>
      <c r="F398" s="33">
        <f t="shared" si="97"/>
        <v>2</v>
      </c>
      <c r="G398" s="33">
        <f t="shared" si="98"/>
        <v>1</v>
      </c>
      <c r="H398" s="33">
        <f t="shared" si="99"/>
        <v>16</v>
      </c>
      <c r="I398" s="33">
        <f t="shared" si="100"/>
        <v>2</v>
      </c>
      <c r="J398" s="31">
        <f t="shared" si="101"/>
        <v>1</v>
      </c>
      <c r="K398" s="31">
        <f t="shared" si="102"/>
        <v>1</v>
      </c>
      <c r="L398" s="31">
        <f t="shared" si="107"/>
        <v>0</v>
      </c>
      <c r="M398" s="31">
        <f t="shared" si="103"/>
        <v>0</v>
      </c>
      <c r="N398" s="31">
        <f t="shared" si="104"/>
        <v>1</v>
      </c>
      <c r="O398" s="31">
        <f t="shared" si="105"/>
        <v>1</v>
      </c>
      <c r="P398" s="31">
        <f t="shared" si="106"/>
        <v>1</v>
      </c>
      <c r="Q398" s="31" t="s">
        <v>757</v>
      </c>
      <c r="R398" s="31">
        <v>0</v>
      </c>
      <c r="S398" s="33">
        <v>0</v>
      </c>
      <c r="T398" s="33">
        <v>0</v>
      </c>
      <c r="U398" s="96" t="s">
        <v>1</v>
      </c>
      <c r="V398" s="96">
        <v>0</v>
      </c>
      <c r="W398" s="33" t="s">
        <v>967</v>
      </c>
      <c r="AP398" s="31"/>
    </row>
    <row r="399" spans="1:42">
      <c r="A399" s="268" t="str">
        <f t="shared" si="93"/>
        <v>1323</v>
      </c>
      <c r="B399" s="124" t="str">
        <f t="shared" si="108"/>
        <v>track_1323</v>
      </c>
      <c r="C399" s="33">
        <f t="shared" si="94"/>
        <v>19</v>
      </c>
      <c r="D399" s="33">
        <f t="shared" si="95"/>
        <v>0</v>
      </c>
      <c r="E399" s="33">
        <f t="shared" si="96"/>
        <v>1</v>
      </c>
      <c r="F399" s="33">
        <f t="shared" si="97"/>
        <v>3</v>
      </c>
      <c r="G399" s="33">
        <f t="shared" si="98"/>
        <v>2</v>
      </c>
      <c r="H399" s="33">
        <f t="shared" si="99"/>
        <v>17</v>
      </c>
      <c r="I399" s="33">
        <f t="shared" si="100"/>
        <v>2</v>
      </c>
      <c r="J399" s="31">
        <f t="shared" si="101"/>
        <v>1</v>
      </c>
      <c r="K399" s="31">
        <f t="shared" si="102"/>
        <v>1</v>
      </c>
      <c r="L399" s="31">
        <f t="shared" si="107"/>
        <v>0</v>
      </c>
      <c r="M399" s="31">
        <f t="shared" si="103"/>
        <v>0</v>
      </c>
      <c r="N399" s="31">
        <f t="shared" si="104"/>
        <v>1</v>
      </c>
      <c r="O399" s="31">
        <f t="shared" si="105"/>
        <v>1</v>
      </c>
      <c r="P399" s="31">
        <f t="shared" si="106"/>
        <v>1</v>
      </c>
      <c r="Q399" s="31" t="s">
        <v>757</v>
      </c>
      <c r="R399" s="31">
        <v>0</v>
      </c>
      <c r="S399" s="33">
        <v>0</v>
      </c>
      <c r="T399" s="33">
        <v>0</v>
      </c>
      <c r="U399" s="96" t="s">
        <v>1</v>
      </c>
      <c r="V399" s="96">
        <v>0</v>
      </c>
      <c r="W399" s="33" t="s">
        <v>966</v>
      </c>
      <c r="AP399" s="31"/>
    </row>
    <row r="400" spans="1:42">
      <c r="A400" s="268" t="str">
        <f t="shared" si="93"/>
        <v>1324</v>
      </c>
      <c r="B400" s="124" t="str">
        <f t="shared" si="108"/>
        <v>track_1324</v>
      </c>
      <c r="C400" s="33">
        <f t="shared" si="94"/>
        <v>19</v>
      </c>
      <c r="D400" s="33">
        <f t="shared" si="95"/>
        <v>0</v>
      </c>
      <c r="E400" s="33">
        <f t="shared" si="96"/>
        <v>2</v>
      </c>
      <c r="F400" s="33">
        <f t="shared" si="97"/>
        <v>4</v>
      </c>
      <c r="G400" s="33">
        <f t="shared" si="98"/>
        <v>3</v>
      </c>
      <c r="H400" s="33">
        <f t="shared" si="99"/>
        <v>18</v>
      </c>
      <c r="I400" s="33">
        <f t="shared" si="100"/>
        <v>2</v>
      </c>
      <c r="J400" s="31">
        <f t="shared" si="101"/>
        <v>1</v>
      </c>
      <c r="K400" s="31">
        <f t="shared" si="102"/>
        <v>1</v>
      </c>
      <c r="L400" s="31">
        <f t="shared" si="107"/>
        <v>0</v>
      </c>
      <c r="M400" s="31">
        <f t="shared" si="103"/>
        <v>0</v>
      </c>
      <c r="N400" s="31">
        <f t="shared" si="104"/>
        <v>1</v>
      </c>
      <c r="O400" s="31">
        <f t="shared" si="105"/>
        <v>1</v>
      </c>
      <c r="P400" s="31">
        <f t="shared" si="106"/>
        <v>1</v>
      </c>
      <c r="Q400" s="31" t="s">
        <v>757</v>
      </c>
      <c r="R400" s="31">
        <v>0</v>
      </c>
      <c r="S400" s="33">
        <v>0</v>
      </c>
      <c r="T400" s="33">
        <v>0</v>
      </c>
      <c r="U400" s="96" t="s">
        <v>1</v>
      </c>
      <c r="V400" s="96">
        <v>0</v>
      </c>
      <c r="W400" s="33" t="s">
        <v>965</v>
      </c>
      <c r="AP400" s="31"/>
    </row>
    <row r="401" spans="1:42">
      <c r="A401" s="268" t="str">
        <f t="shared" si="93"/>
        <v>1325</v>
      </c>
      <c r="B401" s="124" t="str">
        <f t="shared" si="108"/>
        <v>track_1325</v>
      </c>
      <c r="C401" s="33">
        <f t="shared" si="94"/>
        <v>24</v>
      </c>
      <c r="D401" s="33">
        <f t="shared" si="95"/>
        <v>1</v>
      </c>
      <c r="E401" s="33">
        <f t="shared" si="96"/>
        <v>4</v>
      </c>
      <c r="F401" s="33">
        <f t="shared" si="97"/>
        <v>2</v>
      </c>
      <c r="G401" s="33">
        <f t="shared" si="98"/>
        <v>1</v>
      </c>
      <c r="H401" s="33">
        <f t="shared" si="99"/>
        <v>9</v>
      </c>
      <c r="I401" s="33">
        <f t="shared" si="100"/>
        <v>2</v>
      </c>
      <c r="J401" s="31">
        <f t="shared" si="101"/>
        <v>0</v>
      </c>
      <c r="K401" s="31">
        <f t="shared" si="102"/>
        <v>0</v>
      </c>
      <c r="L401" s="31">
        <f t="shared" si="107"/>
        <v>1</v>
      </c>
      <c r="M401" s="31">
        <f t="shared" si="103"/>
        <v>1</v>
      </c>
      <c r="N401" s="31">
        <f t="shared" si="104"/>
        <v>1</v>
      </c>
      <c r="O401" s="31">
        <f t="shared" si="105"/>
        <v>1</v>
      </c>
      <c r="P401" s="31">
        <f t="shared" si="106"/>
        <v>1</v>
      </c>
      <c r="Q401" s="31">
        <v>0</v>
      </c>
      <c r="R401" s="31">
        <v>0</v>
      </c>
      <c r="S401" s="33">
        <v>0</v>
      </c>
      <c r="T401" s="33">
        <v>0</v>
      </c>
      <c r="U401" s="96" t="s">
        <v>1</v>
      </c>
      <c r="V401" s="96">
        <v>0</v>
      </c>
      <c r="W401" s="33" t="s">
        <v>964</v>
      </c>
      <c r="AP401" s="31"/>
    </row>
    <row r="402" spans="1:42">
      <c r="A402" s="268" t="str">
        <f t="shared" si="93"/>
        <v>1326</v>
      </c>
      <c r="B402" s="124" t="str">
        <f t="shared" si="108"/>
        <v>track_1326</v>
      </c>
      <c r="C402" s="33">
        <f t="shared" si="94"/>
        <v>24</v>
      </c>
      <c r="D402" s="33">
        <f t="shared" si="95"/>
        <v>1</v>
      </c>
      <c r="E402" s="33">
        <f t="shared" si="96"/>
        <v>2</v>
      </c>
      <c r="F402" s="33">
        <f t="shared" si="97"/>
        <v>4</v>
      </c>
      <c r="G402" s="33">
        <f t="shared" si="98"/>
        <v>1</v>
      </c>
      <c r="H402" s="33">
        <f t="shared" si="99"/>
        <v>10</v>
      </c>
      <c r="I402" s="33">
        <f t="shared" si="100"/>
        <v>2</v>
      </c>
      <c r="J402" s="31">
        <f t="shared" si="101"/>
        <v>0</v>
      </c>
      <c r="K402" s="31">
        <f t="shared" si="102"/>
        <v>0</v>
      </c>
      <c r="L402" s="31">
        <f t="shared" si="107"/>
        <v>1</v>
      </c>
      <c r="M402" s="31">
        <f t="shared" si="103"/>
        <v>1</v>
      </c>
      <c r="N402" s="31">
        <f t="shared" si="104"/>
        <v>1</v>
      </c>
      <c r="O402" s="31">
        <f t="shared" si="105"/>
        <v>1</v>
      </c>
      <c r="P402" s="31">
        <f t="shared" si="106"/>
        <v>1</v>
      </c>
      <c r="Q402" s="31">
        <v>0</v>
      </c>
      <c r="R402" s="31">
        <v>0</v>
      </c>
      <c r="S402" s="33">
        <v>0</v>
      </c>
      <c r="T402" s="33">
        <v>0</v>
      </c>
      <c r="U402" s="96" t="s">
        <v>1</v>
      </c>
      <c r="V402" s="96">
        <v>0</v>
      </c>
      <c r="W402" s="33" t="s">
        <v>963</v>
      </c>
      <c r="AP402" s="31"/>
    </row>
    <row r="403" spans="1:42">
      <c r="A403" s="268" t="str">
        <f t="shared" si="93"/>
        <v>1327</v>
      </c>
      <c r="B403" s="124" t="str">
        <f t="shared" si="108"/>
        <v>track_1327</v>
      </c>
      <c r="C403" s="33">
        <f t="shared" si="94"/>
        <v>24</v>
      </c>
      <c r="D403" s="33">
        <f t="shared" si="95"/>
        <v>1</v>
      </c>
      <c r="E403" s="33">
        <f t="shared" si="96"/>
        <v>1</v>
      </c>
      <c r="F403" s="33">
        <f t="shared" si="97"/>
        <v>2</v>
      </c>
      <c r="G403" s="33">
        <f t="shared" si="98"/>
        <v>1</v>
      </c>
      <c r="H403" s="33">
        <f t="shared" si="99"/>
        <v>11</v>
      </c>
      <c r="I403" s="33">
        <f t="shared" si="100"/>
        <v>2</v>
      </c>
      <c r="J403" s="31">
        <f t="shared" si="101"/>
        <v>0</v>
      </c>
      <c r="K403" s="31">
        <f t="shared" si="102"/>
        <v>0</v>
      </c>
      <c r="L403" s="31">
        <f t="shared" si="107"/>
        <v>1</v>
      </c>
      <c r="M403" s="31">
        <f t="shared" si="103"/>
        <v>1</v>
      </c>
      <c r="N403" s="31">
        <f t="shared" si="104"/>
        <v>1</v>
      </c>
      <c r="O403" s="31">
        <f t="shared" si="105"/>
        <v>1</v>
      </c>
      <c r="P403" s="31">
        <f t="shared" si="106"/>
        <v>1</v>
      </c>
      <c r="Q403" s="31">
        <v>0</v>
      </c>
      <c r="R403" s="31">
        <v>0</v>
      </c>
      <c r="S403" s="33">
        <v>0</v>
      </c>
      <c r="T403" s="33">
        <v>0</v>
      </c>
      <c r="U403" s="96" t="s">
        <v>1</v>
      </c>
      <c r="V403" s="96">
        <v>0</v>
      </c>
      <c r="W403" s="33" t="s">
        <v>962</v>
      </c>
      <c r="AP403" s="31"/>
    </row>
    <row r="404" spans="1:42">
      <c r="A404" s="268" t="str">
        <f t="shared" si="93"/>
        <v>1328</v>
      </c>
      <c r="B404" s="124" t="str">
        <f t="shared" si="108"/>
        <v>track_1328</v>
      </c>
      <c r="C404" s="33">
        <f t="shared" si="94"/>
        <v>24</v>
      </c>
      <c r="D404" s="33">
        <f t="shared" si="95"/>
        <v>1</v>
      </c>
      <c r="E404" s="33">
        <f t="shared" si="96"/>
        <v>2</v>
      </c>
      <c r="F404" s="33">
        <f t="shared" si="97"/>
        <v>3</v>
      </c>
      <c r="G404" s="33">
        <f t="shared" si="98"/>
        <v>1</v>
      </c>
      <c r="H404" s="33">
        <f t="shared" si="99"/>
        <v>12</v>
      </c>
      <c r="I404" s="33">
        <f t="shared" si="100"/>
        <v>2</v>
      </c>
      <c r="J404" s="31">
        <f t="shared" si="101"/>
        <v>0</v>
      </c>
      <c r="K404" s="31">
        <f t="shared" si="102"/>
        <v>0</v>
      </c>
      <c r="L404" s="31">
        <f t="shared" si="107"/>
        <v>1</v>
      </c>
      <c r="M404" s="31">
        <f t="shared" si="103"/>
        <v>1</v>
      </c>
      <c r="N404" s="31">
        <f t="shared" si="104"/>
        <v>1</v>
      </c>
      <c r="O404" s="31">
        <f t="shared" si="105"/>
        <v>1</v>
      </c>
      <c r="P404" s="31">
        <f t="shared" si="106"/>
        <v>1</v>
      </c>
      <c r="Q404" s="31">
        <v>0</v>
      </c>
      <c r="R404" s="31">
        <v>0</v>
      </c>
      <c r="S404" s="33">
        <v>0</v>
      </c>
      <c r="T404" s="33">
        <v>0</v>
      </c>
      <c r="U404" s="96" t="s">
        <v>1</v>
      </c>
      <c r="V404" s="96">
        <v>0</v>
      </c>
      <c r="W404" s="33" t="s">
        <v>961</v>
      </c>
      <c r="AP404" s="31"/>
    </row>
    <row r="405" spans="1:42">
      <c r="A405" s="268" t="str">
        <f t="shared" si="93"/>
        <v>1329</v>
      </c>
      <c r="B405" s="124" t="str">
        <f t="shared" si="108"/>
        <v>track_1329</v>
      </c>
      <c r="C405" s="33">
        <f t="shared" si="94"/>
        <v>24</v>
      </c>
      <c r="D405" s="33">
        <f t="shared" si="95"/>
        <v>1</v>
      </c>
      <c r="E405" s="33">
        <f t="shared" si="96"/>
        <v>4</v>
      </c>
      <c r="F405" s="33">
        <f t="shared" si="97"/>
        <v>4</v>
      </c>
      <c r="G405" s="33">
        <f t="shared" si="98"/>
        <v>1</v>
      </c>
      <c r="H405" s="33">
        <f t="shared" si="99"/>
        <v>13</v>
      </c>
      <c r="I405" s="33">
        <f t="shared" si="100"/>
        <v>2</v>
      </c>
      <c r="J405" s="31">
        <f t="shared" si="101"/>
        <v>0</v>
      </c>
      <c r="K405" s="31">
        <f t="shared" si="102"/>
        <v>0</v>
      </c>
      <c r="L405" s="31">
        <f t="shared" si="107"/>
        <v>1</v>
      </c>
      <c r="M405" s="31">
        <f t="shared" si="103"/>
        <v>1</v>
      </c>
      <c r="N405" s="31">
        <f t="shared" si="104"/>
        <v>1</v>
      </c>
      <c r="O405" s="31">
        <f t="shared" si="105"/>
        <v>1</v>
      </c>
      <c r="P405" s="31">
        <f t="shared" si="106"/>
        <v>1</v>
      </c>
      <c r="Q405" s="31">
        <v>0</v>
      </c>
      <c r="R405" s="31">
        <v>0</v>
      </c>
      <c r="S405" s="33">
        <v>0</v>
      </c>
      <c r="T405" s="33">
        <v>0</v>
      </c>
      <c r="U405" s="96" t="s">
        <v>1</v>
      </c>
      <c r="V405" s="96">
        <v>0</v>
      </c>
      <c r="W405" s="33" t="s">
        <v>960</v>
      </c>
      <c r="AP405" s="31"/>
    </row>
    <row r="406" spans="1:42">
      <c r="A406" s="268" t="str">
        <f t="shared" si="93"/>
        <v>1330</v>
      </c>
      <c r="B406" s="124" t="str">
        <f t="shared" si="108"/>
        <v>track_1330</v>
      </c>
      <c r="C406" s="33">
        <f t="shared" si="94"/>
        <v>24</v>
      </c>
      <c r="D406" s="33">
        <f t="shared" si="95"/>
        <v>1</v>
      </c>
      <c r="E406" s="33">
        <f t="shared" si="96"/>
        <v>2</v>
      </c>
      <c r="F406" s="33">
        <f t="shared" si="97"/>
        <v>2</v>
      </c>
      <c r="G406" s="33">
        <f t="shared" si="98"/>
        <v>1</v>
      </c>
      <c r="H406" s="33">
        <f t="shared" si="99"/>
        <v>14</v>
      </c>
      <c r="I406" s="33">
        <f t="shared" si="100"/>
        <v>2</v>
      </c>
      <c r="J406" s="31">
        <f t="shared" si="101"/>
        <v>0</v>
      </c>
      <c r="K406" s="31">
        <f t="shared" si="102"/>
        <v>0</v>
      </c>
      <c r="L406" s="31">
        <f t="shared" si="107"/>
        <v>1</v>
      </c>
      <c r="M406" s="31">
        <f t="shared" si="103"/>
        <v>1</v>
      </c>
      <c r="N406" s="31">
        <f t="shared" si="104"/>
        <v>1</v>
      </c>
      <c r="O406" s="31">
        <f t="shared" si="105"/>
        <v>1</v>
      </c>
      <c r="P406" s="31">
        <f t="shared" si="106"/>
        <v>1</v>
      </c>
      <c r="Q406" s="31">
        <v>0</v>
      </c>
      <c r="R406" s="31">
        <v>0</v>
      </c>
      <c r="S406" s="33">
        <v>0</v>
      </c>
      <c r="T406" s="33">
        <v>0</v>
      </c>
      <c r="U406" s="96" t="s">
        <v>1</v>
      </c>
      <c r="V406" s="96">
        <v>0</v>
      </c>
      <c r="W406" s="33" t="s">
        <v>959</v>
      </c>
      <c r="AP406" s="31"/>
    </row>
    <row r="407" spans="1:42">
      <c r="A407" s="268" t="str">
        <f t="shared" si="93"/>
        <v>1331</v>
      </c>
      <c r="B407" s="124" t="str">
        <f t="shared" si="108"/>
        <v>track_1331</v>
      </c>
      <c r="C407" s="33">
        <f t="shared" si="94"/>
        <v>24</v>
      </c>
      <c r="D407" s="33">
        <f t="shared" si="95"/>
        <v>1</v>
      </c>
      <c r="E407" s="33">
        <f t="shared" si="96"/>
        <v>4</v>
      </c>
      <c r="F407" s="33">
        <f t="shared" si="97"/>
        <v>2</v>
      </c>
      <c r="G407" s="33">
        <f t="shared" si="98"/>
        <v>1</v>
      </c>
      <c r="H407" s="33">
        <f t="shared" si="99"/>
        <v>15</v>
      </c>
      <c r="I407" s="33">
        <f t="shared" si="100"/>
        <v>2</v>
      </c>
      <c r="J407" s="31">
        <f t="shared" si="101"/>
        <v>0</v>
      </c>
      <c r="K407" s="31">
        <f t="shared" si="102"/>
        <v>0</v>
      </c>
      <c r="L407" s="31">
        <f t="shared" si="107"/>
        <v>1</v>
      </c>
      <c r="M407" s="31">
        <f t="shared" si="103"/>
        <v>1</v>
      </c>
      <c r="N407" s="31">
        <f t="shared" si="104"/>
        <v>1</v>
      </c>
      <c r="O407" s="31">
        <f t="shared" si="105"/>
        <v>1</v>
      </c>
      <c r="P407" s="31">
        <f t="shared" si="106"/>
        <v>1</v>
      </c>
      <c r="Q407" s="31">
        <v>0</v>
      </c>
      <c r="R407" s="31">
        <v>0</v>
      </c>
      <c r="S407" s="33">
        <v>0</v>
      </c>
      <c r="T407" s="33">
        <v>0</v>
      </c>
      <c r="U407" s="96" t="s">
        <v>1</v>
      </c>
      <c r="V407" s="96">
        <v>0</v>
      </c>
      <c r="W407" s="33" t="s">
        <v>958</v>
      </c>
      <c r="AP407" s="31"/>
    </row>
    <row r="408" spans="1:42">
      <c r="A408" s="268" t="str">
        <f t="shared" si="93"/>
        <v>1332</v>
      </c>
      <c r="B408" s="124" t="str">
        <f t="shared" si="108"/>
        <v>track_1332</v>
      </c>
      <c r="C408" s="33">
        <f t="shared" si="94"/>
        <v>24</v>
      </c>
      <c r="D408" s="33">
        <f t="shared" si="95"/>
        <v>1</v>
      </c>
      <c r="E408" s="33">
        <f t="shared" si="96"/>
        <v>1</v>
      </c>
      <c r="F408" s="33">
        <f t="shared" si="97"/>
        <v>3</v>
      </c>
      <c r="G408" s="33">
        <f t="shared" si="98"/>
        <v>1</v>
      </c>
      <c r="H408" s="33">
        <f t="shared" si="99"/>
        <v>16</v>
      </c>
      <c r="I408" s="33">
        <f t="shared" si="100"/>
        <v>2</v>
      </c>
      <c r="J408" s="31">
        <f t="shared" si="101"/>
        <v>0</v>
      </c>
      <c r="K408" s="31">
        <f t="shared" si="102"/>
        <v>0</v>
      </c>
      <c r="L408" s="31">
        <f t="shared" si="107"/>
        <v>1</v>
      </c>
      <c r="M408" s="31">
        <f t="shared" si="103"/>
        <v>1</v>
      </c>
      <c r="N408" s="31">
        <f t="shared" si="104"/>
        <v>1</v>
      </c>
      <c r="O408" s="31">
        <f t="shared" si="105"/>
        <v>1</v>
      </c>
      <c r="P408" s="31">
        <f t="shared" si="106"/>
        <v>1</v>
      </c>
      <c r="Q408" s="31">
        <v>0</v>
      </c>
      <c r="R408" s="31">
        <v>0</v>
      </c>
      <c r="S408" s="33">
        <v>0</v>
      </c>
      <c r="T408" s="33">
        <v>0</v>
      </c>
      <c r="U408" s="96" t="s">
        <v>1</v>
      </c>
      <c r="V408" s="96">
        <v>0</v>
      </c>
      <c r="W408" s="33" t="s">
        <v>957</v>
      </c>
      <c r="AP408" s="31"/>
    </row>
    <row r="409" spans="1:42">
      <c r="A409" s="268" t="str">
        <f t="shared" si="93"/>
        <v>1333</v>
      </c>
      <c r="B409" s="124" t="str">
        <f t="shared" si="108"/>
        <v>track_1333</v>
      </c>
      <c r="C409" s="33">
        <f t="shared" si="94"/>
        <v>24</v>
      </c>
      <c r="D409" s="33">
        <f t="shared" si="95"/>
        <v>1</v>
      </c>
      <c r="E409" s="33">
        <f t="shared" si="96"/>
        <v>4</v>
      </c>
      <c r="F409" s="33">
        <f t="shared" si="97"/>
        <v>2</v>
      </c>
      <c r="G409" s="33">
        <f t="shared" si="98"/>
        <v>1</v>
      </c>
      <c r="H409" s="33">
        <f t="shared" si="99"/>
        <v>17</v>
      </c>
      <c r="I409" s="33">
        <f t="shared" si="100"/>
        <v>2</v>
      </c>
      <c r="J409" s="31">
        <f t="shared" si="101"/>
        <v>0</v>
      </c>
      <c r="K409" s="31">
        <f t="shared" si="102"/>
        <v>0</v>
      </c>
      <c r="L409" s="31">
        <f t="shared" si="107"/>
        <v>1</v>
      </c>
      <c r="M409" s="31">
        <f t="shared" si="103"/>
        <v>1</v>
      </c>
      <c r="N409" s="31">
        <f t="shared" si="104"/>
        <v>1</v>
      </c>
      <c r="O409" s="31">
        <f t="shared" si="105"/>
        <v>1</v>
      </c>
      <c r="P409" s="31">
        <f t="shared" si="106"/>
        <v>1</v>
      </c>
      <c r="Q409" s="31">
        <v>0</v>
      </c>
      <c r="R409" s="31">
        <v>0</v>
      </c>
      <c r="S409" s="33">
        <v>0</v>
      </c>
      <c r="T409" s="33">
        <v>0</v>
      </c>
      <c r="U409" s="96" t="s">
        <v>1</v>
      </c>
      <c r="V409" s="96">
        <v>0</v>
      </c>
      <c r="W409" s="33" t="s">
        <v>956</v>
      </c>
      <c r="AP409" s="31"/>
    </row>
    <row r="410" spans="1:42">
      <c r="A410" s="268" t="str">
        <f t="shared" si="93"/>
        <v>1334</v>
      </c>
      <c r="B410" s="124" t="str">
        <f t="shared" si="108"/>
        <v>track_1334</v>
      </c>
      <c r="C410" s="33">
        <f t="shared" si="94"/>
        <v>24</v>
      </c>
      <c r="D410" s="33">
        <f t="shared" si="95"/>
        <v>1</v>
      </c>
      <c r="E410" s="33">
        <f t="shared" si="96"/>
        <v>2</v>
      </c>
      <c r="F410" s="33">
        <f t="shared" si="97"/>
        <v>4</v>
      </c>
      <c r="G410" s="33">
        <f t="shared" si="98"/>
        <v>1</v>
      </c>
      <c r="H410" s="33">
        <f t="shared" si="99"/>
        <v>18</v>
      </c>
      <c r="I410" s="33">
        <f t="shared" si="100"/>
        <v>2</v>
      </c>
      <c r="J410" s="31">
        <f t="shared" si="101"/>
        <v>0</v>
      </c>
      <c r="K410" s="31">
        <f t="shared" si="102"/>
        <v>0</v>
      </c>
      <c r="L410" s="31">
        <f t="shared" si="107"/>
        <v>1</v>
      </c>
      <c r="M410" s="31">
        <f t="shared" si="103"/>
        <v>1</v>
      </c>
      <c r="N410" s="31">
        <f t="shared" si="104"/>
        <v>1</v>
      </c>
      <c r="O410" s="31">
        <f t="shared" si="105"/>
        <v>1</v>
      </c>
      <c r="P410" s="31">
        <f t="shared" si="106"/>
        <v>1</v>
      </c>
      <c r="Q410" s="31">
        <v>0</v>
      </c>
      <c r="R410" s="31">
        <v>0</v>
      </c>
      <c r="S410" s="33">
        <v>0</v>
      </c>
      <c r="T410" s="33">
        <v>0</v>
      </c>
      <c r="U410" s="96" t="s">
        <v>1</v>
      </c>
      <c r="V410" s="96">
        <v>0</v>
      </c>
      <c r="W410" s="33" t="s">
        <v>955</v>
      </c>
      <c r="AP410" s="31"/>
    </row>
    <row r="411" spans="1:42">
      <c r="A411" s="268" t="str">
        <f t="shared" si="93"/>
        <v>1335</v>
      </c>
      <c r="B411" s="124" t="str">
        <f t="shared" si="108"/>
        <v>track_1335</v>
      </c>
      <c r="C411" s="33">
        <f t="shared" si="94"/>
        <v>25</v>
      </c>
      <c r="D411" s="33">
        <f t="shared" si="95"/>
        <v>1</v>
      </c>
      <c r="E411" s="33">
        <f t="shared" si="96"/>
        <v>4</v>
      </c>
      <c r="F411" s="33">
        <f t="shared" si="97"/>
        <v>4</v>
      </c>
      <c r="G411" s="33">
        <f t="shared" si="98"/>
        <v>1</v>
      </c>
      <c r="H411" s="33">
        <f t="shared" si="99"/>
        <v>6</v>
      </c>
      <c r="I411" s="33">
        <f t="shared" si="100"/>
        <v>3</v>
      </c>
      <c r="J411" s="31">
        <f t="shared" si="101"/>
        <v>0</v>
      </c>
      <c r="K411" s="31">
        <f t="shared" si="102"/>
        <v>0</v>
      </c>
      <c r="L411" s="31">
        <f t="shared" si="107"/>
        <v>1</v>
      </c>
      <c r="M411" s="31">
        <f t="shared" si="103"/>
        <v>1</v>
      </c>
      <c r="N411" s="31">
        <f t="shared" si="104"/>
        <v>1</v>
      </c>
      <c r="O411" s="31">
        <f t="shared" si="105"/>
        <v>1</v>
      </c>
      <c r="P411" s="31">
        <f t="shared" si="106"/>
        <v>1</v>
      </c>
      <c r="Q411" s="31">
        <v>0</v>
      </c>
      <c r="R411" s="31">
        <v>0</v>
      </c>
      <c r="S411" s="33">
        <v>0</v>
      </c>
      <c r="T411" s="33">
        <v>0</v>
      </c>
      <c r="U411" s="96" t="s">
        <v>1</v>
      </c>
      <c r="V411" s="96">
        <v>0</v>
      </c>
      <c r="W411" s="33" t="s">
        <v>954</v>
      </c>
      <c r="AP411" s="31"/>
    </row>
    <row r="412" spans="1:42">
      <c r="A412" s="268" t="str">
        <f t="shared" si="93"/>
        <v>1336</v>
      </c>
      <c r="B412" s="124" t="str">
        <f t="shared" si="108"/>
        <v>track_1336</v>
      </c>
      <c r="C412" s="33">
        <f t="shared" si="94"/>
        <v>25</v>
      </c>
      <c r="D412" s="33">
        <f t="shared" si="95"/>
        <v>1</v>
      </c>
      <c r="E412" s="33">
        <f t="shared" si="96"/>
        <v>2</v>
      </c>
      <c r="F412" s="33">
        <f t="shared" si="97"/>
        <v>2</v>
      </c>
      <c r="G412" s="33">
        <f t="shared" si="98"/>
        <v>1</v>
      </c>
      <c r="H412" s="33">
        <f t="shared" si="99"/>
        <v>7</v>
      </c>
      <c r="I412" s="33">
        <f t="shared" si="100"/>
        <v>3</v>
      </c>
      <c r="J412" s="31">
        <f t="shared" si="101"/>
        <v>0</v>
      </c>
      <c r="K412" s="31">
        <f t="shared" si="102"/>
        <v>0</v>
      </c>
      <c r="L412" s="31">
        <f t="shared" si="107"/>
        <v>1</v>
      </c>
      <c r="M412" s="31">
        <f t="shared" si="103"/>
        <v>1</v>
      </c>
      <c r="N412" s="31">
        <f t="shared" si="104"/>
        <v>1</v>
      </c>
      <c r="O412" s="31">
        <f t="shared" si="105"/>
        <v>1</v>
      </c>
      <c r="P412" s="31">
        <f t="shared" si="106"/>
        <v>1</v>
      </c>
      <c r="Q412" s="31">
        <v>0</v>
      </c>
      <c r="R412" s="31">
        <v>0</v>
      </c>
      <c r="S412" s="33">
        <v>0</v>
      </c>
      <c r="T412" s="33">
        <v>0</v>
      </c>
      <c r="U412" s="96" t="s">
        <v>1</v>
      </c>
      <c r="V412" s="96">
        <v>0</v>
      </c>
      <c r="W412" s="33" t="s">
        <v>953</v>
      </c>
      <c r="AP412" s="31"/>
    </row>
    <row r="413" spans="1:42">
      <c r="A413" s="268" t="str">
        <f t="shared" si="93"/>
        <v>1337</v>
      </c>
      <c r="B413" s="124" t="str">
        <f t="shared" si="108"/>
        <v>track_1337</v>
      </c>
      <c r="C413" s="33">
        <f t="shared" si="94"/>
        <v>25</v>
      </c>
      <c r="D413" s="33">
        <f t="shared" si="95"/>
        <v>1</v>
      </c>
      <c r="E413" s="33">
        <f t="shared" si="96"/>
        <v>1</v>
      </c>
      <c r="F413" s="33">
        <f t="shared" si="97"/>
        <v>1</v>
      </c>
      <c r="G413" s="33">
        <f t="shared" si="98"/>
        <v>1</v>
      </c>
      <c r="H413" s="33">
        <f t="shared" si="99"/>
        <v>8</v>
      </c>
      <c r="I413" s="33">
        <f t="shared" si="100"/>
        <v>3</v>
      </c>
      <c r="J413" s="31">
        <f t="shared" si="101"/>
        <v>0</v>
      </c>
      <c r="K413" s="31">
        <f t="shared" si="102"/>
        <v>0</v>
      </c>
      <c r="L413" s="31">
        <f t="shared" si="107"/>
        <v>1</v>
      </c>
      <c r="M413" s="31">
        <f t="shared" si="103"/>
        <v>1</v>
      </c>
      <c r="N413" s="31">
        <f t="shared" si="104"/>
        <v>1</v>
      </c>
      <c r="O413" s="31">
        <f t="shared" si="105"/>
        <v>1</v>
      </c>
      <c r="P413" s="31">
        <f t="shared" si="106"/>
        <v>1</v>
      </c>
      <c r="Q413" s="31">
        <v>0</v>
      </c>
      <c r="R413" s="31">
        <v>0</v>
      </c>
      <c r="S413" s="33">
        <v>0</v>
      </c>
      <c r="T413" s="33">
        <v>0</v>
      </c>
      <c r="U413" s="96" t="s">
        <v>1</v>
      </c>
      <c r="V413" s="96">
        <v>0</v>
      </c>
      <c r="W413" s="33" t="s">
        <v>952</v>
      </c>
      <c r="AP413" s="31"/>
    </row>
    <row r="414" spans="1:42">
      <c r="A414" s="268" t="str">
        <f t="shared" si="93"/>
        <v>1338</v>
      </c>
      <c r="B414" s="124" t="str">
        <f t="shared" si="108"/>
        <v>track_1338</v>
      </c>
      <c r="C414" s="33">
        <f t="shared" si="94"/>
        <v>25</v>
      </c>
      <c r="D414" s="33">
        <f t="shared" si="95"/>
        <v>1</v>
      </c>
      <c r="E414" s="33">
        <f t="shared" si="96"/>
        <v>3</v>
      </c>
      <c r="F414" s="33">
        <f t="shared" si="97"/>
        <v>2</v>
      </c>
      <c r="G414" s="33">
        <f t="shared" si="98"/>
        <v>1</v>
      </c>
      <c r="H414" s="33">
        <f t="shared" si="99"/>
        <v>9</v>
      </c>
      <c r="I414" s="33">
        <f t="shared" si="100"/>
        <v>3</v>
      </c>
      <c r="J414" s="31">
        <f t="shared" si="101"/>
        <v>0</v>
      </c>
      <c r="K414" s="31">
        <f t="shared" si="102"/>
        <v>0</v>
      </c>
      <c r="L414" s="31">
        <f t="shared" si="107"/>
        <v>1</v>
      </c>
      <c r="M414" s="31">
        <f t="shared" si="103"/>
        <v>1</v>
      </c>
      <c r="N414" s="31">
        <f t="shared" si="104"/>
        <v>1</v>
      </c>
      <c r="O414" s="31">
        <f t="shared" si="105"/>
        <v>1</v>
      </c>
      <c r="P414" s="31">
        <f t="shared" si="106"/>
        <v>1</v>
      </c>
      <c r="Q414" s="31">
        <v>0</v>
      </c>
      <c r="R414" s="31">
        <v>0</v>
      </c>
      <c r="S414" s="33">
        <v>0</v>
      </c>
      <c r="T414" s="33">
        <v>0</v>
      </c>
      <c r="U414" s="96" t="s">
        <v>1</v>
      </c>
      <c r="V414" s="96">
        <v>0</v>
      </c>
      <c r="W414" s="33" t="s">
        <v>951</v>
      </c>
      <c r="AP414" s="31"/>
    </row>
    <row r="415" spans="1:42">
      <c r="A415" s="268" t="str">
        <f t="shared" si="93"/>
        <v>1339</v>
      </c>
      <c r="B415" s="124" t="str">
        <f t="shared" si="108"/>
        <v>track_1339</v>
      </c>
      <c r="C415" s="33">
        <f t="shared" si="94"/>
        <v>25</v>
      </c>
      <c r="D415" s="33">
        <f t="shared" si="95"/>
        <v>1</v>
      </c>
      <c r="E415" s="33">
        <f t="shared" si="96"/>
        <v>4</v>
      </c>
      <c r="F415" s="33">
        <f t="shared" si="97"/>
        <v>4</v>
      </c>
      <c r="G415" s="33">
        <f t="shared" si="98"/>
        <v>1</v>
      </c>
      <c r="H415" s="33">
        <f t="shared" si="99"/>
        <v>10</v>
      </c>
      <c r="I415" s="33">
        <f t="shared" si="100"/>
        <v>3</v>
      </c>
      <c r="J415" s="31">
        <f t="shared" si="101"/>
        <v>0</v>
      </c>
      <c r="K415" s="31">
        <f t="shared" si="102"/>
        <v>0</v>
      </c>
      <c r="L415" s="31">
        <f t="shared" si="107"/>
        <v>1</v>
      </c>
      <c r="M415" s="31">
        <f t="shared" si="103"/>
        <v>1</v>
      </c>
      <c r="N415" s="31">
        <f t="shared" si="104"/>
        <v>1</v>
      </c>
      <c r="O415" s="31">
        <f t="shared" si="105"/>
        <v>1</v>
      </c>
      <c r="P415" s="31">
        <f t="shared" si="106"/>
        <v>1</v>
      </c>
      <c r="Q415" s="31">
        <v>0</v>
      </c>
      <c r="R415" s="31">
        <v>0</v>
      </c>
      <c r="S415" s="33">
        <v>0</v>
      </c>
      <c r="T415" s="33">
        <v>0</v>
      </c>
      <c r="U415" s="96" t="s">
        <v>1</v>
      </c>
      <c r="V415" s="96">
        <v>0</v>
      </c>
      <c r="W415" s="33" t="s">
        <v>950</v>
      </c>
      <c r="AP415" s="31"/>
    </row>
    <row r="416" spans="1:42">
      <c r="A416" s="268" t="str">
        <f t="shared" si="93"/>
        <v>1340</v>
      </c>
      <c r="B416" s="124" t="str">
        <f t="shared" si="108"/>
        <v>track_1340</v>
      </c>
      <c r="C416" s="33">
        <f t="shared" si="94"/>
        <v>25</v>
      </c>
      <c r="D416" s="33">
        <f t="shared" si="95"/>
        <v>1</v>
      </c>
      <c r="E416" s="33">
        <f t="shared" si="96"/>
        <v>2</v>
      </c>
      <c r="F416" s="33">
        <f t="shared" si="97"/>
        <v>2</v>
      </c>
      <c r="G416" s="33">
        <f t="shared" si="98"/>
        <v>1</v>
      </c>
      <c r="H416" s="33">
        <f t="shared" si="99"/>
        <v>11</v>
      </c>
      <c r="I416" s="33">
        <f t="shared" si="100"/>
        <v>3</v>
      </c>
      <c r="J416" s="31">
        <f t="shared" si="101"/>
        <v>0</v>
      </c>
      <c r="K416" s="31">
        <f t="shared" si="102"/>
        <v>0</v>
      </c>
      <c r="L416" s="31">
        <f t="shared" si="107"/>
        <v>1</v>
      </c>
      <c r="M416" s="31">
        <f t="shared" si="103"/>
        <v>1</v>
      </c>
      <c r="N416" s="31">
        <f t="shared" si="104"/>
        <v>1</v>
      </c>
      <c r="O416" s="31">
        <f t="shared" si="105"/>
        <v>1</v>
      </c>
      <c r="P416" s="31">
        <f t="shared" si="106"/>
        <v>1</v>
      </c>
      <c r="Q416" s="31">
        <v>0</v>
      </c>
      <c r="R416" s="31">
        <v>0</v>
      </c>
      <c r="S416" s="33">
        <v>0</v>
      </c>
      <c r="T416" s="33">
        <v>0</v>
      </c>
      <c r="U416" s="96" t="s">
        <v>1</v>
      </c>
      <c r="V416" s="96">
        <v>0</v>
      </c>
      <c r="W416" s="33" t="s">
        <v>949</v>
      </c>
      <c r="AP416" s="31"/>
    </row>
    <row r="417" spans="1:42">
      <c r="A417" s="268" t="str">
        <f t="shared" si="93"/>
        <v>1341</v>
      </c>
      <c r="B417" s="124" t="str">
        <f t="shared" si="108"/>
        <v>track_1341</v>
      </c>
      <c r="C417" s="33">
        <f t="shared" si="94"/>
        <v>25</v>
      </c>
      <c r="D417" s="33">
        <f t="shared" si="95"/>
        <v>1</v>
      </c>
      <c r="E417" s="33">
        <f t="shared" si="96"/>
        <v>3</v>
      </c>
      <c r="F417" s="33">
        <f t="shared" si="97"/>
        <v>3</v>
      </c>
      <c r="G417" s="33">
        <f t="shared" si="98"/>
        <v>1</v>
      </c>
      <c r="H417" s="33">
        <f t="shared" si="99"/>
        <v>12</v>
      </c>
      <c r="I417" s="33">
        <f t="shared" si="100"/>
        <v>3</v>
      </c>
      <c r="J417" s="31">
        <f t="shared" si="101"/>
        <v>0</v>
      </c>
      <c r="K417" s="31">
        <f t="shared" si="102"/>
        <v>0</v>
      </c>
      <c r="L417" s="31">
        <f t="shared" si="107"/>
        <v>1</v>
      </c>
      <c r="M417" s="31">
        <f t="shared" si="103"/>
        <v>1</v>
      </c>
      <c r="N417" s="31">
        <f t="shared" si="104"/>
        <v>1</v>
      </c>
      <c r="O417" s="31">
        <f t="shared" si="105"/>
        <v>1</v>
      </c>
      <c r="P417" s="31">
        <f t="shared" si="106"/>
        <v>1</v>
      </c>
      <c r="Q417" s="31">
        <v>0</v>
      </c>
      <c r="R417" s="31">
        <v>0</v>
      </c>
      <c r="S417" s="33">
        <v>0</v>
      </c>
      <c r="T417" s="33">
        <v>0</v>
      </c>
      <c r="U417" s="96" t="s">
        <v>1</v>
      </c>
      <c r="V417" s="96">
        <v>0</v>
      </c>
      <c r="W417" s="33" t="s">
        <v>948</v>
      </c>
      <c r="AP417" s="31"/>
    </row>
    <row r="418" spans="1:42">
      <c r="A418" s="268" t="str">
        <f t="shared" si="93"/>
        <v>1342</v>
      </c>
      <c r="B418" s="124" t="str">
        <f t="shared" si="108"/>
        <v>track_1342</v>
      </c>
      <c r="C418" s="33">
        <f t="shared" si="94"/>
        <v>25</v>
      </c>
      <c r="D418" s="33">
        <f t="shared" si="95"/>
        <v>1</v>
      </c>
      <c r="E418" s="33">
        <f t="shared" si="96"/>
        <v>4</v>
      </c>
      <c r="F418" s="33">
        <f t="shared" si="97"/>
        <v>4</v>
      </c>
      <c r="G418" s="33">
        <f t="shared" si="98"/>
        <v>1</v>
      </c>
      <c r="H418" s="33">
        <f t="shared" si="99"/>
        <v>13</v>
      </c>
      <c r="I418" s="33">
        <f t="shared" si="100"/>
        <v>3</v>
      </c>
      <c r="J418" s="31">
        <f t="shared" si="101"/>
        <v>0</v>
      </c>
      <c r="K418" s="31">
        <f t="shared" si="102"/>
        <v>0</v>
      </c>
      <c r="L418" s="31">
        <f t="shared" si="107"/>
        <v>1</v>
      </c>
      <c r="M418" s="31">
        <f t="shared" si="103"/>
        <v>1</v>
      </c>
      <c r="N418" s="31">
        <f t="shared" si="104"/>
        <v>1</v>
      </c>
      <c r="O418" s="31">
        <f t="shared" si="105"/>
        <v>1</v>
      </c>
      <c r="P418" s="31">
        <f t="shared" si="106"/>
        <v>1</v>
      </c>
      <c r="Q418" s="31">
        <v>0</v>
      </c>
      <c r="R418" s="31">
        <v>0</v>
      </c>
      <c r="S418" s="33">
        <v>0</v>
      </c>
      <c r="T418" s="33">
        <v>0</v>
      </c>
      <c r="U418" s="96" t="s">
        <v>1</v>
      </c>
      <c r="V418" s="96">
        <v>0</v>
      </c>
      <c r="W418" s="33" t="s">
        <v>947</v>
      </c>
      <c r="AP418" s="31"/>
    </row>
    <row r="419" spans="1:42">
      <c r="A419" s="268" t="str">
        <f t="shared" si="93"/>
        <v>1343</v>
      </c>
      <c r="B419" s="124" t="str">
        <f t="shared" si="108"/>
        <v>track_1343</v>
      </c>
      <c r="C419" s="33">
        <f t="shared" si="94"/>
        <v>25</v>
      </c>
      <c r="D419" s="33">
        <f t="shared" si="95"/>
        <v>1</v>
      </c>
      <c r="E419" s="33">
        <f t="shared" si="96"/>
        <v>4</v>
      </c>
      <c r="F419" s="33">
        <f t="shared" si="97"/>
        <v>4</v>
      </c>
      <c r="G419" s="33">
        <f t="shared" si="98"/>
        <v>1</v>
      </c>
      <c r="H419" s="33">
        <f t="shared" si="99"/>
        <v>14</v>
      </c>
      <c r="I419" s="33">
        <f t="shared" si="100"/>
        <v>3</v>
      </c>
      <c r="J419" s="31">
        <f t="shared" si="101"/>
        <v>0</v>
      </c>
      <c r="K419" s="31">
        <f t="shared" si="102"/>
        <v>0</v>
      </c>
      <c r="L419" s="31">
        <f t="shared" si="107"/>
        <v>1</v>
      </c>
      <c r="M419" s="31">
        <f t="shared" si="103"/>
        <v>1</v>
      </c>
      <c r="N419" s="31">
        <f t="shared" si="104"/>
        <v>1</v>
      </c>
      <c r="O419" s="31">
        <f t="shared" si="105"/>
        <v>1</v>
      </c>
      <c r="P419" s="31">
        <f t="shared" si="106"/>
        <v>1</v>
      </c>
      <c r="Q419" s="31">
        <v>0</v>
      </c>
      <c r="R419" s="31">
        <v>0</v>
      </c>
      <c r="S419" s="33">
        <v>0</v>
      </c>
      <c r="T419" s="33">
        <v>0</v>
      </c>
      <c r="U419" s="96" t="s">
        <v>1</v>
      </c>
      <c r="V419" s="96">
        <v>0</v>
      </c>
      <c r="W419" s="33" t="s">
        <v>946</v>
      </c>
      <c r="AP419" s="31"/>
    </row>
    <row r="420" spans="1:42">
      <c r="A420" s="268" t="str">
        <f t="shared" si="93"/>
        <v>1344</v>
      </c>
      <c r="B420" s="124" t="str">
        <f t="shared" si="108"/>
        <v>track_1344</v>
      </c>
      <c r="C420" s="33">
        <f t="shared" si="94"/>
        <v>25</v>
      </c>
      <c r="D420" s="33">
        <f t="shared" si="95"/>
        <v>1</v>
      </c>
      <c r="E420" s="33">
        <f t="shared" si="96"/>
        <v>2</v>
      </c>
      <c r="F420" s="33">
        <f t="shared" si="97"/>
        <v>2</v>
      </c>
      <c r="G420" s="33">
        <f t="shared" si="98"/>
        <v>1</v>
      </c>
      <c r="H420" s="33">
        <f t="shared" si="99"/>
        <v>15</v>
      </c>
      <c r="I420" s="33">
        <f t="shared" si="100"/>
        <v>3</v>
      </c>
      <c r="J420" s="31">
        <f t="shared" si="101"/>
        <v>0</v>
      </c>
      <c r="K420" s="31">
        <f t="shared" si="102"/>
        <v>0</v>
      </c>
      <c r="L420" s="31">
        <f t="shared" si="107"/>
        <v>1</v>
      </c>
      <c r="M420" s="31">
        <f t="shared" si="103"/>
        <v>1</v>
      </c>
      <c r="N420" s="31">
        <f t="shared" si="104"/>
        <v>1</v>
      </c>
      <c r="O420" s="31">
        <f t="shared" si="105"/>
        <v>1</v>
      </c>
      <c r="P420" s="31">
        <f t="shared" si="106"/>
        <v>1</v>
      </c>
      <c r="Q420" s="31">
        <v>0</v>
      </c>
      <c r="R420" s="31">
        <v>0</v>
      </c>
      <c r="S420" s="33">
        <v>0</v>
      </c>
      <c r="T420" s="33">
        <v>0</v>
      </c>
      <c r="U420" s="96" t="s">
        <v>1</v>
      </c>
      <c r="V420" s="96">
        <v>0</v>
      </c>
      <c r="W420" s="33" t="s">
        <v>945</v>
      </c>
      <c r="AP420" s="31"/>
    </row>
    <row r="421" spans="1:42">
      <c r="A421" s="268" t="str">
        <f t="shared" si="93"/>
        <v>1345</v>
      </c>
      <c r="B421" s="124" t="str">
        <f t="shared" si="108"/>
        <v>track_1345</v>
      </c>
      <c r="C421" s="33">
        <f t="shared" si="94"/>
        <v>26</v>
      </c>
      <c r="D421" s="33">
        <f t="shared" si="95"/>
        <v>0</v>
      </c>
      <c r="E421" s="33">
        <f t="shared" si="96"/>
        <v>4</v>
      </c>
      <c r="F421" s="33">
        <f t="shared" si="97"/>
        <v>2</v>
      </c>
      <c r="G421" s="33">
        <f t="shared" si="98"/>
        <v>1</v>
      </c>
      <c r="H421" s="33">
        <f t="shared" si="99"/>
        <v>9</v>
      </c>
      <c r="I421" s="33">
        <f t="shared" si="100"/>
        <v>4</v>
      </c>
      <c r="J421" s="31">
        <f t="shared" si="101"/>
        <v>1</v>
      </c>
      <c r="K421" s="31">
        <f t="shared" si="102"/>
        <v>1</v>
      </c>
      <c r="L421" s="31">
        <f t="shared" si="107"/>
        <v>1</v>
      </c>
      <c r="M421" s="31">
        <f t="shared" si="103"/>
        <v>1</v>
      </c>
      <c r="N421" s="31">
        <f t="shared" si="104"/>
        <v>1</v>
      </c>
      <c r="O421" s="31">
        <f t="shared" si="105"/>
        <v>1</v>
      </c>
      <c r="P421" s="31">
        <f t="shared" si="106"/>
        <v>1</v>
      </c>
      <c r="Q421" s="31">
        <v>0</v>
      </c>
      <c r="R421" s="31">
        <v>0</v>
      </c>
      <c r="S421" s="33">
        <v>0</v>
      </c>
      <c r="T421" s="33">
        <v>0</v>
      </c>
      <c r="U421" s="96" t="s">
        <v>1</v>
      </c>
      <c r="V421" s="96">
        <v>0</v>
      </c>
      <c r="W421" s="33" t="s">
        <v>944</v>
      </c>
      <c r="AP421" s="31"/>
    </row>
    <row r="422" spans="1:42">
      <c r="A422" s="268" t="str">
        <f t="shared" ref="A422:A485" si="109">RIGHT(W422,4)</f>
        <v>1346</v>
      </c>
      <c r="B422" s="124" t="str">
        <f t="shared" si="108"/>
        <v>track_1346</v>
      </c>
      <c r="C422" s="33">
        <f t="shared" ref="C422:C485" si="110">INT(RIGHT(LEFT(W422,8),2))</f>
        <v>26</v>
      </c>
      <c r="D422" s="33">
        <f t="shared" ref="D422:D485" si="111">INT(RIGHT(LEFT(W422,10),1))</f>
        <v>0</v>
      </c>
      <c r="E422" s="33">
        <f t="shared" ref="E422:E485" si="112">INT(RIGHT(LEFT(W422,11),1))</f>
        <v>2</v>
      </c>
      <c r="F422" s="33">
        <f t="shared" ref="F422:F485" si="113">INT(RIGHT(LEFT(W422,12),1))</f>
        <v>4</v>
      </c>
      <c r="G422" s="33">
        <f t="shared" ref="G422:G485" si="114">INT(RIGHT(LEFT(W422,13),1))</f>
        <v>1</v>
      </c>
      <c r="H422" s="33">
        <f t="shared" ref="H422:H485" si="115">INT(RIGHT(LEFT(W422,16),2))</f>
        <v>10</v>
      </c>
      <c r="I422" s="33">
        <f t="shared" ref="I422:I485" si="116">VLOOKUP(C422,AE:AG,3,0)</f>
        <v>4</v>
      </c>
      <c r="J422" s="31">
        <f t="shared" ref="J422:J485" si="117">VLOOKUP(C422,AE:AJ,6,0)</f>
        <v>1</v>
      </c>
      <c r="K422" s="31">
        <f t="shared" ref="K422:K485" si="118">VLOOKUP(C422,AE:AK,7,0)</f>
        <v>1</v>
      </c>
      <c r="L422" s="31">
        <f t="shared" si="107"/>
        <v>1</v>
      </c>
      <c r="M422" s="31">
        <f t="shared" ref="M422:M485" si="119">VLOOKUP(C422,AE:AM,9,0)</f>
        <v>1</v>
      </c>
      <c r="N422" s="31">
        <f t="shared" ref="N422:N485" si="120">VLOOKUP(C422,AE:AN,10,0)</f>
        <v>1</v>
      </c>
      <c r="O422" s="31">
        <f t="shared" ref="O422:O485" si="121">VLOOKUP(C422,AE:AO,11,0)</f>
        <v>1</v>
      </c>
      <c r="P422" s="31">
        <f t="shared" ref="P422:P485" si="122">VLOOKUP(C422,AE:AP,11,0)</f>
        <v>1</v>
      </c>
      <c r="Q422" s="31">
        <v>0</v>
      </c>
      <c r="R422" s="31">
        <v>0</v>
      </c>
      <c r="S422" s="33">
        <v>0</v>
      </c>
      <c r="T422" s="33">
        <v>0</v>
      </c>
      <c r="U422" s="96" t="s">
        <v>1</v>
      </c>
      <c r="V422" s="96">
        <v>0</v>
      </c>
      <c r="W422" s="33" t="s">
        <v>943</v>
      </c>
      <c r="AP422" s="31"/>
    </row>
    <row r="423" spans="1:42">
      <c r="A423" s="268" t="str">
        <f t="shared" si="109"/>
        <v>1347</v>
      </c>
      <c r="B423" s="124" t="str">
        <f t="shared" si="108"/>
        <v>track_1347</v>
      </c>
      <c r="C423" s="33">
        <f t="shared" si="110"/>
        <v>26</v>
      </c>
      <c r="D423" s="33">
        <f t="shared" si="111"/>
        <v>0</v>
      </c>
      <c r="E423" s="33">
        <f t="shared" si="112"/>
        <v>1</v>
      </c>
      <c r="F423" s="33">
        <f t="shared" si="113"/>
        <v>2</v>
      </c>
      <c r="G423" s="33">
        <f t="shared" si="114"/>
        <v>1</v>
      </c>
      <c r="H423" s="33">
        <f t="shared" si="115"/>
        <v>11</v>
      </c>
      <c r="I423" s="33">
        <f t="shared" si="116"/>
        <v>4</v>
      </c>
      <c r="J423" s="31">
        <f t="shared" si="117"/>
        <v>1</v>
      </c>
      <c r="K423" s="31">
        <f t="shared" si="118"/>
        <v>1</v>
      </c>
      <c r="L423" s="31">
        <f t="shared" ref="L423:L486" si="123">VLOOKUP(C423,AE:AQ,8,0)</f>
        <v>1</v>
      </c>
      <c r="M423" s="31">
        <f t="shared" si="119"/>
        <v>1</v>
      </c>
      <c r="N423" s="31">
        <f t="shared" si="120"/>
        <v>1</v>
      </c>
      <c r="O423" s="31">
        <f t="shared" si="121"/>
        <v>1</v>
      </c>
      <c r="P423" s="31">
        <f t="shared" si="122"/>
        <v>1</v>
      </c>
      <c r="Q423" s="31">
        <v>0</v>
      </c>
      <c r="R423" s="31">
        <v>0</v>
      </c>
      <c r="S423" s="33">
        <v>0</v>
      </c>
      <c r="T423" s="33">
        <v>0</v>
      </c>
      <c r="U423" s="96" t="s">
        <v>1</v>
      </c>
      <c r="V423" s="96">
        <v>0</v>
      </c>
      <c r="W423" s="33" t="s">
        <v>942</v>
      </c>
      <c r="AP423" s="31"/>
    </row>
    <row r="424" spans="1:42">
      <c r="A424" s="268" t="str">
        <f t="shared" si="109"/>
        <v>1348</v>
      </c>
      <c r="B424" s="124" t="str">
        <f t="shared" si="108"/>
        <v>track_1348</v>
      </c>
      <c r="C424" s="33">
        <f t="shared" si="110"/>
        <v>26</v>
      </c>
      <c r="D424" s="33">
        <f t="shared" si="111"/>
        <v>0</v>
      </c>
      <c r="E424" s="33">
        <f t="shared" si="112"/>
        <v>3</v>
      </c>
      <c r="F424" s="33">
        <f t="shared" si="113"/>
        <v>4</v>
      </c>
      <c r="G424" s="33">
        <f t="shared" si="114"/>
        <v>1</v>
      </c>
      <c r="H424" s="33">
        <f t="shared" si="115"/>
        <v>12</v>
      </c>
      <c r="I424" s="33">
        <f t="shared" si="116"/>
        <v>4</v>
      </c>
      <c r="J424" s="31">
        <f t="shared" si="117"/>
        <v>1</v>
      </c>
      <c r="K424" s="31">
        <f t="shared" si="118"/>
        <v>1</v>
      </c>
      <c r="L424" s="31">
        <f t="shared" si="123"/>
        <v>1</v>
      </c>
      <c r="M424" s="31">
        <f t="shared" si="119"/>
        <v>1</v>
      </c>
      <c r="N424" s="31">
        <f t="shared" si="120"/>
        <v>1</v>
      </c>
      <c r="O424" s="31">
        <f t="shared" si="121"/>
        <v>1</v>
      </c>
      <c r="P424" s="31">
        <f t="shared" si="122"/>
        <v>1</v>
      </c>
      <c r="Q424" s="31">
        <v>0</v>
      </c>
      <c r="R424" s="31">
        <v>0</v>
      </c>
      <c r="S424" s="33">
        <v>0</v>
      </c>
      <c r="T424" s="33">
        <v>0</v>
      </c>
      <c r="U424" s="96" t="s">
        <v>1</v>
      </c>
      <c r="V424" s="96">
        <v>0</v>
      </c>
      <c r="W424" s="33" t="s">
        <v>941</v>
      </c>
      <c r="AP424" s="31"/>
    </row>
    <row r="425" spans="1:42">
      <c r="A425" s="268" t="str">
        <f t="shared" si="109"/>
        <v>1349</v>
      </c>
      <c r="B425" s="124" t="str">
        <f t="shared" si="108"/>
        <v>track_1349</v>
      </c>
      <c r="C425" s="33">
        <f t="shared" si="110"/>
        <v>26</v>
      </c>
      <c r="D425" s="33">
        <f t="shared" si="111"/>
        <v>0</v>
      </c>
      <c r="E425" s="33">
        <f t="shared" si="112"/>
        <v>2</v>
      </c>
      <c r="F425" s="33">
        <f t="shared" si="113"/>
        <v>3</v>
      </c>
      <c r="G425" s="33">
        <f t="shared" si="114"/>
        <v>1</v>
      </c>
      <c r="H425" s="33">
        <f t="shared" si="115"/>
        <v>13</v>
      </c>
      <c r="I425" s="33">
        <f t="shared" si="116"/>
        <v>4</v>
      </c>
      <c r="J425" s="31">
        <f t="shared" si="117"/>
        <v>1</v>
      </c>
      <c r="K425" s="31">
        <f t="shared" si="118"/>
        <v>1</v>
      </c>
      <c r="L425" s="31">
        <f t="shared" si="123"/>
        <v>1</v>
      </c>
      <c r="M425" s="31">
        <f t="shared" si="119"/>
        <v>1</v>
      </c>
      <c r="N425" s="31">
        <f t="shared" si="120"/>
        <v>1</v>
      </c>
      <c r="O425" s="31">
        <f t="shared" si="121"/>
        <v>1</v>
      </c>
      <c r="P425" s="31">
        <f t="shared" si="122"/>
        <v>1</v>
      </c>
      <c r="Q425" s="31">
        <v>0</v>
      </c>
      <c r="R425" s="31">
        <v>0</v>
      </c>
      <c r="S425" s="33">
        <v>0</v>
      </c>
      <c r="T425" s="33">
        <v>0</v>
      </c>
      <c r="U425" s="96" t="s">
        <v>1</v>
      </c>
      <c r="V425" s="96">
        <v>0</v>
      </c>
      <c r="W425" s="33" t="s">
        <v>940</v>
      </c>
      <c r="AP425" s="31"/>
    </row>
    <row r="426" spans="1:42">
      <c r="A426" s="268" t="str">
        <f t="shared" si="109"/>
        <v>1350</v>
      </c>
      <c r="B426" s="124" t="str">
        <f t="shared" si="108"/>
        <v>track_1350</v>
      </c>
      <c r="C426" s="33">
        <f t="shared" si="110"/>
        <v>26</v>
      </c>
      <c r="D426" s="33">
        <f t="shared" si="111"/>
        <v>0</v>
      </c>
      <c r="E426" s="33">
        <f t="shared" si="112"/>
        <v>2</v>
      </c>
      <c r="F426" s="33">
        <f t="shared" si="113"/>
        <v>4</v>
      </c>
      <c r="G426" s="33">
        <f t="shared" si="114"/>
        <v>1</v>
      </c>
      <c r="H426" s="33">
        <f t="shared" si="115"/>
        <v>14</v>
      </c>
      <c r="I426" s="33">
        <f t="shared" si="116"/>
        <v>4</v>
      </c>
      <c r="J426" s="31">
        <f t="shared" si="117"/>
        <v>1</v>
      </c>
      <c r="K426" s="31">
        <f t="shared" si="118"/>
        <v>1</v>
      </c>
      <c r="L426" s="31">
        <f t="shared" si="123"/>
        <v>1</v>
      </c>
      <c r="M426" s="31">
        <f t="shared" si="119"/>
        <v>1</v>
      </c>
      <c r="N426" s="31">
        <f t="shared" si="120"/>
        <v>1</v>
      </c>
      <c r="O426" s="31">
        <f t="shared" si="121"/>
        <v>1</v>
      </c>
      <c r="P426" s="31">
        <f t="shared" si="122"/>
        <v>1</v>
      </c>
      <c r="Q426" s="31">
        <v>0</v>
      </c>
      <c r="R426" s="31">
        <v>0</v>
      </c>
      <c r="S426" s="33">
        <v>0</v>
      </c>
      <c r="T426" s="33">
        <v>0</v>
      </c>
      <c r="U426" s="96" t="s">
        <v>1</v>
      </c>
      <c r="V426" s="96">
        <v>0</v>
      </c>
      <c r="W426" s="33" t="s">
        <v>939</v>
      </c>
      <c r="AP426" s="31"/>
    </row>
    <row r="427" spans="1:42">
      <c r="A427" s="268" t="str">
        <f t="shared" si="109"/>
        <v>1351</v>
      </c>
      <c r="B427" s="124" t="str">
        <f t="shared" si="108"/>
        <v>track_1351</v>
      </c>
      <c r="C427" s="33">
        <f t="shared" si="110"/>
        <v>26</v>
      </c>
      <c r="D427" s="33">
        <f t="shared" si="111"/>
        <v>0</v>
      </c>
      <c r="E427" s="33">
        <f t="shared" si="112"/>
        <v>1</v>
      </c>
      <c r="F427" s="33">
        <f t="shared" si="113"/>
        <v>3</v>
      </c>
      <c r="G427" s="33">
        <f t="shared" si="114"/>
        <v>1</v>
      </c>
      <c r="H427" s="33">
        <f t="shared" si="115"/>
        <v>15</v>
      </c>
      <c r="I427" s="33">
        <f t="shared" si="116"/>
        <v>4</v>
      </c>
      <c r="J427" s="31">
        <f t="shared" si="117"/>
        <v>1</v>
      </c>
      <c r="K427" s="31">
        <f t="shared" si="118"/>
        <v>1</v>
      </c>
      <c r="L427" s="31">
        <f t="shared" si="123"/>
        <v>1</v>
      </c>
      <c r="M427" s="31">
        <f t="shared" si="119"/>
        <v>1</v>
      </c>
      <c r="N427" s="31">
        <f t="shared" si="120"/>
        <v>1</v>
      </c>
      <c r="O427" s="31">
        <f t="shared" si="121"/>
        <v>1</v>
      </c>
      <c r="P427" s="31">
        <f t="shared" si="122"/>
        <v>1</v>
      </c>
      <c r="Q427" s="31">
        <v>0</v>
      </c>
      <c r="R427" s="31">
        <v>0</v>
      </c>
      <c r="S427" s="33">
        <v>0</v>
      </c>
      <c r="T427" s="33">
        <v>0</v>
      </c>
      <c r="U427" s="96" t="s">
        <v>1</v>
      </c>
      <c r="V427" s="96">
        <v>0</v>
      </c>
      <c r="W427" s="33" t="s">
        <v>938</v>
      </c>
      <c r="AP427" s="31"/>
    </row>
    <row r="428" spans="1:42">
      <c r="A428" s="268" t="str">
        <f t="shared" si="109"/>
        <v>1352</v>
      </c>
      <c r="B428" s="124" t="str">
        <f t="shared" si="108"/>
        <v>track_1352</v>
      </c>
      <c r="C428" s="33">
        <f t="shared" si="110"/>
        <v>26</v>
      </c>
      <c r="D428" s="33">
        <f t="shared" si="111"/>
        <v>0</v>
      </c>
      <c r="E428" s="33">
        <f t="shared" si="112"/>
        <v>4</v>
      </c>
      <c r="F428" s="33">
        <f t="shared" si="113"/>
        <v>2</v>
      </c>
      <c r="G428" s="33">
        <f t="shared" si="114"/>
        <v>1</v>
      </c>
      <c r="H428" s="33">
        <f t="shared" si="115"/>
        <v>16</v>
      </c>
      <c r="I428" s="33">
        <f t="shared" si="116"/>
        <v>4</v>
      </c>
      <c r="J428" s="31">
        <f t="shared" si="117"/>
        <v>1</v>
      </c>
      <c r="K428" s="31">
        <f t="shared" si="118"/>
        <v>1</v>
      </c>
      <c r="L428" s="31">
        <f t="shared" si="123"/>
        <v>1</v>
      </c>
      <c r="M428" s="31">
        <f t="shared" si="119"/>
        <v>1</v>
      </c>
      <c r="N428" s="31">
        <f t="shared" si="120"/>
        <v>1</v>
      </c>
      <c r="O428" s="31">
        <f t="shared" si="121"/>
        <v>1</v>
      </c>
      <c r="P428" s="31">
        <f t="shared" si="122"/>
        <v>1</v>
      </c>
      <c r="Q428" s="31">
        <v>0</v>
      </c>
      <c r="R428" s="31">
        <v>0</v>
      </c>
      <c r="S428" s="33">
        <v>0</v>
      </c>
      <c r="T428" s="33">
        <v>0</v>
      </c>
      <c r="U428" s="96" t="s">
        <v>1</v>
      </c>
      <c r="V428" s="96">
        <v>0</v>
      </c>
      <c r="W428" s="33" t="s">
        <v>937</v>
      </c>
      <c r="AP428" s="31"/>
    </row>
    <row r="429" spans="1:42">
      <c r="A429" s="268" t="str">
        <f t="shared" si="109"/>
        <v>1353</v>
      </c>
      <c r="B429" s="124" t="str">
        <f t="shared" si="108"/>
        <v>track_1353</v>
      </c>
      <c r="C429" s="33">
        <f t="shared" si="110"/>
        <v>26</v>
      </c>
      <c r="D429" s="33">
        <f t="shared" si="111"/>
        <v>0</v>
      </c>
      <c r="E429" s="33">
        <f t="shared" si="112"/>
        <v>2</v>
      </c>
      <c r="F429" s="33">
        <f t="shared" si="113"/>
        <v>4</v>
      </c>
      <c r="G429" s="33">
        <f t="shared" si="114"/>
        <v>1</v>
      </c>
      <c r="H429" s="33">
        <f t="shared" si="115"/>
        <v>17</v>
      </c>
      <c r="I429" s="33">
        <f t="shared" si="116"/>
        <v>4</v>
      </c>
      <c r="J429" s="31">
        <f t="shared" si="117"/>
        <v>1</v>
      </c>
      <c r="K429" s="31">
        <f t="shared" si="118"/>
        <v>1</v>
      </c>
      <c r="L429" s="31">
        <f t="shared" si="123"/>
        <v>1</v>
      </c>
      <c r="M429" s="31">
        <f t="shared" si="119"/>
        <v>1</v>
      </c>
      <c r="N429" s="31">
        <f t="shared" si="120"/>
        <v>1</v>
      </c>
      <c r="O429" s="31">
        <f t="shared" si="121"/>
        <v>1</v>
      </c>
      <c r="P429" s="31">
        <f t="shared" si="122"/>
        <v>1</v>
      </c>
      <c r="Q429" s="31">
        <v>0</v>
      </c>
      <c r="R429" s="31">
        <v>0</v>
      </c>
      <c r="S429" s="33">
        <v>0</v>
      </c>
      <c r="T429" s="33">
        <v>0</v>
      </c>
      <c r="U429" s="96" t="s">
        <v>1</v>
      </c>
      <c r="V429" s="96">
        <v>0</v>
      </c>
      <c r="W429" s="33" t="s">
        <v>936</v>
      </c>
      <c r="AP429" s="31"/>
    </row>
    <row r="430" spans="1:42">
      <c r="A430" s="268" t="str">
        <f t="shared" si="109"/>
        <v>1354</v>
      </c>
      <c r="B430" s="124" t="str">
        <f t="shared" si="108"/>
        <v>track_1354</v>
      </c>
      <c r="C430" s="33">
        <f t="shared" si="110"/>
        <v>26</v>
      </c>
      <c r="D430" s="33">
        <f t="shared" si="111"/>
        <v>0</v>
      </c>
      <c r="E430" s="33">
        <f t="shared" si="112"/>
        <v>1</v>
      </c>
      <c r="F430" s="33">
        <f t="shared" si="113"/>
        <v>4</v>
      </c>
      <c r="G430" s="33">
        <f t="shared" si="114"/>
        <v>1</v>
      </c>
      <c r="H430" s="33">
        <f t="shared" si="115"/>
        <v>18</v>
      </c>
      <c r="I430" s="33">
        <f t="shared" si="116"/>
        <v>4</v>
      </c>
      <c r="J430" s="31">
        <f t="shared" si="117"/>
        <v>1</v>
      </c>
      <c r="K430" s="31">
        <f t="shared" si="118"/>
        <v>1</v>
      </c>
      <c r="L430" s="31">
        <f t="shared" si="123"/>
        <v>1</v>
      </c>
      <c r="M430" s="31">
        <f t="shared" si="119"/>
        <v>1</v>
      </c>
      <c r="N430" s="31">
        <f t="shared" si="120"/>
        <v>1</v>
      </c>
      <c r="O430" s="31">
        <f t="shared" si="121"/>
        <v>1</v>
      </c>
      <c r="P430" s="31">
        <f t="shared" si="122"/>
        <v>1</v>
      </c>
      <c r="Q430" s="31">
        <v>0</v>
      </c>
      <c r="R430" s="31">
        <v>0</v>
      </c>
      <c r="S430" s="33">
        <v>0</v>
      </c>
      <c r="T430" s="33">
        <v>0</v>
      </c>
      <c r="U430" s="96" t="s">
        <v>1</v>
      </c>
      <c r="V430" s="96">
        <v>0</v>
      </c>
      <c r="W430" s="33" t="s">
        <v>935</v>
      </c>
      <c r="AP430" s="31"/>
    </row>
    <row r="431" spans="1:42">
      <c r="A431" s="268" t="str">
        <f t="shared" si="109"/>
        <v>1355</v>
      </c>
      <c r="B431" s="124" t="str">
        <f t="shared" si="108"/>
        <v>track_1355</v>
      </c>
      <c r="C431" s="33">
        <f t="shared" si="110"/>
        <v>28</v>
      </c>
      <c r="D431" s="33">
        <f t="shared" si="111"/>
        <v>0</v>
      </c>
      <c r="E431" s="33">
        <f t="shared" si="112"/>
        <v>4</v>
      </c>
      <c r="F431" s="33">
        <f t="shared" si="113"/>
        <v>2</v>
      </c>
      <c r="G431" s="33">
        <f t="shared" si="114"/>
        <v>1</v>
      </c>
      <c r="H431" s="33">
        <f t="shared" si="115"/>
        <v>9</v>
      </c>
      <c r="I431" s="33">
        <f t="shared" si="116"/>
        <v>4</v>
      </c>
      <c r="J431" s="31">
        <f t="shared" si="117"/>
        <v>1</v>
      </c>
      <c r="K431" s="31">
        <f t="shared" si="118"/>
        <v>1</v>
      </c>
      <c r="L431" s="31">
        <f t="shared" si="123"/>
        <v>1</v>
      </c>
      <c r="M431" s="31">
        <f t="shared" si="119"/>
        <v>1</v>
      </c>
      <c r="N431" s="31">
        <f t="shared" si="120"/>
        <v>1</v>
      </c>
      <c r="O431" s="31">
        <f t="shared" si="121"/>
        <v>1</v>
      </c>
      <c r="P431" s="31">
        <f t="shared" si="122"/>
        <v>1</v>
      </c>
      <c r="Q431" s="31">
        <v>0</v>
      </c>
      <c r="R431" s="31">
        <v>0</v>
      </c>
      <c r="S431" s="33">
        <v>0</v>
      </c>
      <c r="T431" s="33">
        <v>0</v>
      </c>
      <c r="U431" s="96" t="s">
        <v>1</v>
      </c>
      <c r="V431" s="96">
        <v>0</v>
      </c>
      <c r="W431" s="33" t="s">
        <v>934</v>
      </c>
      <c r="AP431" s="31"/>
    </row>
    <row r="432" spans="1:42">
      <c r="A432" s="268" t="str">
        <f t="shared" si="109"/>
        <v>1356</v>
      </c>
      <c r="B432" s="124" t="str">
        <f t="shared" si="108"/>
        <v>track_1356</v>
      </c>
      <c r="C432" s="33">
        <f t="shared" si="110"/>
        <v>28</v>
      </c>
      <c r="D432" s="33">
        <f t="shared" si="111"/>
        <v>0</v>
      </c>
      <c r="E432" s="33">
        <f t="shared" si="112"/>
        <v>2</v>
      </c>
      <c r="F432" s="33">
        <f t="shared" si="113"/>
        <v>4</v>
      </c>
      <c r="G432" s="33">
        <f t="shared" si="114"/>
        <v>1</v>
      </c>
      <c r="H432" s="33">
        <f t="shared" si="115"/>
        <v>10</v>
      </c>
      <c r="I432" s="33">
        <f t="shared" si="116"/>
        <v>4</v>
      </c>
      <c r="J432" s="31">
        <f t="shared" si="117"/>
        <v>1</v>
      </c>
      <c r="K432" s="31">
        <f t="shared" si="118"/>
        <v>1</v>
      </c>
      <c r="L432" s="31">
        <f t="shared" si="123"/>
        <v>1</v>
      </c>
      <c r="M432" s="31">
        <f t="shared" si="119"/>
        <v>1</v>
      </c>
      <c r="N432" s="31">
        <f t="shared" si="120"/>
        <v>1</v>
      </c>
      <c r="O432" s="31">
        <f t="shared" si="121"/>
        <v>1</v>
      </c>
      <c r="P432" s="31">
        <f t="shared" si="122"/>
        <v>1</v>
      </c>
      <c r="Q432" s="31">
        <v>0</v>
      </c>
      <c r="R432" s="31">
        <v>0</v>
      </c>
      <c r="S432" s="33">
        <v>0</v>
      </c>
      <c r="T432" s="33">
        <v>0</v>
      </c>
      <c r="U432" s="96" t="s">
        <v>1</v>
      </c>
      <c r="V432" s="96">
        <v>0</v>
      </c>
      <c r="W432" s="33" t="s">
        <v>933</v>
      </c>
      <c r="AP432" s="31"/>
    </row>
    <row r="433" spans="1:42">
      <c r="A433" s="268" t="str">
        <f t="shared" si="109"/>
        <v>1357</v>
      </c>
      <c r="B433" s="124" t="str">
        <f t="shared" si="108"/>
        <v>track_1357</v>
      </c>
      <c r="C433" s="33">
        <f t="shared" si="110"/>
        <v>28</v>
      </c>
      <c r="D433" s="33">
        <f t="shared" si="111"/>
        <v>0</v>
      </c>
      <c r="E433" s="33">
        <f t="shared" si="112"/>
        <v>1</v>
      </c>
      <c r="F433" s="33">
        <f t="shared" si="113"/>
        <v>2</v>
      </c>
      <c r="G433" s="33">
        <f t="shared" si="114"/>
        <v>1</v>
      </c>
      <c r="H433" s="33">
        <f t="shared" si="115"/>
        <v>11</v>
      </c>
      <c r="I433" s="33">
        <f t="shared" si="116"/>
        <v>4</v>
      </c>
      <c r="J433" s="31">
        <f t="shared" si="117"/>
        <v>1</v>
      </c>
      <c r="K433" s="31">
        <f t="shared" si="118"/>
        <v>1</v>
      </c>
      <c r="L433" s="31">
        <f t="shared" si="123"/>
        <v>1</v>
      </c>
      <c r="M433" s="31">
        <f t="shared" si="119"/>
        <v>1</v>
      </c>
      <c r="N433" s="31">
        <f t="shared" si="120"/>
        <v>1</v>
      </c>
      <c r="O433" s="31">
        <f t="shared" si="121"/>
        <v>1</v>
      </c>
      <c r="P433" s="31">
        <f t="shared" si="122"/>
        <v>1</v>
      </c>
      <c r="Q433" s="31">
        <v>0</v>
      </c>
      <c r="R433" s="31">
        <v>0</v>
      </c>
      <c r="S433" s="33">
        <v>0</v>
      </c>
      <c r="T433" s="33">
        <v>0</v>
      </c>
      <c r="U433" s="96" t="s">
        <v>1</v>
      </c>
      <c r="V433" s="96">
        <v>0</v>
      </c>
      <c r="W433" s="33" t="s">
        <v>932</v>
      </c>
      <c r="AP433" s="31"/>
    </row>
    <row r="434" spans="1:42">
      <c r="A434" s="268" t="str">
        <f t="shared" si="109"/>
        <v>1358</v>
      </c>
      <c r="B434" s="124" t="str">
        <f t="shared" si="108"/>
        <v>track_1358</v>
      </c>
      <c r="C434" s="33">
        <f t="shared" si="110"/>
        <v>28</v>
      </c>
      <c r="D434" s="33">
        <f t="shared" si="111"/>
        <v>0</v>
      </c>
      <c r="E434" s="33">
        <f t="shared" si="112"/>
        <v>4</v>
      </c>
      <c r="F434" s="33">
        <f t="shared" si="113"/>
        <v>2</v>
      </c>
      <c r="G434" s="33">
        <f t="shared" si="114"/>
        <v>1</v>
      </c>
      <c r="H434" s="33">
        <f t="shared" si="115"/>
        <v>12</v>
      </c>
      <c r="I434" s="33">
        <f t="shared" si="116"/>
        <v>4</v>
      </c>
      <c r="J434" s="31">
        <f t="shared" si="117"/>
        <v>1</v>
      </c>
      <c r="K434" s="31">
        <f t="shared" si="118"/>
        <v>1</v>
      </c>
      <c r="L434" s="31">
        <f t="shared" si="123"/>
        <v>1</v>
      </c>
      <c r="M434" s="31">
        <f t="shared" si="119"/>
        <v>1</v>
      </c>
      <c r="N434" s="31">
        <f t="shared" si="120"/>
        <v>1</v>
      </c>
      <c r="O434" s="31">
        <f t="shared" si="121"/>
        <v>1</v>
      </c>
      <c r="P434" s="31">
        <f t="shared" si="122"/>
        <v>1</v>
      </c>
      <c r="Q434" s="31">
        <v>0</v>
      </c>
      <c r="R434" s="31">
        <v>0</v>
      </c>
      <c r="S434" s="33">
        <v>0</v>
      </c>
      <c r="T434" s="33">
        <v>0</v>
      </c>
      <c r="U434" s="96" t="s">
        <v>1</v>
      </c>
      <c r="V434" s="96">
        <v>0</v>
      </c>
      <c r="W434" s="33" t="s">
        <v>931</v>
      </c>
      <c r="AP434" s="31"/>
    </row>
    <row r="435" spans="1:42">
      <c r="A435" s="268" t="str">
        <f t="shared" si="109"/>
        <v>1359</v>
      </c>
      <c r="B435" s="124" t="str">
        <f t="shared" si="108"/>
        <v>track_1359</v>
      </c>
      <c r="C435" s="33">
        <f t="shared" si="110"/>
        <v>28</v>
      </c>
      <c r="D435" s="33">
        <f t="shared" si="111"/>
        <v>0</v>
      </c>
      <c r="E435" s="33">
        <f t="shared" si="112"/>
        <v>4</v>
      </c>
      <c r="F435" s="33">
        <f t="shared" si="113"/>
        <v>2</v>
      </c>
      <c r="G435" s="33">
        <f t="shared" si="114"/>
        <v>1</v>
      </c>
      <c r="H435" s="33">
        <f t="shared" si="115"/>
        <v>13</v>
      </c>
      <c r="I435" s="33">
        <f t="shared" si="116"/>
        <v>4</v>
      </c>
      <c r="J435" s="31">
        <f t="shared" si="117"/>
        <v>1</v>
      </c>
      <c r="K435" s="31">
        <f t="shared" si="118"/>
        <v>1</v>
      </c>
      <c r="L435" s="31">
        <f t="shared" si="123"/>
        <v>1</v>
      </c>
      <c r="M435" s="31">
        <f t="shared" si="119"/>
        <v>1</v>
      </c>
      <c r="N435" s="31">
        <f t="shared" si="120"/>
        <v>1</v>
      </c>
      <c r="O435" s="31">
        <f t="shared" si="121"/>
        <v>1</v>
      </c>
      <c r="P435" s="31">
        <f t="shared" si="122"/>
        <v>1</v>
      </c>
      <c r="Q435" s="31">
        <v>0</v>
      </c>
      <c r="R435" s="31">
        <v>0</v>
      </c>
      <c r="S435" s="33">
        <v>0</v>
      </c>
      <c r="T435" s="33">
        <v>0</v>
      </c>
      <c r="U435" s="96" t="s">
        <v>1</v>
      </c>
      <c r="V435" s="96">
        <v>0</v>
      </c>
      <c r="W435" s="33" t="s">
        <v>930</v>
      </c>
      <c r="AP435" s="31"/>
    </row>
    <row r="436" spans="1:42">
      <c r="A436" s="268" t="str">
        <f t="shared" si="109"/>
        <v>1360</v>
      </c>
      <c r="B436" s="124" t="str">
        <f t="shared" si="108"/>
        <v>track_1360</v>
      </c>
      <c r="C436" s="33">
        <f t="shared" si="110"/>
        <v>28</v>
      </c>
      <c r="D436" s="33">
        <f t="shared" si="111"/>
        <v>0</v>
      </c>
      <c r="E436" s="33">
        <f t="shared" si="112"/>
        <v>3</v>
      </c>
      <c r="F436" s="33">
        <f t="shared" si="113"/>
        <v>4</v>
      </c>
      <c r="G436" s="33">
        <f t="shared" si="114"/>
        <v>1</v>
      </c>
      <c r="H436" s="33">
        <f t="shared" si="115"/>
        <v>14</v>
      </c>
      <c r="I436" s="33">
        <f t="shared" si="116"/>
        <v>4</v>
      </c>
      <c r="J436" s="31">
        <f t="shared" si="117"/>
        <v>1</v>
      </c>
      <c r="K436" s="31">
        <f t="shared" si="118"/>
        <v>1</v>
      </c>
      <c r="L436" s="31">
        <f t="shared" si="123"/>
        <v>1</v>
      </c>
      <c r="M436" s="31">
        <f t="shared" si="119"/>
        <v>1</v>
      </c>
      <c r="N436" s="31">
        <f t="shared" si="120"/>
        <v>1</v>
      </c>
      <c r="O436" s="31">
        <f t="shared" si="121"/>
        <v>1</v>
      </c>
      <c r="P436" s="31">
        <f t="shared" si="122"/>
        <v>1</v>
      </c>
      <c r="Q436" s="31">
        <v>0</v>
      </c>
      <c r="R436" s="31">
        <v>0</v>
      </c>
      <c r="S436" s="33">
        <v>0</v>
      </c>
      <c r="T436" s="33">
        <v>0</v>
      </c>
      <c r="U436" s="96" t="s">
        <v>1</v>
      </c>
      <c r="V436" s="96">
        <v>0</v>
      </c>
      <c r="W436" s="33" t="s">
        <v>929</v>
      </c>
      <c r="AP436" s="31"/>
    </row>
    <row r="437" spans="1:42">
      <c r="A437" s="268" t="str">
        <f t="shared" si="109"/>
        <v>1361</v>
      </c>
      <c r="B437" s="124" t="str">
        <f t="shared" si="108"/>
        <v>track_1361</v>
      </c>
      <c r="C437" s="33">
        <f t="shared" si="110"/>
        <v>28</v>
      </c>
      <c r="D437" s="33">
        <f t="shared" si="111"/>
        <v>0</v>
      </c>
      <c r="E437" s="33">
        <f t="shared" si="112"/>
        <v>2</v>
      </c>
      <c r="F437" s="33">
        <f t="shared" si="113"/>
        <v>4</v>
      </c>
      <c r="G437" s="33">
        <f t="shared" si="114"/>
        <v>1</v>
      </c>
      <c r="H437" s="33">
        <f t="shared" si="115"/>
        <v>15</v>
      </c>
      <c r="I437" s="33">
        <f t="shared" si="116"/>
        <v>4</v>
      </c>
      <c r="J437" s="31">
        <f t="shared" si="117"/>
        <v>1</v>
      </c>
      <c r="K437" s="31">
        <f t="shared" si="118"/>
        <v>1</v>
      </c>
      <c r="L437" s="31">
        <f t="shared" si="123"/>
        <v>1</v>
      </c>
      <c r="M437" s="31">
        <f t="shared" si="119"/>
        <v>1</v>
      </c>
      <c r="N437" s="31">
        <f t="shared" si="120"/>
        <v>1</v>
      </c>
      <c r="O437" s="31">
        <f t="shared" si="121"/>
        <v>1</v>
      </c>
      <c r="P437" s="31">
        <f t="shared" si="122"/>
        <v>1</v>
      </c>
      <c r="Q437" s="31">
        <v>0</v>
      </c>
      <c r="R437" s="31">
        <v>0</v>
      </c>
      <c r="S437" s="33">
        <v>0</v>
      </c>
      <c r="T437" s="33">
        <v>0</v>
      </c>
      <c r="U437" s="96" t="s">
        <v>1</v>
      </c>
      <c r="V437" s="96">
        <v>0</v>
      </c>
      <c r="W437" s="33" t="s">
        <v>928</v>
      </c>
      <c r="AP437" s="31"/>
    </row>
    <row r="438" spans="1:42">
      <c r="A438" s="268" t="str">
        <f t="shared" si="109"/>
        <v>1362</v>
      </c>
      <c r="B438" s="124" t="str">
        <f t="shared" si="108"/>
        <v>track_1362</v>
      </c>
      <c r="C438" s="33">
        <f t="shared" si="110"/>
        <v>28</v>
      </c>
      <c r="D438" s="33">
        <f t="shared" si="111"/>
        <v>0</v>
      </c>
      <c r="E438" s="33">
        <f t="shared" si="112"/>
        <v>2</v>
      </c>
      <c r="F438" s="33">
        <f t="shared" si="113"/>
        <v>2</v>
      </c>
      <c r="G438" s="33">
        <f t="shared" si="114"/>
        <v>1</v>
      </c>
      <c r="H438" s="33">
        <f t="shared" si="115"/>
        <v>16</v>
      </c>
      <c r="I438" s="33">
        <f t="shared" si="116"/>
        <v>4</v>
      </c>
      <c r="J438" s="31">
        <f t="shared" si="117"/>
        <v>1</v>
      </c>
      <c r="K438" s="31">
        <f t="shared" si="118"/>
        <v>1</v>
      </c>
      <c r="L438" s="31">
        <f t="shared" si="123"/>
        <v>1</v>
      </c>
      <c r="M438" s="31">
        <f t="shared" si="119"/>
        <v>1</v>
      </c>
      <c r="N438" s="31">
        <f t="shared" si="120"/>
        <v>1</v>
      </c>
      <c r="O438" s="31">
        <f t="shared" si="121"/>
        <v>1</v>
      </c>
      <c r="P438" s="31">
        <f t="shared" si="122"/>
        <v>1</v>
      </c>
      <c r="Q438" s="31">
        <v>0</v>
      </c>
      <c r="R438" s="31">
        <v>0</v>
      </c>
      <c r="S438" s="33">
        <v>0</v>
      </c>
      <c r="T438" s="33">
        <v>0</v>
      </c>
      <c r="U438" s="96" t="s">
        <v>1</v>
      </c>
      <c r="V438" s="96">
        <v>0</v>
      </c>
      <c r="W438" s="33" t="s">
        <v>927</v>
      </c>
      <c r="AP438" s="31"/>
    </row>
    <row r="439" spans="1:42">
      <c r="A439" s="268" t="str">
        <f t="shared" si="109"/>
        <v>1363</v>
      </c>
      <c r="B439" s="124" t="str">
        <f t="shared" si="108"/>
        <v>track_1363</v>
      </c>
      <c r="C439" s="33">
        <f t="shared" si="110"/>
        <v>28</v>
      </c>
      <c r="D439" s="33">
        <f t="shared" si="111"/>
        <v>0</v>
      </c>
      <c r="E439" s="33">
        <f t="shared" si="112"/>
        <v>1</v>
      </c>
      <c r="F439" s="33">
        <f t="shared" si="113"/>
        <v>4</v>
      </c>
      <c r="G439" s="33">
        <f t="shared" si="114"/>
        <v>1</v>
      </c>
      <c r="H439" s="33">
        <f t="shared" si="115"/>
        <v>17</v>
      </c>
      <c r="I439" s="33">
        <f t="shared" si="116"/>
        <v>4</v>
      </c>
      <c r="J439" s="31">
        <f t="shared" si="117"/>
        <v>1</v>
      </c>
      <c r="K439" s="31">
        <f t="shared" si="118"/>
        <v>1</v>
      </c>
      <c r="L439" s="31">
        <f t="shared" si="123"/>
        <v>1</v>
      </c>
      <c r="M439" s="31">
        <f t="shared" si="119"/>
        <v>1</v>
      </c>
      <c r="N439" s="31">
        <f t="shared" si="120"/>
        <v>1</v>
      </c>
      <c r="O439" s="31">
        <f t="shared" si="121"/>
        <v>1</v>
      </c>
      <c r="P439" s="31">
        <f t="shared" si="122"/>
        <v>1</v>
      </c>
      <c r="Q439" s="31">
        <v>0</v>
      </c>
      <c r="R439" s="31">
        <v>0</v>
      </c>
      <c r="S439" s="33">
        <v>0</v>
      </c>
      <c r="T439" s="33">
        <v>0</v>
      </c>
      <c r="U439" s="96" t="s">
        <v>1</v>
      </c>
      <c r="V439" s="96">
        <v>0</v>
      </c>
      <c r="W439" s="33" t="s">
        <v>926</v>
      </c>
      <c r="AP439" s="31"/>
    </row>
    <row r="440" spans="1:42">
      <c r="A440" s="268" t="str">
        <f t="shared" si="109"/>
        <v>1364</v>
      </c>
      <c r="B440" s="124" t="str">
        <f t="shared" si="108"/>
        <v>track_1364</v>
      </c>
      <c r="C440" s="33">
        <f t="shared" si="110"/>
        <v>28</v>
      </c>
      <c r="D440" s="33">
        <f t="shared" si="111"/>
        <v>0</v>
      </c>
      <c r="E440" s="33">
        <f t="shared" si="112"/>
        <v>2</v>
      </c>
      <c r="F440" s="33">
        <f t="shared" si="113"/>
        <v>3</v>
      </c>
      <c r="G440" s="33">
        <f t="shared" si="114"/>
        <v>1</v>
      </c>
      <c r="H440" s="33">
        <f t="shared" si="115"/>
        <v>18</v>
      </c>
      <c r="I440" s="33">
        <f t="shared" si="116"/>
        <v>4</v>
      </c>
      <c r="J440" s="31">
        <f t="shared" si="117"/>
        <v>1</v>
      </c>
      <c r="K440" s="31">
        <f t="shared" si="118"/>
        <v>1</v>
      </c>
      <c r="L440" s="31">
        <f t="shared" si="123"/>
        <v>1</v>
      </c>
      <c r="M440" s="31">
        <f t="shared" si="119"/>
        <v>1</v>
      </c>
      <c r="N440" s="31">
        <f t="shared" si="120"/>
        <v>1</v>
      </c>
      <c r="O440" s="31">
        <f t="shared" si="121"/>
        <v>1</v>
      </c>
      <c r="P440" s="31">
        <f t="shared" si="122"/>
        <v>1</v>
      </c>
      <c r="Q440" s="31">
        <v>0</v>
      </c>
      <c r="R440" s="31">
        <v>0</v>
      </c>
      <c r="S440" s="33">
        <v>0</v>
      </c>
      <c r="T440" s="33">
        <v>0</v>
      </c>
      <c r="U440" s="96" t="s">
        <v>1</v>
      </c>
      <c r="V440" s="96">
        <v>0</v>
      </c>
      <c r="W440" s="33" t="s">
        <v>925</v>
      </c>
      <c r="AP440" s="31"/>
    </row>
    <row r="441" spans="1:42">
      <c r="A441" s="268" t="str">
        <f t="shared" si="109"/>
        <v>1365</v>
      </c>
      <c r="B441" s="124" t="str">
        <f t="shared" si="108"/>
        <v>track_1365</v>
      </c>
      <c r="C441" s="33">
        <f t="shared" si="110"/>
        <v>31</v>
      </c>
      <c r="D441" s="33">
        <f t="shared" si="111"/>
        <v>0</v>
      </c>
      <c r="E441" s="33">
        <f t="shared" si="112"/>
        <v>4</v>
      </c>
      <c r="F441" s="33">
        <f t="shared" si="113"/>
        <v>2</v>
      </c>
      <c r="G441" s="33">
        <f t="shared" si="114"/>
        <v>1</v>
      </c>
      <c r="H441" s="33">
        <f t="shared" si="115"/>
        <v>9</v>
      </c>
      <c r="I441" s="33">
        <f t="shared" si="116"/>
        <v>4</v>
      </c>
      <c r="J441" s="31">
        <f t="shared" si="117"/>
        <v>0</v>
      </c>
      <c r="K441" s="31">
        <f t="shared" si="118"/>
        <v>1</v>
      </c>
      <c r="L441" s="31">
        <f t="shared" si="123"/>
        <v>1</v>
      </c>
      <c r="M441" s="31">
        <f t="shared" si="119"/>
        <v>1</v>
      </c>
      <c r="N441" s="31">
        <f t="shared" si="120"/>
        <v>0</v>
      </c>
      <c r="O441" s="31">
        <f t="shared" si="121"/>
        <v>1</v>
      </c>
      <c r="P441" s="31">
        <f t="shared" si="122"/>
        <v>1</v>
      </c>
      <c r="Q441" s="31" t="s">
        <v>757</v>
      </c>
      <c r="R441" s="31">
        <v>0</v>
      </c>
      <c r="S441" s="33">
        <v>0</v>
      </c>
      <c r="T441" s="33">
        <v>0</v>
      </c>
      <c r="U441" s="96" t="s">
        <v>1</v>
      </c>
      <c r="V441" s="96">
        <v>0</v>
      </c>
      <c r="W441" s="33" t="s">
        <v>924</v>
      </c>
      <c r="AP441" s="31"/>
    </row>
    <row r="442" spans="1:42">
      <c r="A442" s="268" t="str">
        <f t="shared" si="109"/>
        <v>1366</v>
      </c>
      <c r="B442" s="124" t="str">
        <f t="shared" si="108"/>
        <v>track_1366</v>
      </c>
      <c r="C442" s="33">
        <f t="shared" si="110"/>
        <v>31</v>
      </c>
      <c r="D442" s="33">
        <f t="shared" si="111"/>
        <v>0</v>
      </c>
      <c r="E442" s="33">
        <f t="shared" si="112"/>
        <v>2</v>
      </c>
      <c r="F442" s="33">
        <f t="shared" si="113"/>
        <v>4</v>
      </c>
      <c r="G442" s="33">
        <f t="shared" si="114"/>
        <v>1</v>
      </c>
      <c r="H442" s="33">
        <f t="shared" si="115"/>
        <v>10</v>
      </c>
      <c r="I442" s="33">
        <f t="shared" si="116"/>
        <v>4</v>
      </c>
      <c r="J442" s="31">
        <f t="shared" si="117"/>
        <v>0</v>
      </c>
      <c r="K442" s="31">
        <f t="shared" si="118"/>
        <v>1</v>
      </c>
      <c r="L442" s="31">
        <f t="shared" si="123"/>
        <v>1</v>
      </c>
      <c r="M442" s="31">
        <f t="shared" si="119"/>
        <v>1</v>
      </c>
      <c r="N442" s="31">
        <f t="shared" si="120"/>
        <v>0</v>
      </c>
      <c r="O442" s="31">
        <f t="shared" si="121"/>
        <v>1</v>
      </c>
      <c r="P442" s="31">
        <f t="shared" si="122"/>
        <v>1</v>
      </c>
      <c r="Q442" s="31" t="s">
        <v>757</v>
      </c>
      <c r="R442" s="31">
        <v>0</v>
      </c>
      <c r="S442" s="33">
        <v>0</v>
      </c>
      <c r="T442" s="33">
        <v>0</v>
      </c>
      <c r="U442" s="96" t="s">
        <v>1</v>
      </c>
      <c r="V442" s="96">
        <v>0</v>
      </c>
      <c r="W442" s="33" t="s">
        <v>923</v>
      </c>
      <c r="AP442" s="31"/>
    </row>
    <row r="443" spans="1:42">
      <c r="A443" s="268" t="str">
        <f t="shared" si="109"/>
        <v>1367</v>
      </c>
      <c r="B443" s="124" t="str">
        <f t="shared" si="108"/>
        <v>track_1367</v>
      </c>
      <c r="C443" s="33">
        <f t="shared" si="110"/>
        <v>31</v>
      </c>
      <c r="D443" s="33">
        <f t="shared" si="111"/>
        <v>0</v>
      </c>
      <c r="E443" s="33">
        <f t="shared" si="112"/>
        <v>4</v>
      </c>
      <c r="F443" s="33">
        <f t="shared" si="113"/>
        <v>2</v>
      </c>
      <c r="G443" s="33">
        <f t="shared" si="114"/>
        <v>1</v>
      </c>
      <c r="H443" s="33">
        <f t="shared" si="115"/>
        <v>11</v>
      </c>
      <c r="I443" s="33">
        <f t="shared" si="116"/>
        <v>4</v>
      </c>
      <c r="J443" s="31">
        <f t="shared" si="117"/>
        <v>0</v>
      </c>
      <c r="K443" s="31">
        <f t="shared" si="118"/>
        <v>1</v>
      </c>
      <c r="L443" s="31">
        <f t="shared" si="123"/>
        <v>1</v>
      </c>
      <c r="M443" s="31">
        <f t="shared" si="119"/>
        <v>1</v>
      </c>
      <c r="N443" s="31">
        <f t="shared" si="120"/>
        <v>0</v>
      </c>
      <c r="O443" s="31">
        <f t="shared" si="121"/>
        <v>1</v>
      </c>
      <c r="P443" s="31">
        <f t="shared" si="122"/>
        <v>1</v>
      </c>
      <c r="Q443" s="31" t="s">
        <v>757</v>
      </c>
      <c r="R443" s="31">
        <v>0</v>
      </c>
      <c r="S443" s="33">
        <v>0</v>
      </c>
      <c r="T443" s="33">
        <v>0</v>
      </c>
      <c r="U443" s="96" t="s">
        <v>1</v>
      </c>
      <c r="V443" s="96">
        <v>0</v>
      </c>
      <c r="W443" s="33" t="s">
        <v>922</v>
      </c>
      <c r="AP443" s="31"/>
    </row>
    <row r="444" spans="1:42">
      <c r="A444" s="268" t="str">
        <f t="shared" si="109"/>
        <v>1368</v>
      </c>
      <c r="B444" s="124" t="str">
        <f t="shared" si="108"/>
        <v>track_1368</v>
      </c>
      <c r="C444" s="33">
        <f t="shared" si="110"/>
        <v>31</v>
      </c>
      <c r="D444" s="33">
        <f t="shared" si="111"/>
        <v>0</v>
      </c>
      <c r="E444" s="33">
        <f t="shared" si="112"/>
        <v>2</v>
      </c>
      <c r="F444" s="33">
        <f t="shared" si="113"/>
        <v>4</v>
      </c>
      <c r="G444" s="33">
        <f t="shared" si="114"/>
        <v>1</v>
      </c>
      <c r="H444" s="33">
        <f t="shared" si="115"/>
        <v>12</v>
      </c>
      <c r="I444" s="33">
        <f t="shared" si="116"/>
        <v>4</v>
      </c>
      <c r="J444" s="31">
        <f t="shared" si="117"/>
        <v>0</v>
      </c>
      <c r="K444" s="31">
        <f t="shared" si="118"/>
        <v>1</v>
      </c>
      <c r="L444" s="31">
        <f t="shared" si="123"/>
        <v>1</v>
      </c>
      <c r="M444" s="31">
        <f t="shared" si="119"/>
        <v>1</v>
      </c>
      <c r="N444" s="31">
        <f t="shared" si="120"/>
        <v>0</v>
      </c>
      <c r="O444" s="31">
        <f t="shared" si="121"/>
        <v>1</v>
      </c>
      <c r="P444" s="31">
        <f t="shared" si="122"/>
        <v>1</v>
      </c>
      <c r="Q444" s="31" t="s">
        <v>757</v>
      </c>
      <c r="R444" s="31">
        <v>0</v>
      </c>
      <c r="S444" s="33">
        <v>0</v>
      </c>
      <c r="T444" s="33">
        <v>0</v>
      </c>
      <c r="U444" s="96" t="s">
        <v>1</v>
      </c>
      <c r="V444" s="96">
        <v>0</v>
      </c>
      <c r="W444" s="33" t="s">
        <v>921</v>
      </c>
      <c r="AP444" s="31"/>
    </row>
    <row r="445" spans="1:42">
      <c r="A445" s="268" t="str">
        <f t="shared" si="109"/>
        <v>1369</v>
      </c>
      <c r="B445" s="124" t="str">
        <f t="shared" si="108"/>
        <v>track_1369</v>
      </c>
      <c r="C445" s="33">
        <f t="shared" si="110"/>
        <v>31</v>
      </c>
      <c r="D445" s="33">
        <f t="shared" si="111"/>
        <v>0</v>
      </c>
      <c r="E445" s="33">
        <f t="shared" si="112"/>
        <v>1</v>
      </c>
      <c r="F445" s="33">
        <f t="shared" si="113"/>
        <v>3</v>
      </c>
      <c r="G445" s="33">
        <f t="shared" si="114"/>
        <v>1</v>
      </c>
      <c r="H445" s="33">
        <f t="shared" si="115"/>
        <v>13</v>
      </c>
      <c r="I445" s="33">
        <f t="shared" si="116"/>
        <v>4</v>
      </c>
      <c r="J445" s="31">
        <f t="shared" si="117"/>
        <v>0</v>
      </c>
      <c r="K445" s="31">
        <f t="shared" si="118"/>
        <v>1</v>
      </c>
      <c r="L445" s="31">
        <f t="shared" si="123"/>
        <v>1</v>
      </c>
      <c r="M445" s="31">
        <f t="shared" si="119"/>
        <v>1</v>
      </c>
      <c r="N445" s="31">
        <f t="shared" si="120"/>
        <v>0</v>
      </c>
      <c r="O445" s="31">
        <f t="shared" si="121"/>
        <v>1</v>
      </c>
      <c r="P445" s="31">
        <f t="shared" si="122"/>
        <v>1</v>
      </c>
      <c r="Q445" s="31" t="s">
        <v>757</v>
      </c>
      <c r="R445" s="31">
        <v>0</v>
      </c>
      <c r="S445" s="33">
        <v>0</v>
      </c>
      <c r="T445" s="33">
        <v>0</v>
      </c>
      <c r="U445" s="96" t="s">
        <v>1</v>
      </c>
      <c r="V445" s="96">
        <v>0</v>
      </c>
      <c r="W445" s="33" t="s">
        <v>920</v>
      </c>
      <c r="AP445" s="31"/>
    </row>
    <row r="446" spans="1:42">
      <c r="A446" s="268" t="str">
        <f t="shared" si="109"/>
        <v>1370</v>
      </c>
      <c r="B446" s="124" t="str">
        <f t="shared" si="108"/>
        <v>track_1370</v>
      </c>
      <c r="C446" s="33">
        <f t="shared" si="110"/>
        <v>31</v>
      </c>
      <c r="D446" s="33">
        <f t="shared" si="111"/>
        <v>0</v>
      </c>
      <c r="E446" s="33">
        <f t="shared" si="112"/>
        <v>2</v>
      </c>
      <c r="F446" s="33">
        <f t="shared" si="113"/>
        <v>4</v>
      </c>
      <c r="G446" s="33">
        <f t="shared" si="114"/>
        <v>1</v>
      </c>
      <c r="H446" s="33">
        <f t="shared" si="115"/>
        <v>14</v>
      </c>
      <c r="I446" s="33">
        <f t="shared" si="116"/>
        <v>4</v>
      </c>
      <c r="J446" s="31">
        <f t="shared" si="117"/>
        <v>0</v>
      </c>
      <c r="K446" s="31">
        <f t="shared" si="118"/>
        <v>1</v>
      </c>
      <c r="L446" s="31">
        <f t="shared" si="123"/>
        <v>1</v>
      </c>
      <c r="M446" s="31">
        <f t="shared" si="119"/>
        <v>1</v>
      </c>
      <c r="N446" s="31">
        <f t="shared" si="120"/>
        <v>0</v>
      </c>
      <c r="O446" s="31">
        <f t="shared" si="121"/>
        <v>1</v>
      </c>
      <c r="P446" s="31">
        <f t="shared" si="122"/>
        <v>1</v>
      </c>
      <c r="Q446" s="31" t="s">
        <v>757</v>
      </c>
      <c r="R446" s="31">
        <v>0</v>
      </c>
      <c r="S446" s="33">
        <v>0</v>
      </c>
      <c r="T446" s="33">
        <v>0</v>
      </c>
      <c r="U446" s="96" t="s">
        <v>1</v>
      </c>
      <c r="V446" s="96">
        <v>0</v>
      </c>
      <c r="W446" s="33" t="s">
        <v>919</v>
      </c>
      <c r="AP446" s="31"/>
    </row>
    <row r="447" spans="1:42">
      <c r="A447" s="268" t="str">
        <f t="shared" si="109"/>
        <v>1371</v>
      </c>
      <c r="B447" s="124" t="str">
        <f t="shared" si="108"/>
        <v>track_1371</v>
      </c>
      <c r="C447" s="33">
        <f t="shared" si="110"/>
        <v>31</v>
      </c>
      <c r="D447" s="33">
        <f t="shared" si="111"/>
        <v>0</v>
      </c>
      <c r="E447" s="33">
        <f t="shared" si="112"/>
        <v>2</v>
      </c>
      <c r="F447" s="33">
        <f t="shared" si="113"/>
        <v>3</v>
      </c>
      <c r="G447" s="33">
        <f t="shared" si="114"/>
        <v>1</v>
      </c>
      <c r="H447" s="33">
        <f t="shared" si="115"/>
        <v>15</v>
      </c>
      <c r="I447" s="33">
        <f t="shared" si="116"/>
        <v>4</v>
      </c>
      <c r="J447" s="31">
        <f t="shared" si="117"/>
        <v>0</v>
      </c>
      <c r="K447" s="31">
        <f t="shared" si="118"/>
        <v>1</v>
      </c>
      <c r="L447" s="31">
        <f t="shared" si="123"/>
        <v>1</v>
      </c>
      <c r="M447" s="31">
        <f t="shared" si="119"/>
        <v>1</v>
      </c>
      <c r="N447" s="31">
        <f t="shared" si="120"/>
        <v>0</v>
      </c>
      <c r="O447" s="31">
        <f t="shared" si="121"/>
        <v>1</v>
      </c>
      <c r="P447" s="31">
        <f t="shared" si="122"/>
        <v>1</v>
      </c>
      <c r="Q447" s="31" t="s">
        <v>757</v>
      </c>
      <c r="R447" s="31">
        <v>0</v>
      </c>
      <c r="S447" s="33">
        <v>0</v>
      </c>
      <c r="T447" s="33">
        <v>0</v>
      </c>
      <c r="U447" s="96" t="s">
        <v>1</v>
      </c>
      <c r="V447" s="96">
        <v>0</v>
      </c>
      <c r="W447" s="33" t="s">
        <v>918</v>
      </c>
      <c r="AP447" s="31"/>
    </row>
    <row r="448" spans="1:42">
      <c r="A448" s="268" t="str">
        <f t="shared" si="109"/>
        <v>1372</v>
      </c>
      <c r="B448" s="124" t="str">
        <f t="shared" si="108"/>
        <v>track_1372</v>
      </c>
      <c r="C448" s="33">
        <f t="shared" si="110"/>
        <v>31</v>
      </c>
      <c r="D448" s="33">
        <f t="shared" si="111"/>
        <v>0</v>
      </c>
      <c r="E448" s="33">
        <f t="shared" si="112"/>
        <v>4</v>
      </c>
      <c r="F448" s="33">
        <f t="shared" si="113"/>
        <v>2</v>
      </c>
      <c r="G448" s="33">
        <f t="shared" si="114"/>
        <v>1</v>
      </c>
      <c r="H448" s="33">
        <f t="shared" si="115"/>
        <v>16</v>
      </c>
      <c r="I448" s="33">
        <f t="shared" si="116"/>
        <v>4</v>
      </c>
      <c r="J448" s="31">
        <f t="shared" si="117"/>
        <v>0</v>
      </c>
      <c r="K448" s="31">
        <f t="shared" si="118"/>
        <v>1</v>
      </c>
      <c r="L448" s="31">
        <f t="shared" si="123"/>
        <v>1</v>
      </c>
      <c r="M448" s="31">
        <f t="shared" si="119"/>
        <v>1</v>
      </c>
      <c r="N448" s="31">
        <f t="shared" si="120"/>
        <v>0</v>
      </c>
      <c r="O448" s="31">
        <f t="shared" si="121"/>
        <v>1</v>
      </c>
      <c r="P448" s="31">
        <f t="shared" si="122"/>
        <v>1</v>
      </c>
      <c r="Q448" s="31" t="s">
        <v>757</v>
      </c>
      <c r="R448" s="31">
        <v>0</v>
      </c>
      <c r="S448" s="33">
        <v>0</v>
      </c>
      <c r="T448" s="33">
        <v>0</v>
      </c>
      <c r="U448" s="96" t="s">
        <v>1</v>
      </c>
      <c r="V448" s="96">
        <v>0</v>
      </c>
      <c r="W448" s="33" t="s">
        <v>917</v>
      </c>
      <c r="AP448" s="31"/>
    </row>
    <row r="449" spans="1:42">
      <c r="A449" s="268" t="str">
        <f t="shared" si="109"/>
        <v>1373</v>
      </c>
      <c r="B449" s="124" t="str">
        <f t="shared" si="108"/>
        <v>track_1373</v>
      </c>
      <c r="C449" s="33">
        <f t="shared" si="110"/>
        <v>31</v>
      </c>
      <c r="D449" s="33">
        <f t="shared" si="111"/>
        <v>0</v>
      </c>
      <c r="E449" s="33">
        <f t="shared" si="112"/>
        <v>2</v>
      </c>
      <c r="F449" s="33">
        <f t="shared" si="113"/>
        <v>4</v>
      </c>
      <c r="G449" s="33">
        <f t="shared" si="114"/>
        <v>1</v>
      </c>
      <c r="H449" s="33">
        <f t="shared" si="115"/>
        <v>17</v>
      </c>
      <c r="I449" s="33">
        <f t="shared" si="116"/>
        <v>4</v>
      </c>
      <c r="J449" s="31">
        <f t="shared" si="117"/>
        <v>0</v>
      </c>
      <c r="K449" s="31">
        <f t="shared" si="118"/>
        <v>1</v>
      </c>
      <c r="L449" s="31">
        <f t="shared" si="123"/>
        <v>1</v>
      </c>
      <c r="M449" s="31">
        <f t="shared" si="119"/>
        <v>1</v>
      </c>
      <c r="N449" s="31">
        <f t="shared" si="120"/>
        <v>0</v>
      </c>
      <c r="O449" s="31">
        <f t="shared" si="121"/>
        <v>1</v>
      </c>
      <c r="P449" s="31">
        <f t="shared" si="122"/>
        <v>1</v>
      </c>
      <c r="Q449" s="31" t="s">
        <v>757</v>
      </c>
      <c r="R449" s="31">
        <v>0</v>
      </c>
      <c r="S449" s="33">
        <v>0</v>
      </c>
      <c r="T449" s="33">
        <v>0</v>
      </c>
      <c r="U449" s="96" t="s">
        <v>1</v>
      </c>
      <c r="V449" s="96">
        <v>0</v>
      </c>
      <c r="W449" s="33" t="s">
        <v>916</v>
      </c>
      <c r="AP449" s="31"/>
    </row>
    <row r="450" spans="1:42">
      <c r="A450" s="268" t="str">
        <f t="shared" si="109"/>
        <v>1374</v>
      </c>
      <c r="B450" s="124" t="str">
        <f t="shared" si="108"/>
        <v>track_1374</v>
      </c>
      <c r="C450" s="33">
        <f t="shared" si="110"/>
        <v>31</v>
      </c>
      <c r="D450" s="33">
        <f t="shared" si="111"/>
        <v>0</v>
      </c>
      <c r="E450" s="33">
        <f t="shared" si="112"/>
        <v>1</v>
      </c>
      <c r="F450" s="33">
        <f t="shared" si="113"/>
        <v>1</v>
      </c>
      <c r="G450" s="33">
        <f t="shared" si="114"/>
        <v>1</v>
      </c>
      <c r="H450" s="33">
        <f t="shared" si="115"/>
        <v>18</v>
      </c>
      <c r="I450" s="33">
        <f t="shared" si="116"/>
        <v>4</v>
      </c>
      <c r="J450" s="31">
        <f t="shared" si="117"/>
        <v>0</v>
      </c>
      <c r="K450" s="31">
        <f t="shared" si="118"/>
        <v>1</v>
      </c>
      <c r="L450" s="31">
        <f t="shared" si="123"/>
        <v>1</v>
      </c>
      <c r="M450" s="31">
        <f t="shared" si="119"/>
        <v>1</v>
      </c>
      <c r="N450" s="31">
        <f t="shared" si="120"/>
        <v>0</v>
      </c>
      <c r="O450" s="31">
        <f t="shared" si="121"/>
        <v>1</v>
      </c>
      <c r="P450" s="31">
        <f t="shared" si="122"/>
        <v>1</v>
      </c>
      <c r="Q450" s="31" t="s">
        <v>757</v>
      </c>
      <c r="R450" s="31">
        <v>0</v>
      </c>
      <c r="S450" s="33">
        <v>0</v>
      </c>
      <c r="T450" s="33">
        <v>0</v>
      </c>
      <c r="U450" s="96" t="s">
        <v>1</v>
      </c>
      <c r="V450" s="96">
        <v>0</v>
      </c>
      <c r="W450" s="33" t="s">
        <v>915</v>
      </c>
      <c r="AP450" s="31"/>
    </row>
    <row r="451" spans="1:42">
      <c r="A451" s="268" t="str">
        <f t="shared" si="109"/>
        <v>1375</v>
      </c>
      <c r="B451" s="124" t="str">
        <f t="shared" si="108"/>
        <v>track_1375</v>
      </c>
      <c r="C451" s="33">
        <f t="shared" si="110"/>
        <v>33</v>
      </c>
      <c r="D451" s="33">
        <f t="shared" si="111"/>
        <v>0</v>
      </c>
      <c r="E451" s="33">
        <f t="shared" si="112"/>
        <v>4</v>
      </c>
      <c r="F451" s="33">
        <f t="shared" si="113"/>
        <v>2</v>
      </c>
      <c r="G451" s="33">
        <f t="shared" si="114"/>
        <v>1</v>
      </c>
      <c r="H451" s="33">
        <f t="shared" si="115"/>
        <v>9</v>
      </c>
      <c r="I451" s="33">
        <f t="shared" si="116"/>
        <v>4</v>
      </c>
      <c r="J451" s="31">
        <f t="shared" si="117"/>
        <v>0</v>
      </c>
      <c r="K451" s="31">
        <f t="shared" si="118"/>
        <v>1</v>
      </c>
      <c r="L451" s="31">
        <f t="shared" si="123"/>
        <v>1</v>
      </c>
      <c r="M451" s="31">
        <f t="shared" si="119"/>
        <v>1</v>
      </c>
      <c r="N451" s="31">
        <f t="shared" si="120"/>
        <v>0</v>
      </c>
      <c r="O451" s="31">
        <f t="shared" si="121"/>
        <v>1</v>
      </c>
      <c r="P451" s="31">
        <f t="shared" si="122"/>
        <v>1</v>
      </c>
      <c r="Q451" s="31" t="s">
        <v>757</v>
      </c>
      <c r="R451" s="31">
        <v>0</v>
      </c>
      <c r="S451" s="33">
        <v>0</v>
      </c>
      <c r="T451" s="33">
        <v>0</v>
      </c>
      <c r="U451" s="96" t="s">
        <v>1</v>
      </c>
      <c r="V451" s="96">
        <v>0</v>
      </c>
      <c r="W451" s="33" t="s">
        <v>914</v>
      </c>
      <c r="AP451" s="31"/>
    </row>
    <row r="452" spans="1:42">
      <c r="A452" s="268" t="str">
        <f t="shared" si="109"/>
        <v>1376</v>
      </c>
      <c r="B452" s="124" t="str">
        <f t="shared" si="108"/>
        <v>track_1376</v>
      </c>
      <c r="C452" s="33">
        <f t="shared" si="110"/>
        <v>33</v>
      </c>
      <c r="D452" s="33">
        <f t="shared" si="111"/>
        <v>0</v>
      </c>
      <c r="E452" s="33">
        <f t="shared" si="112"/>
        <v>2</v>
      </c>
      <c r="F452" s="33">
        <f t="shared" si="113"/>
        <v>4</v>
      </c>
      <c r="G452" s="33">
        <f t="shared" si="114"/>
        <v>1</v>
      </c>
      <c r="H452" s="33">
        <f t="shared" si="115"/>
        <v>10</v>
      </c>
      <c r="I452" s="33">
        <f t="shared" si="116"/>
        <v>4</v>
      </c>
      <c r="J452" s="31">
        <f t="shared" si="117"/>
        <v>0</v>
      </c>
      <c r="K452" s="31">
        <f t="shared" si="118"/>
        <v>1</v>
      </c>
      <c r="L452" s="31">
        <f t="shared" si="123"/>
        <v>1</v>
      </c>
      <c r="M452" s="31">
        <f t="shared" si="119"/>
        <v>1</v>
      </c>
      <c r="N452" s="31">
        <f t="shared" si="120"/>
        <v>0</v>
      </c>
      <c r="O452" s="31">
        <f t="shared" si="121"/>
        <v>1</v>
      </c>
      <c r="P452" s="31">
        <f t="shared" si="122"/>
        <v>1</v>
      </c>
      <c r="Q452" s="31" t="s">
        <v>757</v>
      </c>
      <c r="R452" s="31">
        <v>0</v>
      </c>
      <c r="S452" s="33">
        <v>0</v>
      </c>
      <c r="T452" s="33">
        <v>0</v>
      </c>
      <c r="U452" s="96" t="s">
        <v>1</v>
      </c>
      <c r="V452" s="96">
        <v>0</v>
      </c>
      <c r="W452" s="33" t="s">
        <v>913</v>
      </c>
      <c r="AP452" s="31"/>
    </row>
    <row r="453" spans="1:42">
      <c r="A453" s="268" t="str">
        <f t="shared" si="109"/>
        <v>1377</v>
      </c>
      <c r="B453" s="124" t="str">
        <f t="shared" ref="B453:B516" si="124">"track_"&amp;A453</f>
        <v>track_1377</v>
      </c>
      <c r="C453" s="33">
        <f t="shared" si="110"/>
        <v>33</v>
      </c>
      <c r="D453" s="33">
        <f t="shared" si="111"/>
        <v>0</v>
      </c>
      <c r="E453" s="33">
        <f t="shared" si="112"/>
        <v>1</v>
      </c>
      <c r="F453" s="33">
        <f t="shared" si="113"/>
        <v>2</v>
      </c>
      <c r="G453" s="33">
        <f t="shared" si="114"/>
        <v>1</v>
      </c>
      <c r="H453" s="33">
        <f t="shared" si="115"/>
        <v>11</v>
      </c>
      <c r="I453" s="33">
        <f t="shared" si="116"/>
        <v>4</v>
      </c>
      <c r="J453" s="31">
        <f t="shared" si="117"/>
        <v>0</v>
      </c>
      <c r="K453" s="31">
        <f t="shared" si="118"/>
        <v>1</v>
      </c>
      <c r="L453" s="31">
        <f t="shared" si="123"/>
        <v>1</v>
      </c>
      <c r="M453" s="31">
        <f t="shared" si="119"/>
        <v>1</v>
      </c>
      <c r="N453" s="31">
        <f t="shared" si="120"/>
        <v>0</v>
      </c>
      <c r="O453" s="31">
        <f t="shared" si="121"/>
        <v>1</v>
      </c>
      <c r="P453" s="31">
        <f t="shared" si="122"/>
        <v>1</v>
      </c>
      <c r="Q453" s="31" t="s">
        <v>757</v>
      </c>
      <c r="R453" s="31">
        <v>0</v>
      </c>
      <c r="S453" s="33">
        <v>0</v>
      </c>
      <c r="T453" s="33">
        <v>0</v>
      </c>
      <c r="U453" s="96" t="s">
        <v>1</v>
      </c>
      <c r="V453" s="96">
        <v>0</v>
      </c>
      <c r="W453" s="33" t="s">
        <v>912</v>
      </c>
      <c r="AP453" s="31"/>
    </row>
    <row r="454" spans="1:42">
      <c r="A454" s="268" t="str">
        <f t="shared" si="109"/>
        <v>1378</v>
      </c>
      <c r="B454" s="124" t="str">
        <f t="shared" si="124"/>
        <v>track_1378</v>
      </c>
      <c r="C454" s="33">
        <f t="shared" si="110"/>
        <v>33</v>
      </c>
      <c r="D454" s="33">
        <f t="shared" si="111"/>
        <v>0</v>
      </c>
      <c r="E454" s="33">
        <f t="shared" si="112"/>
        <v>3</v>
      </c>
      <c r="F454" s="33">
        <f t="shared" si="113"/>
        <v>4</v>
      </c>
      <c r="G454" s="33">
        <f t="shared" si="114"/>
        <v>1</v>
      </c>
      <c r="H454" s="33">
        <f t="shared" si="115"/>
        <v>12</v>
      </c>
      <c r="I454" s="33">
        <f t="shared" si="116"/>
        <v>4</v>
      </c>
      <c r="J454" s="31">
        <f t="shared" si="117"/>
        <v>0</v>
      </c>
      <c r="K454" s="31">
        <f t="shared" si="118"/>
        <v>1</v>
      </c>
      <c r="L454" s="31">
        <f t="shared" si="123"/>
        <v>1</v>
      </c>
      <c r="M454" s="31">
        <f t="shared" si="119"/>
        <v>1</v>
      </c>
      <c r="N454" s="31">
        <f t="shared" si="120"/>
        <v>0</v>
      </c>
      <c r="O454" s="31">
        <f t="shared" si="121"/>
        <v>1</v>
      </c>
      <c r="P454" s="31">
        <f t="shared" si="122"/>
        <v>1</v>
      </c>
      <c r="Q454" s="31" t="s">
        <v>757</v>
      </c>
      <c r="R454" s="31">
        <v>0</v>
      </c>
      <c r="S454" s="33">
        <v>0</v>
      </c>
      <c r="T454" s="33">
        <v>0</v>
      </c>
      <c r="U454" s="96" t="s">
        <v>1</v>
      </c>
      <c r="V454" s="96">
        <v>0</v>
      </c>
      <c r="W454" s="33" t="s">
        <v>911</v>
      </c>
      <c r="AP454" s="31"/>
    </row>
    <row r="455" spans="1:42">
      <c r="A455" s="268" t="str">
        <f t="shared" si="109"/>
        <v>1379</v>
      </c>
      <c r="B455" s="124" t="str">
        <f t="shared" si="124"/>
        <v>track_1379</v>
      </c>
      <c r="C455" s="33">
        <f t="shared" si="110"/>
        <v>33</v>
      </c>
      <c r="D455" s="33">
        <f t="shared" si="111"/>
        <v>0</v>
      </c>
      <c r="E455" s="33">
        <f t="shared" si="112"/>
        <v>4</v>
      </c>
      <c r="F455" s="33">
        <f t="shared" si="113"/>
        <v>2</v>
      </c>
      <c r="G455" s="33">
        <f t="shared" si="114"/>
        <v>1</v>
      </c>
      <c r="H455" s="33">
        <f t="shared" si="115"/>
        <v>13</v>
      </c>
      <c r="I455" s="33">
        <f t="shared" si="116"/>
        <v>4</v>
      </c>
      <c r="J455" s="31">
        <f t="shared" si="117"/>
        <v>0</v>
      </c>
      <c r="K455" s="31">
        <f t="shared" si="118"/>
        <v>1</v>
      </c>
      <c r="L455" s="31">
        <f t="shared" si="123"/>
        <v>1</v>
      </c>
      <c r="M455" s="31">
        <f t="shared" si="119"/>
        <v>1</v>
      </c>
      <c r="N455" s="31">
        <f t="shared" si="120"/>
        <v>0</v>
      </c>
      <c r="O455" s="31">
        <f t="shared" si="121"/>
        <v>1</v>
      </c>
      <c r="P455" s="31">
        <f t="shared" si="122"/>
        <v>1</v>
      </c>
      <c r="Q455" s="31" t="s">
        <v>757</v>
      </c>
      <c r="R455" s="31">
        <v>0</v>
      </c>
      <c r="S455" s="33">
        <v>0</v>
      </c>
      <c r="T455" s="33">
        <v>0</v>
      </c>
      <c r="U455" s="96" t="s">
        <v>1</v>
      </c>
      <c r="V455" s="96">
        <v>0</v>
      </c>
      <c r="W455" s="33" t="s">
        <v>910</v>
      </c>
      <c r="AP455" s="31"/>
    </row>
    <row r="456" spans="1:42">
      <c r="A456" s="268" t="str">
        <f t="shared" si="109"/>
        <v>1380</v>
      </c>
      <c r="B456" s="124" t="str">
        <f t="shared" si="124"/>
        <v>track_1380</v>
      </c>
      <c r="C456" s="33">
        <f t="shared" si="110"/>
        <v>33</v>
      </c>
      <c r="D456" s="33">
        <f t="shared" si="111"/>
        <v>0</v>
      </c>
      <c r="E456" s="33">
        <f t="shared" si="112"/>
        <v>2</v>
      </c>
      <c r="F456" s="33">
        <f t="shared" si="113"/>
        <v>4</v>
      </c>
      <c r="G456" s="33">
        <f t="shared" si="114"/>
        <v>1</v>
      </c>
      <c r="H456" s="33">
        <f t="shared" si="115"/>
        <v>14</v>
      </c>
      <c r="I456" s="33">
        <f t="shared" si="116"/>
        <v>4</v>
      </c>
      <c r="J456" s="31">
        <f t="shared" si="117"/>
        <v>0</v>
      </c>
      <c r="K456" s="31">
        <f t="shared" si="118"/>
        <v>1</v>
      </c>
      <c r="L456" s="31">
        <f t="shared" si="123"/>
        <v>1</v>
      </c>
      <c r="M456" s="31">
        <f t="shared" si="119"/>
        <v>1</v>
      </c>
      <c r="N456" s="31">
        <f t="shared" si="120"/>
        <v>0</v>
      </c>
      <c r="O456" s="31">
        <f t="shared" si="121"/>
        <v>1</v>
      </c>
      <c r="P456" s="31">
        <f t="shared" si="122"/>
        <v>1</v>
      </c>
      <c r="Q456" s="31" t="s">
        <v>757</v>
      </c>
      <c r="R456" s="31">
        <v>0</v>
      </c>
      <c r="S456" s="33">
        <v>0</v>
      </c>
      <c r="T456" s="33">
        <v>0</v>
      </c>
      <c r="U456" s="96" t="s">
        <v>1</v>
      </c>
      <c r="V456" s="96">
        <v>0</v>
      </c>
      <c r="W456" s="33" t="s">
        <v>909</v>
      </c>
      <c r="AP456" s="31"/>
    </row>
    <row r="457" spans="1:42">
      <c r="A457" s="268" t="str">
        <f t="shared" si="109"/>
        <v>1381</v>
      </c>
      <c r="B457" s="124" t="str">
        <f t="shared" si="124"/>
        <v>track_1381</v>
      </c>
      <c r="C457" s="33">
        <f t="shared" si="110"/>
        <v>33</v>
      </c>
      <c r="D457" s="33">
        <f t="shared" si="111"/>
        <v>0</v>
      </c>
      <c r="E457" s="33">
        <f t="shared" si="112"/>
        <v>2</v>
      </c>
      <c r="F457" s="33">
        <f t="shared" si="113"/>
        <v>4</v>
      </c>
      <c r="G457" s="33">
        <f t="shared" si="114"/>
        <v>1</v>
      </c>
      <c r="H457" s="33">
        <f t="shared" si="115"/>
        <v>15</v>
      </c>
      <c r="I457" s="33">
        <f t="shared" si="116"/>
        <v>4</v>
      </c>
      <c r="J457" s="31">
        <f t="shared" si="117"/>
        <v>0</v>
      </c>
      <c r="K457" s="31">
        <f t="shared" si="118"/>
        <v>1</v>
      </c>
      <c r="L457" s="31">
        <f t="shared" si="123"/>
        <v>1</v>
      </c>
      <c r="M457" s="31">
        <f t="shared" si="119"/>
        <v>1</v>
      </c>
      <c r="N457" s="31">
        <f t="shared" si="120"/>
        <v>0</v>
      </c>
      <c r="O457" s="31">
        <f t="shared" si="121"/>
        <v>1</v>
      </c>
      <c r="P457" s="31">
        <f t="shared" si="122"/>
        <v>1</v>
      </c>
      <c r="Q457" s="31" t="s">
        <v>757</v>
      </c>
      <c r="R457" s="31">
        <v>0</v>
      </c>
      <c r="S457" s="33">
        <v>0</v>
      </c>
      <c r="T457" s="33">
        <v>0</v>
      </c>
      <c r="U457" s="96" t="s">
        <v>1</v>
      </c>
      <c r="V457" s="96">
        <v>0</v>
      </c>
      <c r="W457" s="33" t="s">
        <v>908</v>
      </c>
      <c r="AP457" s="31"/>
    </row>
    <row r="458" spans="1:42">
      <c r="A458" s="268" t="str">
        <f t="shared" si="109"/>
        <v>1382</v>
      </c>
      <c r="B458" s="124" t="str">
        <f t="shared" si="124"/>
        <v>track_1382</v>
      </c>
      <c r="C458" s="33">
        <f t="shared" si="110"/>
        <v>33</v>
      </c>
      <c r="D458" s="33">
        <f t="shared" si="111"/>
        <v>0</v>
      </c>
      <c r="E458" s="33">
        <f t="shared" si="112"/>
        <v>4</v>
      </c>
      <c r="F458" s="33">
        <f t="shared" si="113"/>
        <v>3</v>
      </c>
      <c r="G458" s="33">
        <f t="shared" si="114"/>
        <v>1</v>
      </c>
      <c r="H458" s="33">
        <f t="shared" si="115"/>
        <v>16</v>
      </c>
      <c r="I458" s="33">
        <f t="shared" si="116"/>
        <v>4</v>
      </c>
      <c r="J458" s="31">
        <f t="shared" si="117"/>
        <v>0</v>
      </c>
      <c r="K458" s="31">
        <f t="shared" si="118"/>
        <v>1</v>
      </c>
      <c r="L458" s="31">
        <f t="shared" si="123"/>
        <v>1</v>
      </c>
      <c r="M458" s="31">
        <f t="shared" si="119"/>
        <v>1</v>
      </c>
      <c r="N458" s="31">
        <f t="shared" si="120"/>
        <v>0</v>
      </c>
      <c r="O458" s="31">
        <f t="shared" si="121"/>
        <v>1</v>
      </c>
      <c r="P458" s="31">
        <f t="shared" si="122"/>
        <v>1</v>
      </c>
      <c r="Q458" s="31" t="s">
        <v>757</v>
      </c>
      <c r="R458" s="31">
        <v>0</v>
      </c>
      <c r="S458" s="33">
        <v>0</v>
      </c>
      <c r="T458" s="33">
        <v>0</v>
      </c>
      <c r="U458" s="96" t="s">
        <v>1</v>
      </c>
      <c r="V458" s="96">
        <v>0</v>
      </c>
      <c r="W458" s="33" t="s">
        <v>907</v>
      </c>
      <c r="AP458" s="31"/>
    </row>
    <row r="459" spans="1:42">
      <c r="A459" s="268" t="str">
        <f t="shared" si="109"/>
        <v>1383</v>
      </c>
      <c r="B459" s="124" t="str">
        <f t="shared" si="124"/>
        <v>track_1383</v>
      </c>
      <c r="C459" s="33">
        <f t="shared" si="110"/>
        <v>33</v>
      </c>
      <c r="D459" s="33">
        <f t="shared" si="111"/>
        <v>0</v>
      </c>
      <c r="E459" s="33">
        <f t="shared" si="112"/>
        <v>4</v>
      </c>
      <c r="F459" s="33">
        <f t="shared" si="113"/>
        <v>2</v>
      </c>
      <c r="G459" s="33">
        <f t="shared" si="114"/>
        <v>1</v>
      </c>
      <c r="H459" s="33">
        <f t="shared" si="115"/>
        <v>17</v>
      </c>
      <c r="I459" s="33">
        <f t="shared" si="116"/>
        <v>4</v>
      </c>
      <c r="J459" s="31">
        <f t="shared" si="117"/>
        <v>0</v>
      </c>
      <c r="K459" s="31">
        <f t="shared" si="118"/>
        <v>1</v>
      </c>
      <c r="L459" s="31">
        <f t="shared" si="123"/>
        <v>1</v>
      </c>
      <c r="M459" s="31">
        <f t="shared" si="119"/>
        <v>1</v>
      </c>
      <c r="N459" s="31">
        <f t="shared" si="120"/>
        <v>0</v>
      </c>
      <c r="O459" s="31">
        <f t="shared" si="121"/>
        <v>1</v>
      </c>
      <c r="P459" s="31">
        <f t="shared" si="122"/>
        <v>1</v>
      </c>
      <c r="Q459" s="31" t="s">
        <v>757</v>
      </c>
      <c r="R459" s="31">
        <v>0</v>
      </c>
      <c r="S459" s="33">
        <v>0</v>
      </c>
      <c r="T459" s="33">
        <v>0</v>
      </c>
      <c r="U459" s="96" t="s">
        <v>1</v>
      </c>
      <c r="V459" s="96">
        <v>0</v>
      </c>
      <c r="W459" s="33" t="s">
        <v>906</v>
      </c>
      <c r="AP459" s="31"/>
    </row>
    <row r="460" spans="1:42">
      <c r="A460" s="268" t="str">
        <f t="shared" si="109"/>
        <v>1384</v>
      </c>
      <c r="B460" s="124" t="str">
        <f t="shared" si="124"/>
        <v>track_1384</v>
      </c>
      <c r="C460" s="33">
        <f t="shared" si="110"/>
        <v>33</v>
      </c>
      <c r="D460" s="33">
        <f t="shared" si="111"/>
        <v>0</v>
      </c>
      <c r="E460" s="33">
        <f t="shared" si="112"/>
        <v>1</v>
      </c>
      <c r="F460" s="33">
        <f t="shared" si="113"/>
        <v>1</v>
      </c>
      <c r="G460" s="33">
        <f t="shared" si="114"/>
        <v>1</v>
      </c>
      <c r="H460" s="33">
        <f t="shared" si="115"/>
        <v>18</v>
      </c>
      <c r="I460" s="33">
        <f t="shared" si="116"/>
        <v>4</v>
      </c>
      <c r="J460" s="31">
        <f t="shared" si="117"/>
        <v>0</v>
      </c>
      <c r="K460" s="31">
        <f t="shared" si="118"/>
        <v>1</v>
      </c>
      <c r="L460" s="31">
        <f t="shared" si="123"/>
        <v>1</v>
      </c>
      <c r="M460" s="31">
        <f t="shared" si="119"/>
        <v>1</v>
      </c>
      <c r="N460" s="31">
        <f t="shared" si="120"/>
        <v>0</v>
      </c>
      <c r="O460" s="31">
        <f t="shared" si="121"/>
        <v>1</v>
      </c>
      <c r="P460" s="31">
        <f t="shared" si="122"/>
        <v>1</v>
      </c>
      <c r="Q460" s="31" t="s">
        <v>757</v>
      </c>
      <c r="R460" s="31">
        <v>0</v>
      </c>
      <c r="S460" s="33">
        <v>0</v>
      </c>
      <c r="T460" s="33">
        <v>0</v>
      </c>
      <c r="U460" s="96" t="s">
        <v>1</v>
      </c>
      <c r="V460" s="96">
        <v>0</v>
      </c>
      <c r="W460" s="33" t="s">
        <v>905</v>
      </c>
      <c r="AP460" s="31"/>
    </row>
    <row r="461" spans="1:42">
      <c r="A461" s="268" t="str">
        <f t="shared" si="109"/>
        <v>1385</v>
      </c>
      <c r="B461" s="124" t="str">
        <f t="shared" si="124"/>
        <v>track_1385</v>
      </c>
      <c r="C461" s="33">
        <f t="shared" si="110"/>
        <v>20</v>
      </c>
      <c r="D461" s="33">
        <f t="shared" si="111"/>
        <v>1</v>
      </c>
      <c r="E461" s="33">
        <f t="shared" si="112"/>
        <v>4</v>
      </c>
      <c r="F461" s="33">
        <f t="shared" si="113"/>
        <v>2</v>
      </c>
      <c r="G461" s="33">
        <f t="shared" si="114"/>
        <v>1</v>
      </c>
      <c r="H461" s="33">
        <f t="shared" si="115"/>
        <v>5</v>
      </c>
      <c r="I461" s="33">
        <f t="shared" si="116"/>
        <v>1</v>
      </c>
      <c r="J461" s="31">
        <f t="shared" si="117"/>
        <v>1</v>
      </c>
      <c r="K461" s="31">
        <f t="shared" si="118"/>
        <v>1</v>
      </c>
      <c r="L461" s="31">
        <f t="shared" si="123"/>
        <v>1</v>
      </c>
      <c r="M461" s="31">
        <f t="shared" si="119"/>
        <v>1</v>
      </c>
      <c r="N461" s="31">
        <f t="shared" si="120"/>
        <v>0</v>
      </c>
      <c r="O461" s="31">
        <f t="shared" si="121"/>
        <v>1</v>
      </c>
      <c r="P461" s="31">
        <f t="shared" si="122"/>
        <v>1</v>
      </c>
      <c r="Q461" s="31" t="s">
        <v>757</v>
      </c>
      <c r="R461" s="31">
        <v>0</v>
      </c>
      <c r="S461" s="33">
        <v>0</v>
      </c>
      <c r="T461" s="33">
        <v>0</v>
      </c>
      <c r="U461" s="96" t="s">
        <v>1</v>
      </c>
      <c r="V461" s="96">
        <v>0</v>
      </c>
      <c r="W461" s="33" t="s">
        <v>904</v>
      </c>
      <c r="AP461" s="31"/>
    </row>
    <row r="462" spans="1:42">
      <c r="A462" s="268" t="str">
        <f t="shared" si="109"/>
        <v>1386</v>
      </c>
      <c r="B462" s="124" t="str">
        <f t="shared" si="124"/>
        <v>track_1386</v>
      </c>
      <c r="C462" s="33">
        <f t="shared" si="110"/>
        <v>20</v>
      </c>
      <c r="D462" s="33">
        <f t="shared" si="111"/>
        <v>1</v>
      </c>
      <c r="E462" s="33">
        <f t="shared" si="112"/>
        <v>4</v>
      </c>
      <c r="F462" s="33">
        <f t="shared" si="113"/>
        <v>4</v>
      </c>
      <c r="G462" s="33">
        <f t="shared" si="114"/>
        <v>1</v>
      </c>
      <c r="H462" s="33">
        <f t="shared" si="115"/>
        <v>6</v>
      </c>
      <c r="I462" s="33">
        <f t="shared" si="116"/>
        <v>1</v>
      </c>
      <c r="J462" s="31">
        <f t="shared" si="117"/>
        <v>1</v>
      </c>
      <c r="K462" s="31">
        <f t="shared" si="118"/>
        <v>1</v>
      </c>
      <c r="L462" s="31">
        <f t="shared" si="123"/>
        <v>1</v>
      </c>
      <c r="M462" s="31">
        <f t="shared" si="119"/>
        <v>1</v>
      </c>
      <c r="N462" s="31">
        <f t="shared" si="120"/>
        <v>0</v>
      </c>
      <c r="O462" s="31">
        <f t="shared" si="121"/>
        <v>1</v>
      </c>
      <c r="P462" s="31">
        <f t="shared" si="122"/>
        <v>1</v>
      </c>
      <c r="Q462" s="31" t="s">
        <v>757</v>
      </c>
      <c r="R462" s="31">
        <v>0</v>
      </c>
      <c r="S462" s="33">
        <v>0</v>
      </c>
      <c r="T462" s="33">
        <v>0</v>
      </c>
      <c r="U462" s="96" t="s">
        <v>1</v>
      </c>
      <c r="V462" s="96">
        <v>0</v>
      </c>
      <c r="W462" s="33" t="s">
        <v>903</v>
      </c>
      <c r="AP462" s="31"/>
    </row>
    <row r="463" spans="1:42">
      <c r="A463" s="268" t="str">
        <f t="shared" si="109"/>
        <v>1387</v>
      </c>
      <c r="B463" s="124" t="str">
        <f t="shared" si="124"/>
        <v>track_1387</v>
      </c>
      <c r="C463" s="33">
        <f t="shared" si="110"/>
        <v>20</v>
      </c>
      <c r="D463" s="33">
        <f t="shared" si="111"/>
        <v>1</v>
      </c>
      <c r="E463" s="33">
        <f t="shared" si="112"/>
        <v>1</v>
      </c>
      <c r="F463" s="33">
        <f t="shared" si="113"/>
        <v>2</v>
      </c>
      <c r="G463" s="33">
        <f t="shared" si="114"/>
        <v>1</v>
      </c>
      <c r="H463" s="33">
        <f t="shared" si="115"/>
        <v>7</v>
      </c>
      <c r="I463" s="33">
        <f t="shared" si="116"/>
        <v>1</v>
      </c>
      <c r="J463" s="31">
        <f t="shared" si="117"/>
        <v>1</v>
      </c>
      <c r="K463" s="31">
        <f t="shared" si="118"/>
        <v>1</v>
      </c>
      <c r="L463" s="31">
        <f t="shared" si="123"/>
        <v>1</v>
      </c>
      <c r="M463" s="31">
        <f t="shared" si="119"/>
        <v>1</v>
      </c>
      <c r="N463" s="31">
        <f t="shared" si="120"/>
        <v>0</v>
      </c>
      <c r="O463" s="31">
        <f t="shared" si="121"/>
        <v>1</v>
      </c>
      <c r="P463" s="31">
        <f t="shared" si="122"/>
        <v>1</v>
      </c>
      <c r="Q463" s="31" t="s">
        <v>757</v>
      </c>
      <c r="R463" s="31">
        <v>0</v>
      </c>
      <c r="S463" s="33">
        <v>0</v>
      </c>
      <c r="T463" s="33">
        <v>0</v>
      </c>
      <c r="U463" s="96" t="s">
        <v>1</v>
      </c>
      <c r="V463" s="96">
        <v>0</v>
      </c>
      <c r="W463" s="33" t="s">
        <v>902</v>
      </c>
      <c r="AP463" s="31"/>
    </row>
    <row r="464" spans="1:42">
      <c r="A464" s="268" t="str">
        <f t="shared" si="109"/>
        <v>1388</v>
      </c>
      <c r="B464" s="124" t="str">
        <f t="shared" si="124"/>
        <v>track_1388</v>
      </c>
      <c r="C464" s="33">
        <f t="shared" si="110"/>
        <v>20</v>
      </c>
      <c r="D464" s="33">
        <f t="shared" si="111"/>
        <v>1</v>
      </c>
      <c r="E464" s="33">
        <f t="shared" si="112"/>
        <v>3</v>
      </c>
      <c r="F464" s="33">
        <f t="shared" si="113"/>
        <v>1</v>
      </c>
      <c r="G464" s="33">
        <f t="shared" si="114"/>
        <v>1</v>
      </c>
      <c r="H464" s="33">
        <f t="shared" si="115"/>
        <v>8</v>
      </c>
      <c r="I464" s="33">
        <f t="shared" si="116"/>
        <v>1</v>
      </c>
      <c r="J464" s="31">
        <f t="shared" si="117"/>
        <v>1</v>
      </c>
      <c r="K464" s="31">
        <f t="shared" si="118"/>
        <v>1</v>
      </c>
      <c r="L464" s="31">
        <f t="shared" si="123"/>
        <v>1</v>
      </c>
      <c r="M464" s="31">
        <f t="shared" si="119"/>
        <v>1</v>
      </c>
      <c r="N464" s="31">
        <f t="shared" si="120"/>
        <v>0</v>
      </c>
      <c r="O464" s="31">
        <f t="shared" si="121"/>
        <v>1</v>
      </c>
      <c r="P464" s="31">
        <f t="shared" si="122"/>
        <v>1</v>
      </c>
      <c r="Q464" s="31" t="s">
        <v>757</v>
      </c>
      <c r="R464" s="31">
        <v>0</v>
      </c>
      <c r="S464" s="33">
        <v>0</v>
      </c>
      <c r="T464" s="33">
        <v>0</v>
      </c>
      <c r="U464" s="96" t="s">
        <v>1</v>
      </c>
      <c r="V464" s="96">
        <v>0</v>
      </c>
      <c r="W464" s="33" t="s">
        <v>901</v>
      </c>
      <c r="AP464" s="31"/>
    </row>
    <row r="465" spans="1:42">
      <c r="A465" s="268" t="str">
        <f t="shared" si="109"/>
        <v>1389</v>
      </c>
      <c r="B465" s="124" t="str">
        <f t="shared" si="124"/>
        <v>track_1389</v>
      </c>
      <c r="C465" s="33">
        <f t="shared" si="110"/>
        <v>20</v>
      </c>
      <c r="D465" s="33">
        <f t="shared" si="111"/>
        <v>1</v>
      </c>
      <c r="E465" s="33">
        <f t="shared" si="112"/>
        <v>2</v>
      </c>
      <c r="F465" s="33">
        <f t="shared" si="113"/>
        <v>4</v>
      </c>
      <c r="G465" s="33">
        <f t="shared" si="114"/>
        <v>1</v>
      </c>
      <c r="H465" s="33">
        <f t="shared" si="115"/>
        <v>9</v>
      </c>
      <c r="I465" s="33">
        <f t="shared" si="116"/>
        <v>1</v>
      </c>
      <c r="J465" s="31">
        <f t="shared" si="117"/>
        <v>1</v>
      </c>
      <c r="K465" s="31">
        <f t="shared" si="118"/>
        <v>1</v>
      </c>
      <c r="L465" s="31">
        <f t="shared" si="123"/>
        <v>1</v>
      </c>
      <c r="M465" s="31">
        <f t="shared" si="119"/>
        <v>1</v>
      </c>
      <c r="N465" s="31">
        <f t="shared" si="120"/>
        <v>0</v>
      </c>
      <c r="O465" s="31">
        <f t="shared" si="121"/>
        <v>1</v>
      </c>
      <c r="P465" s="31">
        <f t="shared" si="122"/>
        <v>1</v>
      </c>
      <c r="Q465" s="31" t="s">
        <v>757</v>
      </c>
      <c r="R465" s="31">
        <v>0</v>
      </c>
      <c r="S465" s="33">
        <v>0</v>
      </c>
      <c r="T465" s="33">
        <v>0</v>
      </c>
      <c r="U465" s="96" t="s">
        <v>1</v>
      </c>
      <c r="V465" s="96">
        <v>0</v>
      </c>
      <c r="W465" s="33" t="s">
        <v>900</v>
      </c>
      <c r="AP465" s="31"/>
    </row>
    <row r="466" spans="1:42">
      <c r="A466" s="268" t="str">
        <f t="shared" si="109"/>
        <v>1390</v>
      </c>
      <c r="B466" s="124" t="str">
        <f t="shared" si="124"/>
        <v>track_1390</v>
      </c>
      <c r="C466" s="33">
        <f t="shared" si="110"/>
        <v>20</v>
      </c>
      <c r="D466" s="33">
        <f t="shared" si="111"/>
        <v>1</v>
      </c>
      <c r="E466" s="33">
        <f t="shared" si="112"/>
        <v>2</v>
      </c>
      <c r="F466" s="33">
        <f t="shared" si="113"/>
        <v>2</v>
      </c>
      <c r="G466" s="33">
        <f t="shared" si="114"/>
        <v>1</v>
      </c>
      <c r="H466" s="33">
        <f t="shared" si="115"/>
        <v>10</v>
      </c>
      <c r="I466" s="33">
        <f t="shared" si="116"/>
        <v>1</v>
      </c>
      <c r="J466" s="31">
        <f t="shared" si="117"/>
        <v>1</v>
      </c>
      <c r="K466" s="31">
        <f t="shared" si="118"/>
        <v>1</v>
      </c>
      <c r="L466" s="31">
        <f t="shared" si="123"/>
        <v>1</v>
      </c>
      <c r="M466" s="31">
        <f t="shared" si="119"/>
        <v>1</v>
      </c>
      <c r="N466" s="31">
        <f t="shared" si="120"/>
        <v>0</v>
      </c>
      <c r="O466" s="31">
        <f t="shared" si="121"/>
        <v>1</v>
      </c>
      <c r="P466" s="31">
        <f t="shared" si="122"/>
        <v>1</v>
      </c>
      <c r="Q466" s="31" t="s">
        <v>757</v>
      </c>
      <c r="R466" s="31">
        <v>0</v>
      </c>
      <c r="S466" s="33">
        <v>0</v>
      </c>
      <c r="T466" s="33">
        <v>0</v>
      </c>
      <c r="U466" s="96" t="s">
        <v>1</v>
      </c>
      <c r="V466" s="96">
        <v>0</v>
      </c>
      <c r="W466" s="33" t="s">
        <v>899</v>
      </c>
      <c r="AP466" s="31"/>
    </row>
    <row r="467" spans="1:42">
      <c r="A467" s="268" t="str">
        <f t="shared" si="109"/>
        <v>1391</v>
      </c>
      <c r="B467" s="124" t="str">
        <f t="shared" si="124"/>
        <v>track_1391</v>
      </c>
      <c r="C467" s="33">
        <f t="shared" si="110"/>
        <v>32</v>
      </c>
      <c r="D467" s="33">
        <f t="shared" si="111"/>
        <v>0</v>
      </c>
      <c r="E467" s="33">
        <f t="shared" si="112"/>
        <v>4</v>
      </c>
      <c r="F467" s="33">
        <f t="shared" si="113"/>
        <v>2</v>
      </c>
      <c r="G467" s="33">
        <f t="shared" si="114"/>
        <v>1</v>
      </c>
      <c r="H467" s="33">
        <f t="shared" si="115"/>
        <v>9</v>
      </c>
      <c r="I467" s="33">
        <f t="shared" si="116"/>
        <v>4</v>
      </c>
      <c r="J467" s="31">
        <f t="shared" si="117"/>
        <v>1</v>
      </c>
      <c r="K467" s="31">
        <f t="shared" si="118"/>
        <v>1</v>
      </c>
      <c r="L467" s="31">
        <f t="shared" si="123"/>
        <v>1</v>
      </c>
      <c r="M467" s="31">
        <f t="shared" si="119"/>
        <v>1</v>
      </c>
      <c r="N467" s="31">
        <f t="shared" si="120"/>
        <v>1</v>
      </c>
      <c r="O467" s="31">
        <f t="shared" si="121"/>
        <v>1</v>
      </c>
      <c r="P467" s="31">
        <f t="shared" si="122"/>
        <v>1</v>
      </c>
      <c r="Q467" s="31">
        <v>0</v>
      </c>
      <c r="R467" s="31">
        <v>0</v>
      </c>
      <c r="S467" s="33">
        <v>0</v>
      </c>
      <c r="T467" s="33">
        <v>0</v>
      </c>
      <c r="U467" s="96" t="s">
        <v>1</v>
      </c>
      <c r="V467" s="96">
        <v>0</v>
      </c>
      <c r="W467" s="33" t="s">
        <v>898</v>
      </c>
      <c r="AP467" s="31"/>
    </row>
    <row r="468" spans="1:42">
      <c r="A468" s="268" t="str">
        <f t="shared" si="109"/>
        <v>1392</v>
      </c>
      <c r="B468" s="124" t="str">
        <f t="shared" si="124"/>
        <v>track_1392</v>
      </c>
      <c r="C468" s="33">
        <f t="shared" si="110"/>
        <v>32</v>
      </c>
      <c r="D468" s="33">
        <f t="shared" si="111"/>
        <v>0</v>
      </c>
      <c r="E468" s="33">
        <f t="shared" si="112"/>
        <v>2</v>
      </c>
      <c r="F468" s="33">
        <f t="shared" si="113"/>
        <v>4</v>
      </c>
      <c r="G468" s="33">
        <f t="shared" si="114"/>
        <v>1</v>
      </c>
      <c r="H468" s="33">
        <f t="shared" si="115"/>
        <v>10</v>
      </c>
      <c r="I468" s="33">
        <f t="shared" si="116"/>
        <v>4</v>
      </c>
      <c r="J468" s="31">
        <f t="shared" si="117"/>
        <v>1</v>
      </c>
      <c r="K468" s="31">
        <f t="shared" si="118"/>
        <v>1</v>
      </c>
      <c r="L468" s="31">
        <f t="shared" si="123"/>
        <v>1</v>
      </c>
      <c r="M468" s="31">
        <f t="shared" si="119"/>
        <v>1</v>
      </c>
      <c r="N468" s="31">
        <f t="shared" si="120"/>
        <v>1</v>
      </c>
      <c r="O468" s="31">
        <f t="shared" si="121"/>
        <v>1</v>
      </c>
      <c r="P468" s="31">
        <f t="shared" si="122"/>
        <v>1</v>
      </c>
      <c r="Q468" s="31">
        <v>0</v>
      </c>
      <c r="R468" s="31">
        <v>0</v>
      </c>
      <c r="S468" s="33">
        <v>0</v>
      </c>
      <c r="T468" s="33">
        <v>0</v>
      </c>
      <c r="U468" s="96" t="s">
        <v>1</v>
      </c>
      <c r="V468" s="96">
        <v>0</v>
      </c>
      <c r="W468" s="33" t="s">
        <v>897</v>
      </c>
      <c r="AP468" s="31"/>
    </row>
    <row r="469" spans="1:42">
      <c r="A469" s="268" t="str">
        <f t="shared" si="109"/>
        <v>1393</v>
      </c>
      <c r="B469" s="124" t="str">
        <f t="shared" si="124"/>
        <v>track_1393</v>
      </c>
      <c r="C469" s="33">
        <f t="shared" si="110"/>
        <v>32</v>
      </c>
      <c r="D469" s="33">
        <f t="shared" si="111"/>
        <v>0</v>
      </c>
      <c r="E469" s="33">
        <f t="shared" si="112"/>
        <v>1</v>
      </c>
      <c r="F469" s="33">
        <f t="shared" si="113"/>
        <v>2</v>
      </c>
      <c r="G469" s="33">
        <f t="shared" si="114"/>
        <v>1</v>
      </c>
      <c r="H469" s="33">
        <f t="shared" si="115"/>
        <v>11</v>
      </c>
      <c r="I469" s="33">
        <f t="shared" si="116"/>
        <v>4</v>
      </c>
      <c r="J469" s="31">
        <f t="shared" si="117"/>
        <v>1</v>
      </c>
      <c r="K469" s="31">
        <f t="shared" si="118"/>
        <v>1</v>
      </c>
      <c r="L469" s="31">
        <f t="shared" si="123"/>
        <v>1</v>
      </c>
      <c r="M469" s="31">
        <f t="shared" si="119"/>
        <v>1</v>
      </c>
      <c r="N469" s="31">
        <f t="shared" si="120"/>
        <v>1</v>
      </c>
      <c r="O469" s="31">
        <f t="shared" si="121"/>
        <v>1</v>
      </c>
      <c r="P469" s="31">
        <f t="shared" si="122"/>
        <v>1</v>
      </c>
      <c r="Q469" s="31">
        <v>0</v>
      </c>
      <c r="R469" s="31">
        <v>0</v>
      </c>
      <c r="S469" s="33">
        <v>0</v>
      </c>
      <c r="T469" s="33">
        <v>0</v>
      </c>
      <c r="U469" s="96" t="s">
        <v>1</v>
      </c>
      <c r="V469" s="96">
        <v>0</v>
      </c>
      <c r="W469" s="33" t="s">
        <v>896</v>
      </c>
      <c r="AP469" s="31"/>
    </row>
    <row r="470" spans="1:42">
      <c r="A470" s="268" t="str">
        <f t="shared" si="109"/>
        <v>1394</v>
      </c>
      <c r="B470" s="124" t="str">
        <f t="shared" si="124"/>
        <v>track_1394</v>
      </c>
      <c r="C470" s="33">
        <f t="shared" si="110"/>
        <v>32</v>
      </c>
      <c r="D470" s="33">
        <f t="shared" si="111"/>
        <v>0</v>
      </c>
      <c r="E470" s="33">
        <f t="shared" si="112"/>
        <v>1</v>
      </c>
      <c r="F470" s="33">
        <f t="shared" si="113"/>
        <v>4</v>
      </c>
      <c r="G470" s="33">
        <f t="shared" si="114"/>
        <v>1</v>
      </c>
      <c r="H470" s="33">
        <f t="shared" si="115"/>
        <v>12</v>
      </c>
      <c r="I470" s="33">
        <f t="shared" si="116"/>
        <v>4</v>
      </c>
      <c r="J470" s="31">
        <f t="shared" si="117"/>
        <v>1</v>
      </c>
      <c r="K470" s="31">
        <f t="shared" si="118"/>
        <v>1</v>
      </c>
      <c r="L470" s="31">
        <f t="shared" si="123"/>
        <v>1</v>
      </c>
      <c r="M470" s="31">
        <f t="shared" si="119"/>
        <v>1</v>
      </c>
      <c r="N470" s="31">
        <f t="shared" si="120"/>
        <v>1</v>
      </c>
      <c r="O470" s="31">
        <f t="shared" si="121"/>
        <v>1</v>
      </c>
      <c r="P470" s="31">
        <f t="shared" si="122"/>
        <v>1</v>
      </c>
      <c r="Q470" s="31">
        <v>0</v>
      </c>
      <c r="R470" s="31">
        <v>0</v>
      </c>
      <c r="S470" s="33">
        <v>0</v>
      </c>
      <c r="T470" s="33">
        <v>0</v>
      </c>
      <c r="U470" s="96" t="s">
        <v>1</v>
      </c>
      <c r="V470" s="96">
        <v>0</v>
      </c>
      <c r="W470" s="33" t="s">
        <v>895</v>
      </c>
      <c r="AP470" s="31"/>
    </row>
    <row r="471" spans="1:42">
      <c r="A471" s="268" t="str">
        <f t="shared" si="109"/>
        <v>1395</v>
      </c>
      <c r="B471" s="124" t="str">
        <f t="shared" si="124"/>
        <v>track_1395</v>
      </c>
      <c r="C471" s="33">
        <f t="shared" si="110"/>
        <v>32</v>
      </c>
      <c r="D471" s="33">
        <f t="shared" si="111"/>
        <v>0</v>
      </c>
      <c r="E471" s="33">
        <f t="shared" si="112"/>
        <v>4</v>
      </c>
      <c r="F471" s="33">
        <f t="shared" si="113"/>
        <v>3</v>
      </c>
      <c r="G471" s="33">
        <f t="shared" si="114"/>
        <v>1</v>
      </c>
      <c r="H471" s="33">
        <f t="shared" si="115"/>
        <v>13</v>
      </c>
      <c r="I471" s="33">
        <f t="shared" si="116"/>
        <v>4</v>
      </c>
      <c r="J471" s="31">
        <f t="shared" si="117"/>
        <v>1</v>
      </c>
      <c r="K471" s="31">
        <f t="shared" si="118"/>
        <v>1</v>
      </c>
      <c r="L471" s="31">
        <f t="shared" si="123"/>
        <v>1</v>
      </c>
      <c r="M471" s="31">
        <f t="shared" si="119"/>
        <v>1</v>
      </c>
      <c r="N471" s="31">
        <f t="shared" si="120"/>
        <v>1</v>
      </c>
      <c r="O471" s="31">
        <f t="shared" si="121"/>
        <v>1</v>
      </c>
      <c r="P471" s="31">
        <f t="shared" si="122"/>
        <v>1</v>
      </c>
      <c r="Q471" s="31">
        <v>0</v>
      </c>
      <c r="R471" s="31">
        <v>0</v>
      </c>
      <c r="S471" s="33">
        <v>0</v>
      </c>
      <c r="T471" s="33">
        <v>0</v>
      </c>
      <c r="U471" s="96" t="s">
        <v>1</v>
      </c>
      <c r="V471" s="96">
        <v>0</v>
      </c>
      <c r="W471" s="33" t="s">
        <v>894</v>
      </c>
      <c r="AP471" s="31"/>
    </row>
    <row r="472" spans="1:42">
      <c r="A472" s="268" t="str">
        <f t="shared" si="109"/>
        <v>1396</v>
      </c>
      <c r="B472" s="124" t="str">
        <f t="shared" si="124"/>
        <v>track_1396</v>
      </c>
      <c r="C472" s="33">
        <f t="shared" si="110"/>
        <v>32</v>
      </c>
      <c r="D472" s="33">
        <f t="shared" si="111"/>
        <v>0</v>
      </c>
      <c r="E472" s="33">
        <f t="shared" si="112"/>
        <v>3</v>
      </c>
      <c r="F472" s="33">
        <f t="shared" si="113"/>
        <v>2</v>
      </c>
      <c r="G472" s="33">
        <f t="shared" si="114"/>
        <v>1</v>
      </c>
      <c r="H472" s="33">
        <f t="shared" si="115"/>
        <v>14</v>
      </c>
      <c r="I472" s="33">
        <f t="shared" si="116"/>
        <v>4</v>
      </c>
      <c r="J472" s="31">
        <f t="shared" si="117"/>
        <v>1</v>
      </c>
      <c r="K472" s="31">
        <f t="shared" si="118"/>
        <v>1</v>
      </c>
      <c r="L472" s="31">
        <f t="shared" si="123"/>
        <v>1</v>
      </c>
      <c r="M472" s="31">
        <f t="shared" si="119"/>
        <v>1</v>
      </c>
      <c r="N472" s="31">
        <f t="shared" si="120"/>
        <v>1</v>
      </c>
      <c r="O472" s="31">
        <f t="shared" si="121"/>
        <v>1</v>
      </c>
      <c r="P472" s="31">
        <f t="shared" si="122"/>
        <v>1</v>
      </c>
      <c r="Q472" s="31">
        <v>0</v>
      </c>
      <c r="R472" s="31">
        <v>0</v>
      </c>
      <c r="S472" s="33">
        <v>0</v>
      </c>
      <c r="T472" s="33">
        <v>0</v>
      </c>
      <c r="U472" s="96" t="s">
        <v>1</v>
      </c>
      <c r="V472" s="96">
        <v>0</v>
      </c>
      <c r="W472" s="33" t="s">
        <v>893</v>
      </c>
      <c r="AP472" s="31"/>
    </row>
    <row r="473" spans="1:42">
      <c r="A473" s="268" t="str">
        <f t="shared" si="109"/>
        <v>1397</v>
      </c>
      <c r="B473" s="124" t="str">
        <f t="shared" si="124"/>
        <v>track_1397</v>
      </c>
      <c r="C473" s="33">
        <f t="shared" si="110"/>
        <v>32</v>
      </c>
      <c r="D473" s="33">
        <f t="shared" si="111"/>
        <v>0</v>
      </c>
      <c r="E473" s="33">
        <f t="shared" si="112"/>
        <v>1</v>
      </c>
      <c r="F473" s="33">
        <f t="shared" si="113"/>
        <v>3</v>
      </c>
      <c r="G473" s="33">
        <f t="shared" si="114"/>
        <v>1</v>
      </c>
      <c r="H473" s="33">
        <f t="shared" si="115"/>
        <v>15</v>
      </c>
      <c r="I473" s="33">
        <f t="shared" si="116"/>
        <v>4</v>
      </c>
      <c r="J473" s="31">
        <f t="shared" si="117"/>
        <v>1</v>
      </c>
      <c r="K473" s="31">
        <f t="shared" si="118"/>
        <v>1</v>
      </c>
      <c r="L473" s="31">
        <f t="shared" si="123"/>
        <v>1</v>
      </c>
      <c r="M473" s="31">
        <f t="shared" si="119"/>
        <v>1</v>
      </c>
      <c r="N473" s="31">
        <f t="shared" si="120"/>
        <v>1</v>
      </c>
      <c r="O473" s="31">
        <f t="shared" si="121"/>
        <v>1</v>
      </c>
      <c r="P473" s="31">
        <f t="shared" si="122"/>
        <v>1</v>
      </c>
      <c r="Q473" s="31">
        <v>0</v>
      </c>
      <c r="R473" s="31">
        <v>0</v>
      </c>
      <c r="S473" s="33">
        <v>0</v>
      </c>
      <c r="T473" s="33">
        <v>0</v>
      </c>
      <c r="U473" s="96" t="s">
        <v>1</v>
      </c>
      <c r="V473" s="96">
        <v>0</v>
      </c>
      <c r="W473" s="33" t="s">
        <v>892</v>
      </c>
      <c r="AP473" s="31"/>
    </row>
    <row r="474" spans="1:42">
      <c r="A474" s="268" t="str">
        <f t="shared" si="109"/>
        <v>1398</v>
      </c>
      <c r="B474" s="124" t="str">
        <f t="shared" si="124"/>
        <v>track_1398</v>
      </c>
      <c r="C474" s="33">
        <f t="shared" si="110"/>
        <v>32</v>
      </c>
      <c r="D474" s="33">
        <f t="shared" si="111"/>
        <v>0</v>
      </c>
      <c r="E474" s="33">
        <f t="shared" si="112"/>
        <v>2</v>
      </c>
      <c r="F474" s="33">
        <f t="shared" si="113"/>
        <v>3</v>
      </c>
      <c r="G474" s="33">
        <f t="shared" si="114"/>
        <v>1</v>
      </c>
      <c r="H474" s="33">
        <f t="shared" si="115"/>
        <v>16</v>
      </c>
      <c r="I474" s="33">
        <f t="shared" si="116"/>
        <v>4</v>
      </c>
      <c r="J474" s="31">
        <f t="shared" si="117"/>
        <v>1</v>
      </c>
      <c r="K474" s="31">
        <f t="shared" si="118"/>
        <v>1</v>
      </c>
      <c r="L474" s="31">
        <f t="shared" si="123"/>
        <v>1</v>
      </c>
      <c r="M474" s="31">
        <f t="shared" si="119"/>
        <v>1</v>
      </c>
      <c r="N474" s="31">
        <f t="shared" si="120"/>
        <v>1</v>
      </c>
      <c r="O474" s="31">
        <f t="shared" si="121"/>
        <v>1</v>
      </c>
      <c r="P474" s="31">
        <f t="shared" si="122"/>
        <v>1</v>
      </c>
      <c r="Q474" s="31">
        <v>0</v>
      </c>
      <c r="R474" s="31">
        <v>0</v>
      </c>
      <c r="S474" s="33">
        <v>0</v>
      </c>
      <c r="T474" s="33">
        <v>0</v>
      </c>
      <c r="U474" s="96" t="s">
        <v>1</v>
      </c>
      <c r="V474" s="96">
        <v>0</v>
      </c>
      <c r="W474" s="33" t="s">
        <v>891</v>
      </c>
      <c r="AP474" s="31"/>
    </row>
    <row r="475" spans="1:42">
      <c r="A475" s="268" t="str">
        <f t="shared" si="109"/>
        <v>1399</v>
      </c>
      <c r="B475" s="124" t="str">
        <f t="shared" si="124"/>
        <v>track_1399</v>
      </c>
      <c r="C475" s="33">
        <f t="shared" si="110"/>
        <v>32</v>
      </c>
      <c r="D475" s="33">
        <f t="shared" si="111"/>
        <v>0</v>
      </c>
      <c r="E475" s="33">
        <f t="shared" si="112"/>
        <v>4</v>
      </c>
      <c r="F475" s="33">
        <f t="shared" si="113"/>
        <v>2</v>
      </c>
      <c r="G475" s="33">
        <f t="shared" si="114"/>
        <v>1</v>
      </c>
      <c r="H475" s="33">
        <f t="shared" si="115"/>
        <v>17</v>
      </c>
      <c r="I475" s="33">
        <f t="shared" si="116"/>
        <v>4</v>
      </c>
      <c r="J475" s="31">
        <f t="shared" si="117"/>
        <v>1</v>
      </c>
      <c r="K475" s="31">
        <f t="shared" si="118"/>
        <v>1</v>
      </c>
      <c r="L475" s="31">
        <f t="shared" si="123"/>
        <v>1</v>
      </c>
      <c r="M475" s="31">
        <f t="shared" si="119"/>
        <v>1</v>
      </c>
      <c r="N475" s="31">
        <f t="shared" si="120"/>
        <v>1</v>
      </c>
      <c r="O475" s="31">
        <f t="shared" si="121"/>
        <v>1</v>
      </c>
      <c r="P475" s="31">
        <f t="shared" si="122"/>
        <v>1</v>
      </c>
      <c r="Q475" s="31">
        <v>0</v>
      </c>
      <c r="R475" s="31">
        <v>0</v>
      </c>
      <c r="S475" s="33">
        <v>0</v>
      </c>
      <c r="T475" s="33">
        <v>0</v>
      </c>
      <c r="U475" s="96" t="s">
        <v>1</v>
      </c>
      <c r="V475" s="96">
        <v>0</v>
      </c>
      <c r="W475" s="33" t="s">
        <v>890</v>
      </c>
      <c r="AP475" s="31"/>
    </row>
    <row r="476" spans="1:42">
      <c r="A476" s="268" t="str">
        <f t="shared" si="109"/>
        <v>1400</v>
      </c>
      <c r="B476" s="124" t="str">
        <f t="shared" si="124"/>
        <v>track_1400</v>
      </c>
      <c r="C476" s="33">
        <f t="shared" si="110"/>
        <v>32</v>
      </c>
      <c r="D476" s="33">
        <f t="shared" si="111"/>
        <v>0</v>
      </c>
      <c r="E476" s="33">
        <f t="shared" si="112"/>
        <v>2</v>
      </c>
      <c r="F476" s="33">
        <f t="shared" si="113"/>
        <v>4</v>
      </c>
      <c r="G476" s="33">
        <f t="shared" si="114"/>
        <v>1</v>
      </c>
      <c r="H476" s="33">
        <f t="shared" si="115"/>
        <v>18</v>
      </c>
      <c r="I476" s="33">
        <f t="shared" si="116"/>
        <v>4</v>
      </c>
      <c r="J476" s="31">
        <f t="shared" si="117"/>
        <v>1</v>
      </c>
      <c r="K476" s="31">
        <f t="shared" si="118"/>
        <v>1</v>
      </c>
      <c r="L476" s="31">
        <f t="shared" si="123"/>
        <v>1</v>
      </c>
      <c r="M476" s="31">
        <f t="shared" si="119"/>
        <v>1</v>
      </c>
      <c r="N476" s="31">
        <f t="shared" si="120"/>
        <v>1</v>
      </c>
      <c r="O476" s="31">
        <f t="shared" si="121"/>
        <v>1</v>
      </c>
      <c r="P476" s="31">
        <f t="shared" si="122"/>
        <v>1</v>
      </c>
      <c r="Q476" s="31">
        <v>0</v>
      </c>
      <c r="R476" s="31">
        <v>0</v>
      </c>
      <c r="S476" s="33">
        <v>0</v>
      </c>
      <c r="T476" s="33">
        <v>0</v>
      </c>
      <c r="U476" s="96" t="s">
        <v>1</v>
      </c>
      <c r="V476" s="96">
        <v>0</v>
      </c>
      <c r="W476" s="33" t="s">
        <v>889</v>
      </c>
      <c r="AP476" s="31"/>
    </row>
    <row r="477" spans="1:42">
      <c r="A477" s="268" t="str">
        <f t="shared" si="109"/>
        <v>1401</v>
      </c>
      <c r="B477" s="124" t="str">
        <f t="shared" si="124"/>
        <v>track_1401</v>
      </c>
      <c r="C477" s="33">
        <f t="shared" si="110"/>
        <v>34</v>
      </c>
      <c r="D477" s="33">
        <f t="shared" si="111"/>
        <v>0</v>
      </c>
      <c r="E477" s="33">
        <f t="shared" si="112"/>
        <v>4</v>
      </c>
      <c r="F477" s="33">
        <f t="shared" si="113"/>
        <v>2</v>
      </c>
      <c r="G477" s="33">
        <f t="shared" si="114"/>
        <v>1</v>
      </c>
      <c r="H477" s="33">
        <f t="shared" si="115"/>
        <v>9</v>
      </c>
      <c r="I477" s="33">
        <f t="shared" si="116"/>
        <v>4</v>
      </c>
      <c r="J477" s="31">
        <f t="shared" si="117"/>
        <v>1</v>
      </c>
      <c r="K477" s="31">
        <f t="shared" si="118"/>
        <v>1</v>
      </c>
      <c r="L477" s="31">
        <f t="shared" si="123"/>
        <v>1</v>
      </c>
      <c r="M477" s="31">
        <f t="shared" si="119"/>
        <v>1</v>
      </c>
      <c r="N477" s="31">
        <f t="shared" si="120"/>
        <v>1</v>
      </c>
      <c r="O477" s="31">
        <f t="shared" si="121"/>
        <v>1</v>
      </c>
      <c r="P477" s="31">
        <f t="shared" si="122"/>
        <v>1</v>
      </c>
      <c r="Q477" s="31">
        <v>0</v>
      </c>
      <c r="R477" s="31">
        <v>0</v>
      </c>
      <c r="S477" s="33">
        <v>0</v>
      </c>
      <c r="T477" s="33">
        <v>0</v>
      </c>
      <c r="U477" s="96" t="s">
        <v>1</v>
      </c>
      <c r="V477" s="96">
        <v>0</v>
      </c>
      <c r="W477" s="33" t="s">
        <v>888</v>
      </c>
      <c r="AP477" s="31"/>
    </row>
    <row r="478" spans="1:42">
      <c r="A478" s="268" t="str">
        <f t="shared" si="109"/>
        <v>1402</v>
      </c>
      <c r="B478" s="124" t="str">
        <f t="shared" si="124"/>
        <v>track_1402</v>
      </c>
      <c r="C478" s="33">
        <f t="shared" si="110"/>
        <v>34</v>
      </c>
      <c r="D478" s="33">
        <f t="shared" si="111"/>
        <v>0</v>
      </c>
      <c r="E478" s="33">
        <f t="shared" si="112"/>
        <v>2</v>
      </c>
      <c r="F478" s="33">
        <f t="shared" si="113"/>
        <v>4</v>
      </c>
      <c r="G478" s="33">
        <f t="shared" si="114"/>
        <v>1</v>
      </c>
      <c r="H478" s="33">
        <f t="shared" si="115"/>
        <v>10</v>
      </c>
      <c r="I478" s="33">
        <f t="shared" si="116"/>
        <v>4</v>
      </c>
      <c r="J478" s="31">
        <f t="shared" si="117"/>
        <v>1</v>
      </c>
      <c r="K478" s="31">
        <f t="shared" si="118"/>
        <v>1</v>
      </c>
      <c r="L478" s="31">
        <f t="shared" si="123"/>
        <v>1</v>
      </c>
      <c r="M478" s="31">
        <f t="shared" si="119"/>
        <v>1</v>
      </c>
      <c r="N478" s="31">
        <f t="shared" si="120"/>
        <v>1</v>
      </c>
      <c r="O478" s="31">
        <f t="shared" si="121"/>
        <v>1</v>
      </c>
      <c r="P478" s="31">
        <f t="shared" si="122"/>
        <v>1</v>
      </c>
      <c r="Q478" s="31">
        <v>0</v>
      </c>
      <c r="R478" s="31">
        <v>0</v>
      </c>
      <c r="S478" s="33">
        <v>0</v>
      </c>
      <c r="T478" s="33">
        <v>0</v>
      </c>
      <c r="U478" s="96" t="s">
        <v>1</v>
      </c>
      <c r="V478" s="96">
        <v>0</v>
      </c>
      <c r="W478" s="33" t="s">
        <v>887</v>
      </c>
      <c r="AP478" s="31"/>
    </row>
    <row r="479" spans="1:42">
      <c r="A479" s="268" t="str">
        <f t="shared" si="109"/>
        <v>1403</v>
      </c>
      <c r="B479" s="124" t="str">
        <f t="shared" si="124"/>
        <v>track_1403</v>
      </c>
      <c r="C479" s="33">
        <f t="shared" si="110"/>
        <v>34</v>
      </c>
      <c r="D479" s="33">
        <f t="shared" si="111"/>
        <v>0</v>
      </c>
      <c r="E479" s="33">
        <f t="shared" si="112"/>
        <v>4</v>
      </c>
      <c r="F479" s="33">
        <f t="shared" si="113"/>
        <v>2</v>
      </c>
      <c r="G479" s="33">
        <f t="shared" si="114"/>
        <v>1</v>
      </c>
      <c r="H479" s="33">
        <f t="shared" si="115"/>
        <v>11</v>
      </c>
      <c r="I479" s="33">
        <f t="shared" si="116"/>
        <v>4</v>
      </c>
      <c r="J479" s="31">
        <f t="shared" si="117"/>
        <v>1</v>
      </c>
      <c r="K479" s="31">
        <f t="shared" si="118"/>
        <v>1</v>
      </c>
      <c r="L479" s="31">
        <f t="shared" si="123"/>
        <v>1</v>
      </c>
      <c r="M479" s="31">
        <f t="shared" si="119"/>
        <v>1</v>
      </c>
      <c r="N479" s="31">
        <f t="shared" si="120"/>
        <v>1</v>
      </c>
      <c r="O479" s="31">
        <f t="shared" si="121"/>
        <v>1</v>
      </c>
      <c r="P479" s="31">
        <f t="shared" si="122"/>
        <v>1</v>
      </c>
      <c r="Q479" s="31">
        <v>0</v>
      </c>
      <c r="R479" s="31">
        <v>0</v>
      </c>
      <c r="S479" s="33">
        <v>0</v>
      </c>
      <c r="T479" s="33">
        <v>0</v>
      </c>
      <c r="U479" s="96" t="s">
        <v>1</v>
      </c>
      <c r="V479" s="96">
        <v>0</v>
      </c>
      <c r="W479" s="33" t="s">
        <v>886</v>
      </c>
      <c r="AP479" s="31"/>
    </row>
    <row r="480" spans="1:42">
      <c r="A480" s="268" t="str">
        <f t="shared" si="109"/>
        <v>1404</v>
      </c>
      <c r="B480" s="124" t="str">
        <f t="shared" si="124"/>
        <v>track_1404</v>
      </c>
      <c r="C480" s="33">
        <f t="shared" si="110"/>
        <v>34</v>
      </c>
      <c r="D480" s="33">
        <f t="shared" si="111"/>
        <v>0</v>
      </c>
      <c r="E480" s="33">
        <f t="shared" si="112"/>
        <v>3</v>
      </c>
      <c r="F480" s="33">
        <f t="shared" si="113"/>
        <v>2</v>
      </c>
      <c r="G480" s="33">
        <f t="shared" si="114"/>
        <v>1</v>
      </c>
      <c r="H480" s="33">
        <f t="shared" si="115"/>
        <v>12</v>
      </c>
      <c r="I480" s="33">
        <f t="shared" si="116"/>
        <v>4</v>
      </c>
      <c r="J480" s="31">
        <f t="shared" si="117"/>
        <v>1</v>
      </c>
      <c r="K480" s="31">
        <f t="shared" si="118"/>
        <v>1</v>
      </c>
      <c r="L480" s="31">
        <f t="shared" si="123"/>
        <v>1</v>
      </c>
      <c r="M480" s="31">
        <f t="shared" si="119"/>
        <v>1</v>
      </c>
      <c r="N480" s="31">
        <f t="shared" si="120"/>
        <v>1</v>
      </c>
      <c r="O480" s="31">
        <f t="shared" si="121"/>
        <v>1</v>
      </c>
      <c r="P480" s="31">
        <f t="shared" si="122"/>
        <v>1</v>
      </c>
      <c r="Q480" s="31">
        <v>0</v>
      </c>
      <c r="R480" s="31">
        <v>0</v>
      </c>
      <c r="S480" s="33">
        <v>0</v>
      </c>
      <c r="T480" s="33">
        <v>0</v>
      </c>
      <c r="U480" s="96" t="s">
        <v>1</v>
      </c>
      <c r="V480" s="96">
        <v>0</v>
      </c>
      <c r="W480" s="33" t="s">
        <v>885</v>
      </c>
      <c r="AP480" s="31"/>
    </row>
    <row r="481" spans="1:42">
      <c r="A481" s="268" t="str">
        <f t="shared" si="109"/>
        <v>1405</v>
      </c>
      <c r="B481" s="124" t="str">
        <f t="shared" si="124"/>
        <v>track_1405</v>
      </c>
      <c r="C481" s="33">
        <f t="shared" si="110"/>
        <v>34</v>
      </c>
      <c r="D481" s="33">
        <f t="shared" si="111"/>
        <v>0</v>
      </c>
      <c r="E481" s="33">
        <f t="shared" si="112"/>
        <v>3</v>
      </c>
      <c r="F481" s="33">
        <f t="shared" si="113"/>
        <v>4</v>
      </c>
      <c r="G481" s="33">
        <f t="shared" si="114"/>
        <v>1</v>
      </c>
      <c r="H481" s="33">
        <f t="shared" si="115"/>
        <v>13</v>
      </c>
      <c r="I481" s="33">
        <f t="shared" si="116"/>
        <v>4</v>
      </c>
      <c r="J481" s="31">
        <f t="shared" si="117"/>
        <v>1</v>
      </c>
      <c r="K481" s="31">
        <f t="shared" si="118"/>
        <v>1</v>
      </c>
      <c r="L481" s="31">
        <f t="shared" si="123"/>
        <v>1</v>
      </c>
      <c r="M481" s="31">
        <f t="shared" si="119"/>
        <v>1</v>
      </c>
      <c r="N481" s="31">
        <f t="shared" si="120"/>
        <v>1</v>
      </c>
      <c r="O481" s="31">
        <f t="shared" si="121"/>
        <v>1</v>
      </c>
      <c r="P481" s="31">
        <f t="shared" si="122"/>
        <v>1</v>
      </c>
      <c r="Q481" s="31">
        <v>0</v>
      </c>
      <c r="R481" s="31">
        <v>0</v>
      </c>
      <c r="S481" s="33">
        <v>0</v>
      </c>
      <c r="T481" s="33">
        <v>0</v>
      </c>
      <c r="U481" s="96" t="s">
        <v>1</v>
      </c>
      <c r="V481" s="96">
        <v>0</v>
      </c>
      <c r="W481" s="33" t="s">
        <v>884</v>
      </c>
      <c r="AP481" s="31"/>
    </row>
    <row r="482" spans="1:42">
      <c r="A482" s="268" t="str">
        <f t="shared" si="109"/>
        <v>1406</v>
      </c>
      <c r="B482" s="124" t="str">
        <f t="shared" si="124"/>
        <v>track_1406</v>
      </c>
      <c r="C482" s="33">
        <f t="shared" si="110"/>
        <v>34</v>
      </c>
      <c r="D482" s="33">
        <f t="shared" si="111"/>
        <v>0</v>
      </c>
      <c r="E482" s="33">
        <f t="shared" si="112"/>
        <v>1</v>
      </c>
      <c r="F482" s="33">
        <f t="shared" si="113"/>
        <v>2</v>
      </c>
      <c r="G482" s="33">
        <f t="shared" si="114"/>
        <v>1</v>
      </c>
      <c r="H482" s="33">
        <f t="shared" si="115"/>
        <v>14</v>
      </c>
      <c r="I482" s="33">
        <f t="shared" si="116"/>
        <v>4</v>
      </c>
      <c r="J482" s="31">
        <f t="shared" si="117"/>
        <v>1</v>
      </c>
      <c r="K482" s="31">
        <f t="shared" si="118"/>
        <v>1</v>
      </c>
      <c r="L482" s="31">
        <f t="shared" si="123"/>
        <v>1</v>
      </c>
      <c r="M482" s="31">
        <f t="shared" si="119"/>
        <v>1</v>
      </c>
      <c r="N482" s="31">
        <f t="shared" si="120"/>
        <v>1</v>
      </c>
      <c r="O482" s="31">
        <f t="shared" si="121"/>
        <v>1</v>
      </c>
      <c r="P482" s="31">
        <f t="shared" si="122"/>
        <v>1</v>
      </c>
      <c r="Q482" s="31">
        <v>0</v>
      </c>
      <c r="R482" s="31">
        <v>0</v>
      </c>
      <c r="S482" s="33">
        <v>0</v>
      </c>
      <c r="T482" s="33">
        <v>0</v>
      </c>
      <c r="U482" s="96" t="s">
        <v>1</v>
      </c>
      <c r="V482" s="96">
        <v>0</v>
      </c>
      <c r="W482" s="33" t="s">
        <v>883</v>
      </c>
      <c r="AP482" s="31"/>
    </row>
    <row r="483" spans="1:42">
      <c r="A483" s="268" t="str">
        <f t="shared" si="109"/>
        <v>1407</v>
      </c>
      <c r="B483" s="124" t="str">
        <f t="shared" si="124"/>
        <v>track_1407</v>
      </c>
      <c r="C483" s="33">
        <f t="shared" si="110"/>
        <v>34</v>
      </c>
      <c r="D483" s="33">
        <f t="shared" si="111"/>
        <v>0</v>
      </c>
      <c r="E483" s="33">
        <f t="shared" si="112"/>
        <v>4</v>
      </c>
      <c r="F483" s="33">
        <f t="shared" si="113"/>
        <v>3</v>
      </c>
      <c r="G483" s="33">
        <f t="shared" si="114"/>
        <v>1</v>
      </c>
      <c r="H483" s="33">
        <f t="shared" si="115"/>
        <v>15</v>
      </c>
      <c r="I483" s="33">
        <f t="shared" si="116"/>
        <v>4</v>
      </c>
      <c r="J483" s="31">
        <f t="shared" si="117"/>
        <v>1</v>
      </c>
      <c r="K483" s="31">
        <f t="shared" si="118"/>
        <v>1</v>
      </c>
      <c r="L483" s="31">
        <f t="shared" si="123"/>
        <v>1</v>
      </c>
      <c r="M483" s="31">
        <f t="shared" si="119"/>
        <v>1</v>
      </c>
      <c r="N483" s="31">
        <f t="shared" si="120"/>
        <v>1</v>
      </c>
      <c r="O483" s="31">
        <f t="shared" si="121"/>
        <v>1</v>
      </c>
      <c r="P483" s="31">
        <f t="shared" si="122"/>
        <v>1</v>
      </c>
      <c r="Q483" s="31">
        <v>0</v>
      </c>
      <c r="R483" s="31">
        <v>0</v>
      </c>
      <c r="S483" s="33">
        <v>0</v>
      </c>
      <c r="T483" s="33">
        <v>0</v>
      </c>
      <c r="U483" s="96" t="s">
        <v>1</v>
      </c>
      <c r="V483" s="96">
        <v>0</v>
      </c>
      <c r="W483" s="33" t="s">
        <v>882</v>
      </c>
      <c r="AP483" s="31"/>
    </row>
    <row r="484" spans="1:42">
      <c r="A484" s="268" t="str">
        <f t="shared" si="109"/>
        <v>1408</v>
      </c>
      <c r="B484" s="124" t="str">
        <f t="shared" si="124"/>
        <v>track_1408</v>
      </c>
      <c r="C484" s="33">
        <f t="shared" si="110"/>
        <v>34</v>
      </c>
      <c r="D484" s="33">
        <f t="shared" si="111"/>
        <v>0</v>
      </c>
      <c r="E484" s="33">
        <f t="shared" si="112"/>
        <v>2</v>
      </c>
      <c r="F484" s="33">
        <f t="shared" si="113"/>
        <v>4</v>
      </c>
      <c r="G484" s="33">
        <f t="shared" si="114"/>
        <v>1</v>
      </c>
      <c r="H484" s="33">
        <f t="shared" si="115"/>
        <v>16</v>
      </c>
      <c r="I484" s="33">
        <f t="shared" si="116"/>
        <v>4</v>
      </c>
      <c r="J484" s="31">
        <f t="shared" si="117"/>
        <v>1</v>
      </c>
      <c r="K484" s="31">
        <f t="shared" si="118"/>
        <v>1</v>
      </c>
      <c r="L484" s="31">
        <f t="shared" si="123"/>
        <v>1</v>
      </c>
      <c r="M484" s="31">
        <f t="shared" si="119"/>
        <v>1</v>
      </c>
      <c r="N484" s="31">
        <f t="shared" si="120"/>
        <v>1</v>
      </c>
      <c r="O484" s="31">
        <f t="shared" si="121"/>
        <v>1</v>
      </c>
      <c r="P484" s="31">
        <f t="shared" si="122"/>
        <v>1</v>
      </c>
      <c r="Q484" s="31">
        <v>0</v>
      </c>
      <c r="R484" s="31">
        <v>0</v>
      </c>
      <c r="S484" s="33">
        <v>0</v>
      </c>
      <c r="T484" s="33">
        <v>0</v>
      </c>
      <c r="U484" s="96" t="s">
        <v>1</v>
      </c>
      <c r="V484" s="96">
        <v>0</v>
      </c>
      <c r="W484" s="33" t="s">
        <v>881</v>
      </c>
      <c r="AP484" s="31"/>
    </row>
    <row r="485" spans="1:42">
      <c r="A485" s="268" t="str">
        <f t="shared" si="109"/>
        <v>1425</v>
      </c>
      <c r="B485" s="124" t="str">
        <f t="shared" si="124"/>
        <v>track_1425</v>
      </c>
      <c r="C485" s="33">
        <f t="shared" si="110"/>
        <v>20</v>
      </c>
      <c r="D485" s="33">
        <f t="shared" si="111"/>
        <v>1</v>
      </c>
      <c r="E485" s="33">
        <f t="shared" si="112"/>
        <v>1</v>
      </c>
      <c r="F485" s="33">
        <f t="shared" si="113"/>
        <v>3</v>
      </c>
      <c r="G485" s="33">
        <f t="shared" si="114"/>
        <v>1</v>
      </c>
      <c r="H485" s="33">
        <f t="shared" si="115"/>
        <v>11</v>
      </c>
      <c r="I485" s="33">
        <f t="shared" si="116"/>
        <v>1</v>
      </c>
      <c r="J485" s="31">
        <f t="shared" si="117"/>
        <v>1</v>
      </c>
      <c r="K485" s="31">
        <f t="shared" si="118"/>
        <v>1</v>
      </c>
      <c r="L485" s="31">
        <f t="shared" si="123"/>
        <v>1</v>
      </c>
      <c r="M485" s="31">
        <f t="shared" si="119"/>
        <v>1</v>
      </c>
      <c r="N485" s="31">
        <f t="shared" si="120"/>
        <v>0</v>
      </c>
      <c r="O485" s="31">
        <f t="shared" si="121"/>
        <v>1</v>
      </c>
      <c r="P485" s="31">
        <f t="shared" si="122"/>
        <v>1</v>
      </c>
      <c r="Q485" s="31" t="s">
        <v>757</v>
      </c>
      <c r="R485" s="31">
        <v>0</v>
      </c>
      <c r="S485" s="33">
        <v>0</v>
      </c>
      <c r="T485" s="33">
        <v>0</v>
      </c>
      <c r="U485" s="96" t="s">
        <v>1</v>
      </c>
      <c r="V485" s="96">
        <v>0</v>
      </c>
      <c r="W485" s="33" t="s">
        <v>880</v>
      </c>
      <c r="AP485" s="31"/>
    </row>
    <row r="486" spans="1:42">
      <c r="A486" s="268" t="str">
        <f t="shared" ref="A486:A533" si="125">RIGHT(W486,4)</f>
        <v>1426</v>
      </c>
      <c r="B486" s="124" t="str">
        <f t="shared" si="124"/>
        <v>track_1426</v>
      </c>
      <c r="C486" s="33">
        <f t="shared" ref="C486:C549" si="126">INT(RIGHT(LEFT(W486,8),2))</f>
        <v>20</v>
      </c>
      <c r="D486" s="33">
        <f t="shared" ref="D486:D549" si="127">INT(RIGHT(LEFT(W486,10),1))</f>
        <v>1</v>
      </c>
      <c r="E486" s="33">
        <f t="shared" ref="E486:E549" si="128">INT(RIGHT(LEFT(W486,11),1))</f>
        <v>1</v>
      </c>
      <c r="F486" s="33">
        <f t="shared" ref="F486:F549" si="129">INT(RIGHT(LEFT(W486,12),1))</f>
        <v>2</v>
      </c>
      <c r="G486" s="33">
        <f t="shared" ref="G486:G549" si="130">INT(RIGHT(LEFT(W486,13),1))</f>
        <v>1</v>
      </c>
      <c r="H486" s="33">
        <f t="shared" ref="H486:H549" si="131">INT(RIGHT(LEFT(W486,16),2))</f>
        <v>12</v>
      </c>
      <c r="I486" s="33">
        <f t="shared" ref="I486:I529" si="132">VLOOKUP(C486,AE:AG,3,0)</f>
        <v>1</v>
      </c>
      <c r="J486" s="31">
        <f t="shared" ref="J486:J549" si="133">VLOOKUP(C486,AE:AJ,6,0)</f>
        <v>1</v>
      </c>
      <c r="K486" s="31">
        <f t="shared" ref="K486:K549" si="134">VLOOKUP(C486,AE:AK,7,0)</f>
        <v>1</v>
      </c>
      <c r="L486" s="31">
        <f t="shared" si="123"/>
        <v>1</v>
      </c>
      <c r="M486" s="31">
        <f t="shared" ref="M486:M549" si="135">VLOOKUP(C486,AE:AM,9,0)</f>
        <v>1</v>
      </c>
      <c r="N486" s="31">
        <f t="shared" ref="N486:N549" si="136">VLOOKUP(C486,AE:AN,10,0)</f>
        <v>0</v>
      </c>
      <c r="O486" s="31">
        <f t="shared" ref="O486:O549" si="137">VLOOKUP(C486,AE:AO,11,0)</f>
        <v>1</v>
      </c>
      <c r="P486" s="31">
        <f t="shared" ref="P486:P549" si="138">VLOOKUP(C486,AE:AP,11,0)</f>
        <v>1</v>
      </c>
      <c r="Q486" s="31" t="s">
        <v>757</v>
      </c>
      <c r="R486" s="31">
        <v>0</v>
      </c>
      <c r="S486" s="33">
        <v>0</v>
      </c>
      <c r="T486" s="33">
        <v>0</v>
      </c>
      <c r="U486" s="96" t="s">
        <v>1</v>
      </c>
      <c r="V486" s="96">
        <v>0</v>
      </c>
      <c r="W486" s="33" t="s">
        <v>879</v>
      </c>
      <c r="AP486" s="31"/>
    </row>
    <row r="487" spans="1:42">
      <c r="A487" s="268" t="str">
        <f t="shared" si="125"/>
        <v>1427</v>
      </c>
      <c r="B487" s="124" t="str">
        <f t="shared" si="124"/>
        <v>track_1427</v>
      </c>
      <c r="C487" s="33">
        <f t="shared" si="126"/>
        <v>20</v>
      </c>
      <c r="D487" s="33">
        <f t="shared" si="127"/>
        <v>1</v>
      </c>
      <c r="E487" s="33">
        <f t="shared" si="128"/>
        <v>3</v>
      </c>
      <c r="F487" s="33">
        <f t="shared" si="129"/>
        <v>4</v>
      </c>
      <c r="G487" s="33">
        <f t="shared" si="130"/>
        <v>1</v>
      </c>
      <c r="H487" s="33">
        <f t="shared" si="131"/>
        <v>13</v>
      </c>
      <c r="I487" s="33">
        <f t="shared" si="132"/>
        <v>1</v>
      </c>
      <c r="J487" s="31">
        <f t="shared" si="133"/>
        <v>1</v>
      </c>
      <c r="K487" s="31">
        <f t="shared" si="134"/>
        <v>1</v>
      </c>
      <c r="L487" s="31">
        <f t="shared" ref="L487:L550" si="139">VLOOKUP(C487,AE:AQ,8,0)</f>
        <v>1</v>
      </c>
      <c r="M487" s="31">
        <f t="shared" si="135"/>
        <v>1</v>
      </c>
      <c r="N487" s="31">
        <f t="shared" si="136"/>
        <v>0</v>
      </c>
      <c r="O487" s="31">
        <f t="shared" si="137"/>
        <v>1</v>
      </c>
      <c r="P487" s="31">
        <f t="shared" si="138"/>
        <v>1</v>
      </c>
      <c r="Q487" s="31" t="s">
        <v>757</v>
      </c>
      <c r="R487" s="31">
        <v>0</v>
      </c>
      <c r="S487" s="33">
        <v>0</v>
      </c>
      <c r="T487" s="33">
        <v>0</v>
      </c>
      <c r="U487" s="96" t="s">
        <v>1</v>
      </c>
      <c r="V487" s="96">
        <v>0</v>
      </c>
      <c r="W487" s="33" t="s">
        <v>878</v>
      </c>
      <c r="AP487" s="31"/>
    </row>
    <row r="488" spans="1:42">
      <c r="A488" s="268" t="str">
        <f t="shared" si="125"/>
        <v>1428</v>
      </c>
      <c r="B488" s="124" t="str">
        <f t="shared" si="124"/>
        <v>track_1428</v>
      </c>
      <c r="C488" s="33">
        <f t="shared" si="126"/>
        <v>20</v>
      </c>
      <c r="D488" s="33">
        <f t="shared" si="127"/>
        <v>1</v>
      </c>
      <c r="E488" s="33">
        <f t="shared" si="128"/>
        <v>3</v>
      </c>
      <c r="F488" s="33">
        <f t="shared" si="129"/>
        <v>1</v>
      </c>
      <c r="G488" s="33">
        <f t="shared" si="130"/>
        <v>1</v>
      </c>
      <c r="H488" s="33">
        <f t="shared" si="131"/>
        <v>14</v>
      </c>
      <c r="I488" s="33">
        <f t="shared" si="132"/>
        <v>1</v>
      </c>
      <c r="J488" s="31">
        <f t="shared" si="133"/>
        <v>1</v>
      </c>
      <c r="K488" s="31">
        <f t="shared" si="134"/>
        <v>1</v>
      </c>
      <c r="L488" s="31">
        <f t="shared" si="139"/>
        <v>1</v>
      </c>
      <c r="M488" s="31">
        <f t="shared" si="135"/>
        <v>1</v>
      </c>
      <c r="N488" s="31">
        <f t="shared" si="136"/>
        <v>0</v>
      </c>
      <c r="O488" s="31">
        <f t="shared" si="137"/>
        <v>1</v>
      </c>
      <c r="P488" s="31">
        <f t="shared" si="138"/>
        <v>1</v>
      </c>
      <c r="Q488" s="31" t="s">
        <v>757</v>
      </c>
      <c r="R488" s="31">
        <v>0</v>
      </c>
      <c r="S488" s="33">
        <v>0</v>
      </c>
      <c r="T488" s="33">
        <v>0</v>
      </c>
      <c r="U488" s="96" t="s">
        <v>1</v>
      </c>
      <c r="V488" s="96">
        <v>0</v>
      </c>
      <c r="W488" s="33" t="s">
        <v>877</v>
      </c>
      <c r="AP488" s="31"/>
    </row>
    <row r="489" spans="1:42">
      <c r="A489" s="268" t="str">
        <f t="shared" si="125"/>
        <v>1429</v>
      </c>
      <c r="B489" s="124" t="str">
        <f t="shared" si="124"/>
        <v>track_1429</v>
      </c>
      <c r="C489" s="33">
        <f t="shared" si="126"/>
        <v>21</v>
      </c>
      <c r="D489" s="33">
        <f t="shared" si="127"/>
        <v>0</v>
      </c>
      <c r="E489" s="33">
        <f t="shared" si="128"/>
        <v>1</v>
      </c>
      <c r="F489" s="33">
        <f t="shared" si="129"/>
        <v>4</v>
      </c>
      <c r="G489" s="33">
        <f t="shared" si="130"/>
        <v>1</v>
      </c>
      <c r="H489" s="33">
        <f t="shared" si="131"/>
        <v>8</v>
      </c>
      <c r="I489" s="33">
        <f t="shared" si="132"/>
        <v>3</v>
      </c>
      <c r="J489" s="31">
        <f t="shared" si="133"/>
        <v>0</v>
      </c>
      <c r="K489" s="31">
        <f t="shared" si="134"/>
        <v>0</v>
      </c>
      <c r="L489" s="31">
        <f t="shared" si="139"/>
        <v>1</v>
      </c>
      <c r="M489" s="31">
        <f t="shared" si="135"/>
        <v>1</v>
      </c>
      <c r="N489" s="31">
        <f t="shared" si="136"/>
        <v>0</v>
      </c>
      <c r="O489" s="31">
        <f t="shared" si="137"/>
        <v>1</v>
      </c>
      <c r="P489" s="31">
        <f t="shared" si="138"/>
        <v>1</v>
      </c>
      <c r="Q489" s="31" t="s">
        <v>757</v>
      </c>
      <c r="R489" s="31">
        <v>0</v>
      </c>
      <c r="S489" s="33">
        <v>0</v>
      </c>
      <c r="T489" s="33">
        <v>0</v>
      </c>
      <c r="U489" s="96" t="s">
        <v>1</v>
      </c>
      <c r="V489" s="96">
        <v>0</v>
      </c>
      <c r="W489" s="33" t="s">
        <v>876</v>
      </c>
      <c r="AP489" s="31"/>
    </row>
    <row r="490" spans="1:42">
      <c r="A490" s="268" t="str">
        <f t="shared" si="125"/>
        <v>1432</v>
      </c>
      <c r="B490" s="124" t="str">
        <f t="shared" si="124"/>
        <v>track_1432</v>
      </c>
      <c r="C490" s="33">
        <f t="shared" si="126"/>
        <v>24</v>
      </c>
      <c r="D490" s="33">
        <f t="shared" si="127"/>
        <v>1</v>
      </c>
      <c r="E490" s="33">
        <f t="shared" si="128"/>
        <v>3</v>
      </c>
      <c r="F490" s="33">
        <f t="shared" si="129"/>
        <v>2</v>
      </c>
      <c r="G490" s="33">
        <f t="shared" si="130"/>
        <v>1</v>
      </c>
      <c r="H490" s="33">
        <f t="shared" si="131"/>
        <v>19</v>
      </c>
      <c r="I490" s="33">
        <f t="shared" si="132"/>
        <v>2</v>
      </c>
      <c r="J490" s="31">
        <f t="shared" si="133"/>
        <v>0</v>
      </c>
      <c r="K490" s="31">
        <f t="shared" si="134"/>
        <v>0</v>
      </c>
      <c r="L490" s="31">
        <f t="shared" si="139"/>
        <v>1</v>
      </c>
      <c r="M490" s="31">
        <f t="shared" si="135"/>
        <v>1</v>
      </c>
      <c r="N490" s="31">
        <f t="shared" si="136"/>
        <v>1</v>
      </c>
      <c r="O490" s="31">
        <f t="shared" si="137"/>
        <v>1</v>
      </c>
      <c r="P490" s="31">
        <f t="shared" si="138"/>
        <v>1</v>
      </c>
      <c r="Q490" s="31">
        <v>0</v>
      </c>
      <c r="R490" s="31">
        <v>0</v>
      </c>
      <c r="S490" s="33">
        <v>0</v>
      </c>
      <c r="T490" s="33">
        <v>0</v>
      </c>
      <c r="U490" s="96" t="s">
        <v>1</v>
      </c>
      <c r="V490" s="96">
        <v>0</v>
      </c>
      <c r="W490" s="33" t="s">
        <v>875</v>
      </c>
      <c r="AP490" s="31"/>
    </row>
    <row r="491" spans="1:42">
      <c r="A491" s="268" t="str">
        <f t="shared" si="125"/>
        <v>1433</v>
      </c>
      <c r="B491" s="124" t="str">
        <f t="shared" si="124"/>
        <v>track_1433</v>
      </c>
      <c r="C491" s="33">
        <f t="shared" si="126"/>
        <v>24</v>
      </c>
      <c r="D491" s="33">
        <f t="shared" si="127"/>
        <v>1</v>
      </c>
      <c r="E491" s="33">
        <f t="shared" si="128"/>
        <v>3</v>
      </c>
      <c r="F491" s="33">
        <f t="shared" si="129"/>
        <v>4</v>
      </c>
      <c r="G491" s="33">
        <f t="shared" si="130"/>
        <v>1</v>
      </c>
      <c r="H491" s="33">
        <f t="shared" si="131"/>
        <v>20</v>
      </c>
      <c r="I491" s="33">
        <f t="shared" si="132"/>
        <v>2</v>
      </c>
      <c r="J491" s="31">
        <f t="shared" si="133"/>
        <v>0</v>
      </c>
      <c r="K491" s="31">
        <f t="shared" si="134"/>
        <v>0</v>
      </c>
      <c r="L491" s="31">
        <f t="shared" si="139"/>
        <v>1</v>
      </c>
      <c r="M491" s="31">
        <f t="shared" si="135"/>
        <v>1</v>
      </c>
      <c r="N491" s="31">
        <f t="shared" si="136"/>
        <v>1</v>
      </c>
      <c r="O491" s="31">
        <f t="shared" si="137"/>
        <v>1</v>
      </c>
      <c r="P491" s="31">
        <f t="shared" si="138"/>
        <v>1</v>
      </c>
      <c r="Q491" s="31">
        <v>0</v>
      </c>
      <c r="R491" s="31">
        <v>0</v>
      </c>
      <c r="S491" s="33">
        <v>0</v>
      </c>
      <c r="T491" s="33">
        <v>0</v>
      </c>
      <c r="U491" s="96" t="s">
        <v>1</v>
      </c>
      <c r="V491" s="96">
        <v>0</v>
      </c>
      <c r="W491" s="33" t="s">
        <v>874</v>
      </c>
      <c r="AP491" s="31"/>
    </row>
    <row r="492" spans="1:42">
      <c r="A492" s="268" t="str">
        <f t="shared" si="125"/>
        <v>1436</v>
      </c>
      <c r="B492" s="124" t="str">
        <f t="shared" si="124"/>
        <v>track_1436</v>
      </c>
      <c r="C492" s="33">
        <f t="shared" si="126"/>
        <v>26</v>
      </c>
      <c r="D492" s="33">
        <f t="shared" si="127"/>
        <v>0</v>
      </c>
      <c r="E492" s="33">
        <f t="shared" si="128"/>
        <v>3</v>
      </c>
      <c r="F492" s="33">
        <f t="shared" si="129"/>
        <v>1</v>
      </c>
      <c r="G492" s="33">
        <f t="shared" si="130"/>
        <v>1</v>
      </c>
      <c r="H492" s="33">
        <f t="shared" si="131"/>
        <v>19</v>
      </c>
      <c r="I492" s="33">
        <f t="shared" si="132"/>
        <v>4</v>
      </c>
      <c r="J492" s="31">
        <f t="shared" si="133"/>
        <v>1</v>
      </c>
      <c r="K492" s="31">
        <f t="shared" si="134"/>
        <v>1</v>
      </c>
      <c r="L492" s="31">
        <f t="shared" si="139"/>
        <v>1</v>
      </c>
      <c r="M492" s="31">
        <f t="shared" si="135"/>
        <v>1</v>
      </c>
      <c r="N492" s="31">
        <f t="shared" si="136"/>
        <v>1</v>
      </c>
      <c r="O492" s="31">
        <f t="shared" si="137"/>
        <v>1</v>
      </c>
      <c r="P492" s="31">
        <f t="shared" si="138"/>
        <v>1</v>
      </c>
      <c r="Q492" s="31">
        <v>0</v>
      </c>
      <c r="R492" s="31">
        <v>0</v>
      </c>
      <c r="S492" s="33">
        <v>0</v>
      </c>
      <c r="T492" s="33">
        <v>0</v>
      </c>
      <c r="U492" s="96" t="s">
        <v>1</v>
      </c>
      <c r="V492" s="96">
        <v>0</v>
      </c>
      <c r="W492" s="33" t="s">
        <v>873</v>
      </c>
      <c r="AP492" s="31"/>
    </row>
    <row r="493" spans="1:42">
      <c r="A493" s="268" t="str">
        <f t="shared" si="125"/>
        <v>1437</v>
      </c>
      <c r="B493" s="124" t="str">
        <f t="shared" si="124"/>
        <v>track_1437</v>
      </c>
      <c r="C493" s="33">
        <f t="shared" si="126"/>
        <v>26</v>
      </c>
      <c r="D493" s="33">
        <f t="shared" si="127"/>
        <v>0</v>
      </c>
      <c r="E493" s="33">
        <f t="shared" si="128"/>
        <v>3</v>
      </c>
      <c r="F493" s="33">
        <f t="shared" si="129"/>
        <v>4</v>
      </c>
      <c r="G493" s="33">
        <f t="shared" si="130"/>
        <v>1</v>
      </c>
      <c r="H493" s="33">
        <f t="shared" si="131"/>
        <v>20</v>
      </c>
      <c r="I493" s="33">
        <f t="shared" si="132"/>
        <v>4</v>
      </c>
      <c r="J493" s="31">
        <f t="shared" si="133"/>
        <v>1</v>
      </c>
      <c r="K493" s="31">
        <f t="shared" si="134"/>
        <v>1</v>
      </c>
      <c r="L493" s="31">
        <f t="shared" si="139"/>
        <v>1</v>
      </c>
      <c r="M493" s="31">
        <f t="shared" si="135"/>
        <v>1</v>
      </c>
      <c r="N493" s="31">
        <f t="shared" si="136"/>
        <v>1</v>
      </c>
      <c r="O493" s="31">
        <f t="shared" si="137"/>
        <v>1</v>
      </c>
      <c r="P493" s="31">
        <f t="shared" si="138"/>
        <v>1</v>
      </c>
      <c r="Q493" s="31">
        <v>0</v>
      </c>
      <c r="R493" s="31">
        <v>0</v>
      </c>
      <c r="S493" s="33">
        <v>0</v>
      </c>
      <c r="T493" s="33">
        <v>0</v>
      </c>
      <c r="U493" s="96" t="s">
        <v>1</v>
      </c>
      <c r="V493" s="96">
        <v>0</v>
      </c>
      <c r="W493" s="33" t="s">
        <v>872</v>
      </c>
      <c r="AP493" s="31"/>
    </row>
    <row r="494" spans="1:42">
      <c r="A494" s="268" t="str">
        <f t="shared" si="125"/>
        <v>1438</v>
      </c>
      <c r="B494" s="124" t="str">
        <f t="shared" si="124"/>
        <v>track_1438</v>
      </c>
      <c r="C494" s="33">
        <f t="shared" si="126"/>
        <v>26</v>
      </c>
      <c r="D494" s="33">
        <f t="shared" si="127"/>
        <v>0</v>
      </c>
      <c r="E494" s="33">
        <f t="shared" si="128"/>
        <v>4</v>
      </c>
      <c r="F494" s="33">
        <f t="shared" si="129"/>
        <v>2</v>
      </c>
      <c r="G494" s="33">
        <f t="shared" si="130"/>
        <v>1</v>
      </c>
      <c r="H494" s="33">
        <f t="shared" si="131"/>
        <v>21</v>
      </c>
      <c r="I494" s="33">
        <f t="shared" si="132"/>
        <v>4</v>
      </c>
      <c r="J494" s="31">
        <f t="shared" si="133"/>
        <v>1</v>
      </c>
      <c r="K494" s="31">
        <f t="shared" si="134"/>
        <v>1</v>
      </c>
      <c r="L494" s="31">
        <f t="shared" si="139"/>
        <v>1</v>
      </c>
      <c r="M494" s="31">
        <f t="shared" si="135"/>
        <v>1</v>
      </c>
      <c r="N494" s="31">
        <f t="shared" si="136"/>
        <v>1</v>
      </c>
      <c r="O494" s="31">
        <f t="shared" si="137"/>
        <v>1</v>
      </c>
      <c r="P494" s="31">
        <f t="shared" si="138"/>
        <v>1</v>
      </c>
      <c r="Q494" s="31">
        <v>0</v>
      </c>
      <c r="R494" s="31">
        <v>0</v>
      </c>
      <c r="S494" s="33">
        <v>0</v>
      </c>
      <c r="T494" s="33">
        <v>0</v>
      </c>
      <c r="U494" s="96" t="s">
        <v>1</v>
      </c>
      <c r="V494" s="96">
        <v>0</v>
      </c>
      <c r="W494" s="33" t="s">
        <v>871</v>
      </c>
      <c r="AP494" s="31"/>
    </row>
    <row r="495" spans="1:42">
      <c r="A495" s="268" t="str">
        <f t="shared" si="125"/>
        <v>1439</v>
      </c>
      <c r="B495" s="124" t="str">
        <f t="shared" si="124"/>
        <v>track_1439</v>
      </c>
      <c r="C495" s="33">
        <f t="shared" si="126"/>
        <v>28</v>
      </c>
      <c r="D495" s="33">
        <f t="shared" si="127"/>
        <v>0</v>
      </c>
      <c r="E495" s="33">
        <f t="shared" si="128"/>
        <v>1</v>
      </c>
      <c r="F495" s="33">
        <f t="shared" si="129"/>
        <v>2</v>
      </c>
      <c r="G495" s="33">
        <f t="shared" si="130"/>
        <v>1</v>
      </c>
      <c r="H495" s="33">
        <f t="shared" si="131"/>
        <v>19</v>
      </c>
      <c r="I495" s="33">
        <f t="shared" si="132"/>
        <v>4</v>
      </c>
      <c r="J495" s="31">
        <f t="shared" si="133"/>
        <v>1</v>
      </c>
      <c r="K495" s="31">
        <f t="shared" si="134"/>
        <v>1</v>
      </c>
      <c r="L495" s="31">
        <f t="shared" si="139"/>
        <v>1</v>
      </c>
      <c r="M495" s="31">
        <f t="shared" si="135"/>
        <v>1</v>
      </c>
      <c r="N495" s="31">
        <f t="shared" si="136"/>
        <v>1</v>
      </c>
      <c r="O495" s="31">
        <f t="shared" si="137"/>
        <v>1</v>
      </c>
      <c r="P495" s="31">
        <f t="shared" si="138"/>
        <v>1</v>
      </c>
      <c r="Q495" s="31">
        <v>0</v>
      </c>
      <c r="R495" s="31">
        <v>0</v>
      </c>
      <c r="S495" s="33">
        <v>0</v>
      </c>
      <c r="T495" s="33">
        <v>0</v>
      </c>
      <c r="U495" s="96" t="s">
        <v>1</v>
      </c>
      <c r="V495" s="96">
        <v>0</v>
      </c>
      <c r="W495" s="33" t="s">
        <v>870</v>
      </c>
      <c r="AP495" s="31"/>
    </row>
    <row r="496" spans="1:42">
      <c r="A496" s="268" t="str">
        <f t="shared" si="125"/>
        <v>1440</v>
      </c>
      <c r="B496" s="124" t="str">
        <f t="shared" si="124"/>
        <v>track_1440</v>
      </c>
      <c r="C496" s="33">
        <f t="shared" si="126"/>
        <v>28</v>
      </c>
      <c r="D496" s="33">
        <f t="shared" si="127"/>
        <v>0</v>
      </c>
      <c r="E496" s="33">
        <f t="shared" si="128"/>
        <v>3</v>
      </c>
      <c r="F496" s="33">
        <f t="shared" si="129"/>
        <v>2</v>
      </c>
      <c r="G496" s="33">
        <f t="shared" si="130"/>
        <v>1</v>
      </c>
      <c r="H496" s="33">
        <f t="shared" si="131"/>
        <v>20</v>
      </c>
      <c r="I496" s="33">
        <f t="shared" si="132"/>
        <v>4</v>
      </c>
      <c r="J496" s="31">
        <f t="shared" si="133"/>
        <v>1</v>
      </c>
      <c r="K496" s="31">
        <f t="shared" si="134"/>
        <v>1</v>
      </c>
      <c r="L496" s="31">
        <f t="shared" si="139"/>
        <v>1</v>
      </c>
      <c r="M496" s="31">
        <f t="shared" si="135"/>
        <v>1</v>
      </c>
      <c r="N496" s="31">
        <f t="shared" si="136"/>
        <v>1</v>
      </c>
      <c r="O496" s="31">
        <f t="shared" si="137"/>
        <v>1</v>
      </c>
      <c r="P496" s="31">
        <f t="shared" si="138"/>
        <v>1</v>
      </c>
      <c r="Q496" s="31">
        <v>0</v>
      </c>
      <c r="R496" s="31">
        <v>0</v>
      </c>
      <c r="S496" s="33">
        <v>0</v>
      </c>
      <c r="T496" s="33">
        <v>0</v>
      </c>
      <c r="U496" s="96" t="s">
        <v>1</v>
      </c>
      <c r="V496" s="96">
        <v>0</v>
      </c>
      <c r="W496" s="33" t="s">
        <v>869</v>
      </c>
      <c r="AP496" s="31"/>
    </row>
    <row r="497" spans="1:42">
      <c r="A497" s="268" t="str">
        <f t="shared" si="125"/>
        <v>1441</v>
      </c>
      <c r="B497" s="124" t="str">
        <f t="shared" si="124"/>
        <v>track_1441</v>
      </c>
      <c r="C497" s="33">
        <f t="shared" si="126"/>
        <v>28</v>
      </c>
      <c r="D497" s="33">
        <f t="shared" si="127"/>
        <v>0</v>
      </c>
      <c r="E497" s="33">
        <f t="shared" si="128"/>
        <v>3</v>
      </c>
      <c r="F497" s="33">
        <f t="shared" si="129"/>
        <v>4</v>
      </c>
      <c r="G497" s="33">
        <f t="shared" si="130"/>
        <v>1</v>
      </c>
      <c r="H497" s="33">
        <f t="shared" si="131"/>
        <v>21</v>
      </c>
      <c r="I497" s="33">
        <f t="shared" si="132"/>
        <v>4</v>
      </c>
      <c r="J497" s="31">
        <f t="shared" si="133"/>
        <v>1</v>
      </c>
      <c r="K497" s="31">
        <f t="shared" si="134"/>
        <v>1</v>
      </c>
      <c r="L497" s="31">
        <f t="shared" si="139"/>
        <v>1</v>
      </c>
      <c r="M497" s="31">
        <f t="shared" si="135"/>
        <v>1</v>
      </c>
      <c r="N497" s="31">
        <f t="shared" si="136"/>
        <v>1</v>
      </c>
      <c r="O497" s="31">
        <f t="shared" si="137"/>
        <v>1</v>
      </c>
      <c r="P497" s="31">
        <f t="shared" si="138"/>
        <v>1</v>
      </c>
      <c r="Q497" s="31">
        <v>0</v>
      </c>
      <c r="R497" s="31">
        <v>0</v>
      </c>
      <c r="S497" s="33">
        <v>0</v>
      </c>
      <c r="T497" s="33">
        <v>0</v>
      </c>
      <c r="U497" s="96" t="s">
        <v>1</v>
      </c>
      <c r="V497" s="96">
        <v>0</v>
      </c>
      <c r="W497" s="33" t="s">
        <v>868</v>
      </c>
      <c r="AP497" s="31"/>
    </row>
    <row r="498" spans="1:42">
      <c r="A498" s="268" t="str">
        <f t="shared" si="125"/>
        <v>1442</v>
      </c>
      <c r="B498" s="124" t="str">
        <f t="shared" si="124"/>
        <v>track_1442</v>
      </c>
      <c r="C498" s="33">
        <f t="shared" si="126"/>
        <v>29</v>
      </c>
      <c r="D498" s="33">
        <f t="shared" si="127"/>
        <v>0</v>
      </c>
      <c r="E498" s="33">
        <f t="shared" si="128"/>
        <v>3</v>
      </c>
      <c r="F498" s="33">
        <f t="shared" si="129"/>
        <v>2</v>
      </c>
      <c r="G498" s="33">
        <f t="shared" si="130"/>
        <v>1</v>
      </c>
      <c r="H498" s="33">
        <f t="shared" si="131"/>
        <v>9</v>
      </c>
      <c r="I498" s="33">
        <f t="shared" si="132"/>
        <v>4</v>
      </c>
      <c r="J498" s="31">
        <f t="shared" si="133"/>
        <v>0</v>
      </c>
      <c r="K498" s="31">
        <f t="shared" si="134"/>
        <v>1</v>
      </c>
      <c r="L498" s="31">
        <f t="shared" si="139"/>
        <v>1</v>
      </c>
      <c r="M498" s="31">
        <f t="shared" si="135"/>
        <v>1</v>
      </c>
      <c r="N498" s="31">
        <f t="shared" si="136"/>
        <v>0</v>
      </c>
      <c r="O498" s="31">
        <f t="shared" si="137"/>
        <v>1</v>
      </c>
      <c r="P498" s="31">
        <f t="shared" si="138"/>
        <v>1</v>
      </c>
      <c r="Q498" s="31" t="s">
        <v>757</v>
      </c>
      <c r="R498" s="31">
        <v>0</v>
      </c>
      <c r="S498" s="33">
        <v>0</v>
      </c>
      <c r="T498" s="33">
        <v>0</v>
      </c>
      <c r="U498" s="96" t="s">
        <v>1</v>
      </c>
      <c r="V498" s="96">
        <v>0</v>
      </c>
      <c r="W498" s="33" t="s">
        <v>867</v>
      </c>
      <c r="AP498" s="31"/>
    </row>
    <row r="499" spans="1:42">
      <c r="A499" s="268" t="str">
        <f t="shared" si="125"/>
        <v>1443</v>
      </c>
      <c r="B499" s="124" t="str">
        <f t="shared" si="124"/>
        <v>track_1443</v>
      </c>
      <c r="C499" s="33">
        <f t="shared" si="126"/>
        <v>31</v>
      </c>
      <c r="D499" s="33">
        <f t="shared" si="127"/>
        <v>0</v>
      </c>
      <c r="E499" s="33">
        <f t="shared" si="128"/>
        <v>1</v>
      </c>
      <c r="F499" s="33">
        <f t="shared" si="129"/>
        <v>2</v>
      </c>
      <c r="G499" s="33">
        <f t="shared" si="130"/>
        <v>1</v>
      </c>
      <c r="H499" s="33">
        <f t="shared" si="131"/>
        <v>19</v>
      </c>
      <c r="I499" s="33">
        <f t="shared" si="132"/>
        <v>4</v>
      </c>
      <c r="J499" s="31">
        <f t="shared" si="133"/>
        <v>0</v>
      </c>
      <c r="K499" s="31">
        <f t="shared" si="134"/>
        <v>1</v>
      </c>
      <c r="L499" s="31">
        <f t="shared" si="139"/>
        <v>1</v>
      </c>
      <c r="M499" s="31">
        <f t="shared" si="135"/>
        <v>1</v>
      </c>
      <c r="N499" s="31">
        <f t="shared" si="136"/>
        <v>0</v>
      </c>
      <c r="O499" s="31">
        <f t="shared" si="137"/>
        <v>1</v>
      </c>
      <c r="P499" s="31">
        <f t="shared" si="138"/>
        <v>1</v>
      </c>
      <c r="Q499" s="31" t="s">
        <v>757</v>
      </c>
      <c r="R499" s="31">
        <v>0</v>
      </c>
      <c r="S499" s="33">
        <v>0</v>
      </c>
      <c r="T499" s="33">
        <v>0</v>
      </c>
      <c r="U499" s="96" t="s">
        <v>1</v>
      </c>
      <c r="V499" s="96">
        <v>0</v>
      </c>
      <c r="W499" s="33" t="s">
        <v>866</v>
      </c>
      <c r="AP499" s="31"/>
    </row>
    <row r="500" spans="1:42">
      <c r="A500" s="268" t="str">
        <f t="shared" si="125"/>
        <v>1444</v>
      </c>
      <c r="B500" s="124" t="str">
        <f t="shared" si="124"/>
        <v>track_1444</v>
      </c>
      <c r="C500" s="33">
        <f t="shared" si="126"/>
        <v>31</v>
      </c>
      <c r="D500" s="33">
        <f t="shared" si="127"/>
        <v>0</v>
      </c>
      <c r="E500" s="33">
        <f t="shared" si="128"/>
        <v>3</v>
      </c>
      <c r="F500" s="33">
        <f t="shared" si="129"/>
        <v>4</v>
      </c>
      <c r="G500" s="33">
        <f t="shared" si="130"/>
        <v>1</v>
      </c>
      <c r="H500" s="33">
        <f t="shared" si="131"/>
        <v>20</v>
      </c>
      <c r="I500" s="33">
        <f t="shared" si="132"/>
        <v>4</v>
      </c>
      <c r="J500" s="31">
        <f t="shared" si="133"/>
        <v>0</v>
      </c>
      <c r="K500" s="31">
        <f t="shared" si="134"/>
        <v>1</v>
      </c>
      <c r="L500" s="31">
        <f t="shared" si="139"/>
        <v>1</v>
      </c>
      <c r="M500" s="31">
        <f t="shared" si="135"/>
        <v>1</v>
      </c>
      <c r="N500" s="31">
        <f t="shared" si="136"/>
        <v>0</v>
      </c>
      <c r="O500" s="31">
        <f t="shared" si="137"/>
        <v>1</v>
      </c>
      <c r="P500" s="31">
        <f t="shared" si="138"/>
        <v>1</v>
      </c>
      <c r="Q500" s="31" t="s">
        <v>757</v>
      </c>
      <c r="R500" s="31">
        <v>0</v>
      </c>
      <c r="S500" s="33">
        <v>0</v>
      </c>
      <c r="T500" s="33">
        <v>0</v>
      </c>
      <c r="U500" s="96" t="s">
        <v>1</v>
      </c>
      <c r="V500" s="96">
        <v>0</v>
      </c>
      <c r="W500" s="33" t="s">
        <v>865</v>
      </c>
      <c r="AP500" s="31"/>
    </row>
    <row r="501" spans="1:42">
      <c r="A501" s="268" t="str">
        <f t="shared" si="125"/>
        <v>1445</v>
      </c>
      <c r="B501" s="124" t="str">
        <f t="shared" si="124"/>
        <v>track_1445</v>
      </c>
      <c r="C501" s="33">
        <f t="shared" si="126"/>
        <v>31</v>
      </c>
      <c r="D501" s="33">
        <f t="shared" si="127"/>
        <v>0</v>
      </c>
      <c r="E501" s="33">
        <f t="shared" si="128"/>
        <v>3</v>
      </c>
      <c r="F501" s="33">
        <f t="shared" si="129"/>
        <v>2</v>
      </c>
      <c r="G501" s="33">
        <f t="shared" si="130"/>
        <v>1</v>
      </c>
      <c r="H501" s="33">
        <f t="shared" si="131"/>
        <v>21</v>
      </c>
      <c r="I501" s="33">
        <f t="shared" si="132"/>
        <v>4</v>
      </c>
      <c r="J501" s="31">
        <f t="shared" si="133"/>
        <v>0</v>
      </c>
      <c r="K501" s="31">
        <f t="shared" si="134"/>
        <v>1</v>
      </c>
      <c r="L501" s="31">
        <f t="shared" si="139"/>
        <v>1</v>
      </c>
      <c r="M501" s="31">
        <f t="shared" si="135"/>
        <v>1</v>
      </c>
      <c r="N501" s="31">
        <f t="shared" si="136"/>
        <v>0</v>
      </c>
      <c r="O501" s="31">
        <f t="shared" si="137"/>
        <v>1</v>
      </c>
      <c r="P501" s="31">
        <f t="shared" si="138"/>
        <v>1</v>
      </c>
      <c r="Q501" s="31" t="s">
        <v>757</v>
      </c>
      <c r="R501" s="31">
        <v>0</v>
      </c>
      <c r="S501" s="33">
        <v>0</v>
      </c>
      <c r="T501" s="33">
        <v>0</v>
      </c>
      <c r="U501" s="96" t="s">
        <v>1</v>
      </c>
      <c r="V501" s="96">
        <v>0</v>
      </c>
      <c r="W501" s="33" t="s">
        <v>864</v>
      </c>
      <c r="AP501" s="31"/>
    </row>
    <row r="502" spans="1:42">
      <c r="A502" s="268" t="str">
        <f t="shared" si="125"/>
        <v>1446</v>
      </c>
      <c r="B502" s="124" t="str">
        <f t="shared" si="124"/>
        <v>track_1446</v>
      </c>
      <c r="C502" s="33">
        <f t="shared" si="126"/>
        <v>32</v>
      </c>
      <c r="D502" s="33">
        <f t="shared" si="127"/>
        <v>0</v>
      </c>
      <c r="E502" s="33">
        <f t="shared" si="128"/>
        <v>3</v>
      </c>
      <c r="F502" s="33">
        <f t="shared" si="129"/>
        <v>2</v>
      </c>
      <c r="G502" s="33">
        <f t="shared" si="130"/>
        <v>1</v>
      </c>
      <c r="H502" s="33">
        <f t="shared" si="131"/>
        <v>19</v>
      </c>
      <c r="I502" s="33">
        <f t="shared" si="132"/>
        <v>4</v>
      </c>
      <c r="J502" s="31">
        <f t="shared" si="133"/>
        <v>1</v>
      </c>
      <c r="K502" s="31">
        <f t="shared" si="134"/>
        <v>1</v>
      </c>
      <c r="L502" s="31">
        <f t="shared" si="139"/>
        <v>1</v>
      </c>
      <c r="M502" s="31">
        <f t="shared" si="135"/>
        <v>1</v>
      </c>
      <c r="N502" s="31">
        <f t="shared" si="136"/>
        <v>1</v>
      </c>
      <c r="O502" s="31">
        <f t="shared" si="137"/>
        <v>1</v>
      </c>
      <c r="P502" s="31">
        <f t="shared" si="138"/>
        <v>1</v>
      </c>
      <c r="Q502" s="31">
        <v>0</v>
      </c>
      <c r="R502" s="31">
        <v>0</v>
      </c>
      <c r="S502" s="33">
        <v>0</v>
      </c>
      <c r="T502" s="33">
        <v>0</v>
      </c>
      <c r="U502" s="96" t="s">
        <v>1</v>
      </c>
      <c r="V502" s="96">
        <v>0</v>
      </c>
      <c r="W502" s="33" t="s">
        <v>863</v>
      </c>
      <c r="AP502" s="31"/>
    </row>
    <row r="503" spans="1:42">
      <c r="A503" s="268" t="str">
        <f t="shared" si="125"/>
        <v>1447</v>
      </c>
      <c r="B503" s="124" t="str">
        <f t="shared" si="124"/>
        <v>track_1447</v>
      </c>
      <c r="C503" s="33">
        <f t="shared" si="126"/>
        <v>32</v>
      </c>
      <c r="D503" s="33">
        <f t="shared" si="127"/>
        <v>0</v>
      </c>
      <c r="E503" s="33">
        <f t="shared" si="128"/>
        <v>3</v>
      </c>
      <c r="F503" s="33">
        <f t="shared" si="129"/>
        <v>2</v>
      </c>
      <c r="G503" s="33">
        <f t="shared" si="130"/>
        <v>1</v>
      </c>
      <c r="H503" s="33">
        <f t="shared" si="131"/>
        <v>20</v>
      </c>
      <c r="I503" s="33">
        <f t="shared" si="132"/>
        <v>4</v>
      </c>
      <c r="J503" s="31">
        <f t="shared" si="133"/>
        <v>1</v>
      </c>
      <c r="K503" s="31">
        <f t="shared" si="134"/>
        <v>1</v>
      </c>
      <c r="L503" s="31">
        <f t="shared" si="139"/>
        <v>1</v>
      </c>
      <c r="M503" s="31">
        <f t="shared" si="135"/>
        <v>1</v>
      </c>
      <c r="N503" s="31">
        <f t="shared" si="136"/>
        <v>1</v>
      </c>
      <c r="O503" s="31">
        <f t="shared" si="137"/>
        <v>1</v>
      </c>
      <c r="P503" s="31">
        <f t="shared" si="138"/>
        <v>1</v>
      </c>
      <c r="Q503" s="31">
        <v>0</v>
      </c>
      <c r="R503" s="31">
        <v>0</v>
      </c>
      <c r="S503" s="33">
        <v>0</v>
      </c>
      <c r="T503" s="33">
        <v>0</v>
      </c>
      <c r="U503" s="96" t="s">
        <v>1</v>
      </c>
      <c r="V503" s="96">
        <v>0</v>
      </c>
      <c r="W503" s="33" t="s">
        <v>862</v>
      </c>
      <c r="AP503" s="31"/>
    </row>
    <row r="504" spans="1:42">
      <c r="A504" s="268" t="str">
        <f t="shared" si="125"/>
        <v>1448</v>
      </c>
      <c r="B504" s="124" t="str">
        <f t="shared" si="124"/>
        <v>track_1448</v>
      </c>
      <c r="C504" s="33">
        <f t="shared" si="126"/>
        <v>33</v>
      </c>
      <c r="D504" s="33">
        <f t="shared" si="127"/>
        <v>0</v>
      </c>
      <c r="E504" s="33">
        <f t="shared" si="128"/>
        <v>3</v>
      </c>
      <c r="F504" s="33">
        <f t="shared" si="129"/>
        <v>2</v>
      </c>
      <c r="G504" s="33">
        <f t="shared" si="130"/>
        <v>1</v>
      </c>
      <c r="H504" s="33">
        <f t="shared" si="131"/>
        <v>9</v>
      </c>
      <c r="I504" s="33">
        <f t="shared" si="132"/>
        <v>4</v>
      </c>
      <c r="J504" s="31">
        <f t="shared" si="133"/>
        <v>0</v>
      </c>
      <c r="K504" s="31">
        <f t="shared" si="134"/>
        <v>1</v>
      </c>
      <c r="L504" s="31">
        <f t="shared" si="139"/>
        <v>1</v>
      </c>
      <c r="M504" s="31">
        <f t="shared" si="135"/>
        <v>1</v>
      </c>
      <c r="N504" s="31">
        <f t="shared" si="136"/>
        <v>0</v>
      </c>
      <c r="O504" s="31">
        <f t="shared" si="137"/>
        <v>1</v>
      </c>
      <c r="P504" s="31">
        <f t="shared" si="138"/>
        <v>1</v>
      </c>
      <c r="Q504" s="31" t="s">
        <v>757</v>
      </c>
      <c r="R504" s="31">
        <v>0</v>
      </c>
      <c r="S504" s="33">
        <v>0</v>
      </c>
      <c r="T504" s="33">
        <v>0</v>
      </c>
      <c r="U504" s="96" t="s">
        <v>1</v>
      </c>
      <c r="V504" s="96">
        <v>0</v>
      </c>
      <c r="W504" s="33" t="s">
        <v>861</v>
      </c>
      <c r="AP504" s="31"/>
    </row>
    <row r="505" spans="1:42">
      <c r="A505" s="268" t="str">
        <f t="shared" si="125"/>
        <v>1449</v>
      </c>
      <c r="B505" s="124" t="str">
        <f t="shared" si="124"/>
        <v>track_1449</v>
      </c>
      <c r="C505" s="33">
        <f t="shared" si="126"/>
        <v>33</v>
      </c>
      <c r="D505" s="33">
        <f t="shared" si="127"/>
        <v>0</v>
      </c>
      <c r="E505" s="33">
        <f t="shared" si="128"/>
        <v>3</v>
      </c>
      <c r="F505" s="33">
        <f t="shared" si="129"/>
        <v>1</v>
      </c>
      <c r="G505" s="33">
        <f t="shared" si="130"/>
        <v>1</v>
      </c>
      <c r="H505" s="33">
        <f t="shared" si="131"/>
        <v>10</v>
      </c>
      <c r="I505" s="33">
        <f t="shared" si="132"/>
        <v>4</v>
      </c>
      <c r="J505" s="31">
        <f t="shared" si="133"/>
        <v>0</v>
      </c>
      <c r="K505" s="31">
        <f t="shared" si="134"/>
        <v>1</v>
      </c>
      <c r="L505" s="31">
        <f t="shared" si="139"/>
        <v>1</v>
      </c>
      <c r="M505" s="31">
        <f t="shared" si="135"/>
        <v>1</v>
      </c>
      <c r="N505" s="31">
        <f t="shared" si="136"/>
        <v>0</v>
      </c>
      <c r="O505" s="31">
        <f t="shared" si="137"/>
        <v>1</v>
      </c>
      <c r="P505" s="31">
        <f t="shared" si="138"/>
        <v>1</v>
      </c>
      <c r="Q505" s="31" t="s">
        <v>757</v>
      </c>
      <c r="R505" s="31">
        <v>0</v>
      </c>
      <c r="S505" s="33">
        <v>0</v>
      </c>
      <c r="T505" s="33">
        <v>0</v>
      </c>
      <c r="U505" s="96" t="s">
        <v>1</v>
      </c>
      <c r="V505" s="96">
        <v>0</v>
      </c>
      <c r="W505" s="33" t="s">
        <v>860</v>
      </c>
      <c r="AP505" s="31"/>
    </row>
    <row r="506" spans="1:42">
      <c r="A506" s="268" t="str">
        <f t="shared" si="125"/>
        <v>1450</v>
      </c>
      <c r="B506" s="124" t="str">
        <f t="shared" si="124"/>
        <v>track_1450</v>
      </c>
      <c r="C506" s="33">
        <f t="shared" si="126"/>
        <v>34</v>
      </c>
      <c r="D506" s="33">
        <f t="shared" si="127"/>
        <v>0</v>
      </c>
      <c r="E506" s="33">
        <f t="shared" si="128"/>
        <v>1</v>
      </c>
      <c r="F506" s="33">
        <f t="shared" si="129"/>
        <v>3</v>
      </c>
      <c r="G506" s="33">
        <f t="shared" si="130"/>
        <v>1</v>
      </c>
      <c r="H506" s="33">
        <f t="shared" si="131"/>
        <v>17</v>
      </c>
      <c r="I506" s="33">
        <f t="shared" si="132"/>
        <v>4</v>
      </c>
      <c r="J506" s="31">
        <f t="shared" si="133"/>
        <v>1</v>
      </c>
      <c r="K506" s="31">
        <f t="shared" si="134"/>
        <v>1</v>
      </c>
      <c r="L506" s="31">
        <f t="shared" si="139"/>
        <v>1</v>
      </c>
      <c r="M506" s="31">
        <f t="shared" si="135"/>
        <v>1</v>
      </c>
      <c r="N506" s="31">
        <f t="shared" si="136"/>
        <v>1</v>
      </c>
      <c r="O506" s="31">
        <f t="shared" si="137"/>
        <v>1</v>
      </c>
      <c r="P506" s="31">
        <f t="shared" si="138"/>
        <v>1</v>
      </c>
      <c r="Q506" s="31">
        <v>0</v>
      </c>
      <c r="R506" s="31">
        <v>0</v>
      </c>
      <c r="S506" s="33">
        <v>0</v>
      </c>
      <c r="T506" s="33">
        <v>0</v>
      </c>
      <c r="U506" s="96" t="s">
        <v>1</v>
      </c>
      <c r="V506" s="96">
        <v>0</v>
      </c>
      <c r="W506" s="33" t="s">
        <v>859</v>
      </c>
      <c r="AP506" s="31"/>
    </row>
    <row r="507" spans="1:42">
      <c r="A507" s="268" t="str">
        <f t="shared" si="125"/>
        <v>1451</v>
      </c>
      <c r="B507" s="124" t="str">
        <f t="shared" si="124"/>
        <v>track_1451</v>
      </c>
      <c r="C507" s="33">
        <f t="shared" si="126"/>
        <v>32</v>
      </c>
      <c r="D507" s="33">
        <f t="shared" si="127"/>
        <v>0</v>
      </c>
      <c r="E507" s="33">
        <f t="shared" si="128"/>
        <v>1</v>
      </c>
      <c r="F507" s="33">
        <f t="shared" si="129"/>
        <v>2</v>
      </c>
      <c r="G507" s="33">
        <f t="shared" si="130"/>
        <v>1</v>
      </c>
      <c r="H507" s="33">
        <f t="shared" si="131"/>
        <v>21</v>
      </c>
      <c r="I507" s="33">
        <f t="shared" si="132"/>
        <v>4</v>
      </c>
      <c r="J507" s="31">
        <f t="shared" si="133"/>
        <v>1</v>
      </c>
      <c r="K507" s="31">
        <f t="shared" si="134"/>
        <v>1</v>
      </c>
      <c r="L507" s="31">
        <f t="shared" si="139"/>
        <v>1</v>
      </c>
      <c r="M507" s="31">
        <f t="shared" si="135"/>
        <v>1</v>
      </c>
      <c r="N507" s="31">
        <f t="shared" si="136"/>
        <v>1</v>
      </c>
      <c r="O507" s="31">
        <f t="shared" si="137"/>
        <v>1</v>
      </c>
      <c r="P507" s="31">
        <f t="shared" si="138"/>
        <v>1</v>
      </c>
      <c r="Q507" s="31">
        <v>0</v>
      </c>
      <c r="R507" s="31">
        <v>0</v>
      </c>
      <c r="S507" s="33">
        <v>0</v>
      </c>
      <c r="T507" s="33">
        <v>0</v>
      </c>
      <c r="U507" s="96" t="s">
        <v>1</v>
      </c>
      <c r="V507" s="96">
        <v>0</v>
      </c>
      <c r="W507" s="33" t="s">
        <v>858</v>
      </c>
      <c r="AP507" s="31"/>
    </row>
    <row r="508" spans="1:42">
      <c r="A508" s="268" t="str">
        <f t="shared" si="125"/>
        <v>1452</v>
      </c>
      <c r="B508" s="124" t="str">
        <f t="shared" si="124"/>
        <v>track_1452</v>
      </c>
      <c r="C508" s="33">
        <f t="shared" si="126"/>
        <v>32</v>
      </c>
      <c r="D508" s="33">
        <f t="shared" si="127"/>
        <v>0</v>
      </c>
      <c r="E508" s="33">
        <f t="shared" si="128"/>
        <v>3</v>
      </c>
      <c r="F508" s="33">
        <f t="shared" si="129"/>
        <v>1</v>
      </c>
      <c r="G508" s="33">
        <f t="shared" si="130"/>
        <v>1</v>
      </c>
      <c r="H508" s="33">
        <f t="shared" si="131"/>
        <v>22</v>
      </c>
      <c r="I508" s="33">
        <f t="shared" si="132"/>
        <v>4</v>
      </c>
      <c r="J508" s="31">
        <f t="shared" si="133"/>
        <v>1</v>
      </c>
      <c r="K508" s="31">
        <f t="shared" si="134"/>
        <v>1</v>
      </c>
      <c r="L508" s="31">
        <f t="shared" si="139"/>
        <v>1</v>
      </c>
      <c r="M508" s="31">
        <f t="shared" si="135"/>
        <v>1</v>
      </c>
      <c r="N508" s="31">
        <f t="shared" si="136"/>
        <v>1</v>
      </c>
      <c r="O508" s="31">
        <f t="shared" si="137"/>
        <v>1</v>
      </c>
      <c r="P508" s="31">
        <f t="shared" si="138"/>
        <v>1</v>
      </c>
      <c r="Q508" s="31">
        <v>0</v>
      </c>
      <c r="R508" s="31">
        <v>0</v>
      </c>
      <c r="S508" s="33">
        <v>0</v>
      </c>
      <c r="T508" s="33">
        <v>0</v>
      </c>
      <c r="U508" s="96" t="s">
        <v>1</v>
      </c>
      <c r="V508" s="96">
        <v>0</v>
      </c>
      <c r="W508" s="33" t="s">
        <v>857</v>
      </c>
      <c r="AP508" s="31"/>
    </row>
    <row r="509" spans="1:42">
      <c r="A509" s="268" t="str">
        <f t="shared" si="125"/>
        <v>1453</v>
      </c>
      <c r="B509" s="124" t="str">
        <f t="shared" si="124"/>
        <v>track_1453</v>
      </c>
      <c r="C509" s="33">
        <f t="shared" si="126"/>
        <v>32</v>
      </c>
      <c r="D509" s="33">
        <f t="shared" si="127"/>
        <v>0</v>
      </c>
      <c r="E509" s="33">
        <f t="shared" si="128"/>
        <v>4</v>
      </c>
      <c r="F509" s="33">
        <f t="shared" si="129"/>
        <v>2</v>
      </c>
      <c r="G509" s="33">
        <f t="shared" si="130"/>
        <v>1</v>
      </c>
      <c r="H509" s="33">
        <f t="shared" si="131"/>
        <v>23</v>
      </c>
      <c r="I509" s="33">
        <f t="shared" si="132"/>
        <v>4</v>
      </c>
      <c r="J509" s="31">
        <f t="shared" si="133"/>
        <v>1</v>
      </c>
      <c r="K509" s="31">
        <f t="shared" si="134"/>
        <v>1</v>
      </c>
      <c r="L509" s="31">
        <f t="shared" si="139"/>
        <v>1</v>
      </c>
      <c r="M509" s="31">
        <f t="shared" si="135"/>
        <v>1</v>
      </c>
      <c r="N509" s="31">
        <f t="shared" si="136"/>
        <v>1</v>
      </c>
      <c r="O509" s="31">
        <f t="shared" si="137"/>
        <v>1</v>
      </c>
      <c r="P509" s="31">
        <f t="shared" si="138"/>
        <v>1</v>
      </c>
      <c r="Q509" s="31">
        <v>0</v>
      </c>
      <c r="R509" s="31">
        <v>0</v>
      </c>
      <c r="S509" s="33">
        <v>0</v>
      </c>
      <c r="T509" s="33">
        <v>0</v>
      </c>
      <c r="U509" s="96" t="s">
        <v>1</v>
      </c>
      <c r="V509" s="96">
        <v>0</v>
      </c>
      <c r="W509" s="33" t="s">
        <v>856</v>
      </c>
      <c r="AP509" s="31"/>
    </row>
    <row r="510" spans="1:42">
      <c r="A510" s="268" t="str">
        <f t="shared" si="125"/>
        <v>1454</v>
      </c>
      <c r="B510" s="124" t="str">
        <f t="shared" si="124"/>
        <v>track_1454</v>
      </c>
      <c r="C510" s="33">
        <f t="shared" si="126"/>
        <v>32</v>
      </c>
      <c r="D510" s="33">
        <f t="shared" si="127"/>
        <v>0</v>
      </c>
      <c r="E510" s="33">
        <f t="shared" si="128"/>
        <v>1</v>
      </c>
      <c r="F510" s="33">
        <f t="shared" si="129"/>
        <v>4</v>
      </c>
      <c r="G510" s="33">
        <f t="shared" si="130"/>
        <v>1</v>
      </c>
      <c r="H510" s="33">
        <f t="shared" si="131"/>
        <v>24</v>
      </c>
      <c r="I510" s="33">
        <f t="shared" si="132"/>
        <v>4</v>
      </c>
      <c r="J510" s="31">
        <f t="shared" si="133"/>
        <v>1</v>
      </c>
      <c r="K510" s="31">
        <f t="shared" si="134"/>
        <v>1</v>
      </c>
      <c r="L510" s="31">
        <f t="shared" si="139"/>
        <v>1</v>
      </c>
      <c r="M510" s="31">
        <f t="shared" si="135"/>
        <v>1</v>
      </c>
      <c r="N510" s="31">
        <f t="shared" si="136"/>
        <v>1</v>
      </c>
      <c r="O510" s="31">
        <f t="shared" si="137"/>
        <v>1</v>
      </c>
      <c r="P510" s="31">
        <f t="shared" si="138"/>
        <v>1</v>
      </c>
      <c r="Q510" s="31">
        <v>0</v>
      </c>
      <c r="R510" s="31">
        <v>0</v>
      </c>
      <c r="S510" s="33">
        <v>0</v>
      </c>
      <c r="T510" s="33">
        <v>0</v>
      </c>
      <c r="U510" s="96" t="s">
        <v>1</v>
      </c>
      <c r="V510" s="96">
        <v>0</v>
      </c>
      <c r="W510" s="33" t="s">
        <v>855</v>
      </c>
      <c r="AP510" s="31"/>
    </row>
    <row r="511" spans="1:42">
      <c r="A511" s="268" t="str">
        <f t="shared" si="125"/>
        <v>1455</v>
      </c>
      <c r="B511" s="124" t="str">
        <f t="shared" si="124"/>
        <v>track_1455</v>
      </c>
      <c r="C511" s="33">
        <f t="shared" si="126"/>
        <v>34</v>
      </c>
      <c r="D511" s="33">
        <f t="shared" si="127"/>
        <v>0</v>
      </c>
      <c r="E511" s="33">
        <f t="shared" si="128"/>
        <v>1</v>
      </c>
      <c r="F511" s="33">
        <f t="shared" si="129"/>
        <v>2</v>
      </c>
      <c r="G511" s="33">
        <f t="shared" si="130"/>
        <v>1</v>
      </c>
      <c r="H511" s="33">
        <f t="shared" si="131"/>
        <v>18</v>
      </c>
      <c r="I511" s="33">
        <f t="shared" si="132"/>
        <v>4</v>
      </c>
      <c r="J511" s="31">
        <f t="shared" si="133"/>
        <v>1</v>
      </c>
      <c r="K511" s="31">
        <f t="shared" si="134"/>
        <v>1</v>
      </c>
      <c r="L511" s="31">
        <f t="shared" si="139"/>
        <v>1</v>
      </c>
      <c r="M511" s="31">
        <f t="shared" si="135"/>
        <v>1</v>
      </c>
      <c r="N511" s="31">
        <f t="shared" si="136"/>
        <v>1</v>
      </c>
      <c r="O511" s="31">
        <f t="shared" si="137"/>
        <v>1</v>
      </c>
      <c r="P511" s="31">
        <f t="shared" si="138"/>
        <v>1</v>
      </c>
      <c r="Q511" s="31">
        <v>0</v>
      </c>
      <c r="R511" s="31">
        <v>0</v>
      </c>
      <c r="S511" s="33">
        <v>0</v>
      </c>
      <c r="T511" s="33">
        <v>0</v>
      </c>
      <c r="U511" s="96" t="s">
        <v>1</v>
      </c>
      <c r="V511" s="96">
        <v>0</v>
      </c>
      <c r="W511" s="33" t="s">
        <v>854</v>
      </c>
      <c r="AP511" s="31"/>
    </row>
    <row r="512" spans="1:42">
      <c r="A512" s="268" t="str">
        <f t="shared" si="125"/>
        <v>1456</v>
      </c>
      <c r="B512" s="124" t="str">
        <f t="shared" si="124"/>
        <v>track_1456</v>
      </c>
      <c r="C512" s="33">
        <f t="shared" si="126"/>
        <v>16</v>
      </c>
      <c r="D512" s="33">
        <f t="shared" si="127"/>
        <v>1</v>
      </c>
      <c r="E512" s="33">
        <f t="shared" si="128"/>
        <v>1</v>
      </c>
      <c r="F512" s="33">
        <f t="shared" si="129"/>
        <v>4</v>
      </c>
      <c r="G512" s="33">
        <f t="shared" si="130"/>
        <v>1</v>
      </c>
      <c r="H512" s="33">
        <f t="shared" si="131"/>
        <v>18</v>
      </c>
      <c r="I512" s="33">
        <f t="shared" si="132"/>
        <v>3</v>
      </c>
      <c r="J512" s="31">
        <f t="shared" si="133"/>
        <v>1</v>
      </c>
      <c r="K512" s="31">
        <f t="shared" si="134"/>
        <v>1</v>
      </c>
      <c r="L512" s="31">
        <f t="shared" si="139"/>
        <v>1</v>
      </c>
      <c r="M512" s="31">
        <f t="shared" si="135"/>
        <v>1</v>
      </c>
      <c r="N512" s="31">
        <f t="shared" si="136"/>
        <v>1</v>
      </c>
      <c r="O512" s="31">
        <f t="shared" si="137"/>
        <v>1</v>
      </c>
      <c r="P512" s="31">
        <f t="shared" si="138"/>
        <v>1</v>
      </c>
      <c r="Q512" s="31" t="s">
        <v>757</v>
      </c>
      <c r="R512" s="31">
        <v>0</v>
      </c>
      <c r="S512" s="33">
        <v>0</v>
      </c>
      <c r="T512" s="33">
        <v>0</v>
      </c>
      <c r="U512" s="96" t="s">
        <v>1</v>
      </c>
      <c r="V512" s="96">
        <v>0</v>
      </c>
      <c r="W512" s="33" t="s">
        <v>853</v>
      </c>
      <c r="AP512" s="31"/>
    </row>
    <row r="513" spans="1:42">
      <c r="A513" s="268" t="str">
        <f t="shared" si="125"/>
        <v>1457</v>
      </c>
      <c r="B513" s="124" t="str">
        <f t="shared" si="124"/>
        <v>track_1457</v>
      </c>
      <c r="C513" s="33">
        <f t="shared" si="126"/>
        <v>16</v>
      </c>
      <c r="D513" s="33">
        <f t="shared" si="127"/>
        <v>1</v>
      </c>
      <c r="E513" s="33">
        <f t="shared" si="128"/>
        <v>2</v>
      </c>
      <c r="F513" s="33">
        <f t="shared" si="129"/>
        <v>4</v>
      </c>
      <c r="G513" s="33">
        <f t="shared" si="130"/>
        <v>1</v>
      </c>
      <c r="H513" s="33">
        <f t="shared" si="131"/>
        <v>19</v>
      </c>
      <c r="I513" s="33">
        <f t="shared" si="132"/>
        <v>3</v>
      </c>
      <c r="J513" s="31">
        <f t="shared" si="133"/>
        <v>1</v>
      </c>
      <c r="K513" s="31">
        <f t="shared" si="134"/>
        <v>1</v>
      </c>
      <c r="L513" s="31">
        <f t="shared" si="139"/>
        <v>1</v>
      </c>
      <c r="M513" s="31">
        <f t="shared" si="135"/>
        <v>1</v>
      </c>
      <c r="N513" s="31">
        <f t="shared" si="136"/>
        <v>1</v>
      </c>
      <c r="O513" s="31">
        <f t="shared" si="137"/>
        <v>1</v>
      </c>
      <c r="P513" s="31">
        <f t="shared" si="138"/>
        <v>1</v>
      </c>
      <c r="Q513" s="31" t="s">
        <v>757</v>
      </c>
      <c r="R513" s="31">
        <v>0</v>
      </c>
      <c r="S513" s="33">
        <v>0</v>
      </c>
      <c r="T513" s="33">
        <v>0</v>
      </c>
      <c r="U513" s="96" t="s">
        <v>1</v>
      </c>
      <c r="V513" s="96">
        <v>0</v>
      </c>
      <c r="W513" s="33" t="s">
        <v>852</v>
      </c>
      <c r="AP513" s="31"/>
    </row>
    <row r="514" spans="1:42">
      <c r="A514" s="268" t="str">
        <f t="shared" si="125"/>
        <v>1458</v>
      </c>
      <c r="B514" s="124" t="str">
        <f t="shared" si="124"/>
        <v>track_1458</v>
      </c>
      <c r="C514" s="33">
        <f t="shared" si="126"/>
        <v>16</v>
      </c>
      <c r="D514" s="33">
        <f t="shared" si="127"/>
        <v>1</v>
      </c>
      <c r="E514" s="33">
        <f t="shared" si="128"/>
        <v>2</v>
      </c>
      <c r="F514" s="33">
        <f t="shared" si="129"/>
        <v>4</v>
      </c>
      <c r="G514" s="33">
        <f t="shared" si="130"/>
        <v>1</v>
      </c>
      <c r="H514" s="33">
        <f t="shared" si="131"/>
        <v>20</v>
      </c>
      <c r="I514" s="33">
        <f t="shared" si="132"/>
        <v>3</v>
      </c>
      <c r="J514" s="31">
        <f t="shared" si="133"/>
        <v>1</v>
      </c>
      <c r="K514" s="31">
        <f t="shared" si="134"/>
        <v>1</v>
      </c>
      <c r="L514" s="31">
        <f t="shared" si="139"/>
        <v>1</v>
      </c>
      <c r="M514" s="31">
        <f t="shared" si="135"/>
        <v>1</v>
      </c>
      <c r="N514" s="31">
        <f t="shared" si="136"/>
        <v>1</v>
      </c>
      <c r="O514" s="31">
        <f t="shared" si="137"/>
        <v>1</v>
      </c>
      <c r="P514" s="31">
        <f t="shared" si="138"/>
        <v>1</v>
      </c>
      <c r="Q514" s="31" t="s">
        <v>757</v>
      </c>
      <c r="R514" s="31">
        <v>0</v>
      </c>
      <c r="S514" s="33">
        <v>0</v>
      </c>
      <c r="T514" s="33">
        <v>0</v>
      </c>
      <c r="U514" s="96" t="s">
        <v>1</v>
      </c>
      <c r="V514" s="96">
        <v>0</v>
      </c>
      <c r="W514" s="33" t="s">
        <v>851</v>
      </c>
      <c r="AP514" s="31"/>
    </row>
    <row r="515" spans="1:42">
      <c r="A515" s="268" t="str">
        <f t="shared" si="125"/>
        <v>1459</v>
      </c>
      <c r="B515" s="124" t="str">
        <f t="shared" si="124"/>
        <v>track_1459</v>
      </c>
      <c r="C515" s="33">
        <f t="shared" si="126"/>
        <v>16</v>
      </c>
      <c r="D515" s="33">
        <f t="shared" si="127"/>
        <v>1</v>
      </c>
      <c r="E515" s="33">
        <f t="shared" si="128"/>
        <v>2</v>
      </c>
      <c r="F515" s="33">
        <f t="shared" si="129"/>
        <v>3</v>
      </c>
      <c r="G515" s="33">
        <f t="shared" si="130"/>
        <v>1</v>
      </c>
      <c r="H515" s="33">
        <f t="shared" si="131"/>
        <v>21</v>
      </c>
      <c r="I515" s="33">
        <f t="shared" si="132"/>
        <v>3</v>
      </c>
      <c r="J515" s="31">
        <f t="shared" si="133"/>
        <v>1</v>
      </c>
      <c r="K515" s="31">
        <f t="shared" si="134"/>
        <v>1</v>
      </c>
      <c r="L515" s="31">
        <f t="shared" si="139"/>
        <v>1</v>
      </c>
      <c r="M515" s="31">
        <f t="shared" si="135"/>
        <v>1</v>
      </c>
      <c r="N515" s="31">
        <f t="shared" si="136"/>
        <v>1</v>
      </c>
      <c r="O515" s="31">
        <f t="shared" si="137"/>
        <v>1</v>
      </c>
      <c r="P515" s="31">
        <f t="shared" si="138"/>
        <v>1</v>
      </c>
      <c r="Q515" s="31" t="s">
        <v>757</v>
      </c>
      <c r="R515" s="31">
        <v>0</v>
      </c>
      <c r="S515" s="33">
        <v>0</v>
      </c>
      <c r="T515" s="33">
        <v>0</v>
      </c>
      <c r="U515" s="96" t="s">
        <v>1</v>
      </c>
      <c r="V515" s="96">
        <v>0</v>
      </c>
      <c r="W515" s="33" t="s">
        <v>850</v>
      </c>
      <c r="AP515" s="31"/>
    </row>
    <row r="516" spans="1:42">
      <c r="A516" s="268" t="str">
        <f t="shared" si="125"/>
        <v>1460</v>
      </c>
      <c r="B516" s="124" t="str">
        <f t="shared" si="124"/>
        <v>track_1460</v>
      </c>
      <c r="C516" s="33">
        <f t="shared" si="126"/>
        <v>16</v>
      </c>
      <c r="D516" s="33">
        <f t="shared" si="127"/>
        <v>1</v>
      </c>
      <c r="E516" s="33">
        <f t="shared" si="128"/>
        <v>2</v>
      </c>
      <c r="F516" s="33">
        <f t="shared" si="129"/>
        <v>1</v>
      </c>
      <c r="G516" s="33">
        <f t="shared" si="130"/>
        <v>1</v>
      </c>
      <c r="H516" s="33">
        <f t="shared" si="131"/>
        <v>22</v>
      </c>
      <c r="I516" s="33">
        <f t="shared" si="132"/>
        <v>3</v>
      </c>
      <c r="J516" s="31">
        <f t="shared" si="133"/>
        <v>1</v>
      </c>
      <c r="K516" s="31">
        <f t="shared" si="134"/>
        <v>1</v>
      </c>
      <c r="L516" s="31">
        <f t="shared" si="139"/>
        <v>1</v>
      </c>
      <c r="M516" s="31">
        <f t="shared" si="135"/>
        <v>1</v>
      </c>
      <c r="N516" s="31">
        <f t="shared" si="136"/>
        <v>1</v>
      </c>
      <c r="O516" s="31">
        <f t="shared" si="137"/>
        <v>1</v>
      </c>
      <c r="P516" s="31">
        <f t="shared" si="138"/>
        <v>1</v>
      </c>
      <c r="Q516" s="31" t="s">
        <v>757</v>
      </c>
      <c r="R516" s="31">
        <v>0</v>
      </c>
      <c r="S516" s="33">
        <v>0</v>
      </c>
      <c r="T516" s="33">
        <v>0</v>
      </c>
      <c r="U516" s="96" t="s">
        <v>1</v>
      </c>
      <c r="V516" s="96">
        <v>0</v>
      </c>
      <c r="W516" s="33" t="s">
        <v>849</v>
      </c>
      <c r="AP516" s="31"/>
    </row>
    <row r="517" spans="1:42">
      <c r="A517" s="268" t="str">
        <f t="shared" si="125"/>
        <v>1461</v>
      </c>
      <c r="B517" s="124" t="str">
        <f t="shared" ref="B517:B580" si="140">"track_"&amp;A517</f>
        <v>track_1461</v>
      </c>
      <c r="C517" s="33">
        <f t="shared" si="126"/>
        <v>16</v>
      </c>
      <c r="D517" s="33">
        <f t="shared" si="127"/>
        <v>1</v>
      </c>
      <c r="E517" s="33">
        <f t="shared" si="128"/>
        <v>3</v>
      </c>
      <c r="F517" s="33">
        <f t="shared" si="129"/>
        <v>2</v>
      </c>
      <c r="G517" s="33">
        <f t="shared" si="130"/>
        <v>1</v>
      </c>
      <c r="H517" s="33">
        <f t="shared" si="131"/>
        <v>23</v>
      </c>
      <c r="I517" s="33">
        <f t="shared" si="132"/>
        <v>3</v>
      </c>
      <c r="J517" s="31">
        <f t="shared" si="133"/>
        <v>1</v>
      </c>
      <c r="K517" s="31">
        <f t="shared" si="134"/>
        <v>1</v>
      </c>
      <c r="L517" s="31">
        <f t="shared" si="139"/>
        <v>1</v>
      </c>
      <c r="M517" s="31">
        <f t="shared" si="135"/>
        <v>1</v>
      </c>
      <c r="N517" s="31">
        <f t="shared" si="136"/>
        <v>1</v>
      </c>
      <c r="O517" s="31">
        <f t="shared" si="137"/>
        <v>1</v>
      </c>
      <c r="P517" s="31">
        <f t="shared" si="138"/>
        <v>1</v>
      </c>
      <c r="Q517" s="31" t="s">
        <v>757</v>
      </c>
      <c r="R517" s="31">
        <v>0</v>
      </c>
      <c r="S517" s="33">
        <v>0</v>
      </c>
      <c r="T517" s="33">
        <v>0</v>
      </c>
      <c r="U517" s="96" t="s">
        <v>1</v>
      </c>
      <c r="V517" s="96">
        <v>0</v>
      </c>
      <c r="W517" s="33" t="s">
        <v>848</v>
      </c>
      <c r="AP517" s="31"/>
    </row>
    <row r="518" spans="1:42">
      <c r="A518" s="268" t="str">
        <f t="shared" si="125"/>
        <v>1462</v>
      </c>
      <c r="B518" s="124" t="str">
        <f t="shared" si="140"/>
        <v>track_1462</v>
      </c>
      <c r="C518" s="33">
        <f t="shared" si="126"/>
        <v>16</v>
      </c>
      <c r="D518" s="33">
        <f t="shared" si="127"/>
        <v>1</v>
      </c>
      <c r="E518" s="33">
        <f t="shared" si="128"/>
        <v>3</v>
      </c>
      <c r="F518" s="33">
        <f t="shared" si="129"/>
        <v>4</v>
      </c>
      <c r="G518" s="33">
        <f t="shared" si="130"/>
        <v>1</v>
      </c>
      <c r="H518" s="33">
        <f t="shared" si="131"/>
        <v>24</v>
      </c>
      <c r="I518" s="33">
        <f t="shared" si="132"/>
        <v>3</v>
      </c>
      <c r="J518" s="31">
        <f t="shared" si="133"/>
        <v>1</v>
      </c>
      <c r="K518" s="31">
        <f t="shared" si="134"/>
        <v>1</v>
      </c>
      <c r="L518" s="31">
        <f t="shared" si="139"/>
        <v>1</v>
      </c>
      <c r="M518" s="31">
        <f t="shared" si="135"/>
        <v>1</v>
      </c>
      <c r="N518" s="31">
        <f t="shared" si="136"/>
        <v>1</v>
      </c>
      <c r="O518" s="31">
        <f t="shared" si="137"/>
        <v>1</v>
      </c>
      <c r="P518" s="31">
        <f t="shared" si="138"/>
        <v>1</v>
      </c>
      <c r="Q518" s="31" t="s">
        <v>757</v>
      </c>
      <c r="R518" s="31">
        <v>0</v>
      </c>
      <c r="S518" s="33">
        <v>0</v>
      </c>
      <c r="T518" s="33">
        <v>0</v>
      </c>
      <c r="U518" s="96" t="s">
        <v>1</v>
      </c>
      <c r="V518" s="96">
        <v>0</v>
      </c>
      <c r="W518" s="33" t="s">
        <v>847</v>
      </c>
      <c r="AP518" s="31"/>
    </row>
    <row r="519" spans="1:42">
      <c r="A519" s="268" t="str">
        <f t="shared" si="125"/>
        <v>1463</v>
      </c>
      <c r="B519" s="124" t="str">
        <f t="shared" si="140"/>
        <v>track_1463</v>
      </c>
      <c r="C519" s="33">
        <f t="shared" si="126"/>
        <v>16</v>
      </c>
      <c r="D519" s="33">
        <f t="shared" si="127"/>
        <v>1</v>
      </c>
      <c r="E519" s="33">
        <f t="shared" si="128"/>
        <v>3</v>
      </c>
      <c r="F519" s="33">
        <f t="shared" si="129"/>
        <v>1</v>
      </c>
      <c r="G519" s="33">
        <f t="shared" si="130"/>
        <v>1</v>
      </c>
      <c r="H519" s="33">
        <f t="shared" si="131"/>
        <v>25</v>
      </c>
      <c r="I519" s="33">
        <f t="shared" si="132"/>
        <v>3</v>
      </c>
      <c r="J519" s="31">
        <f t="shared" si="133"/>
        <v>1</v>
      </c>
      <c r="K519" s="31">
        <f t="shared" si="134"/>
        <v>1</v>
      </c>
      <c r="L519" s="31">
        <f t="shared" si="139"/>
        <v>1</v>
      </c>
      <c r="M519" s="31">
        <f t="shared" si="135"/>
        <v>1</v>
      </c>
      <c r="N519" s="31">
        <f t="shared" si="136"/>
        <v>1</v>
      </c>
      <c r="O519" s="31">
        <f t="shared" si="137"/>
        <v>1</v>
      </c>
      <c r="P519" s="31">
        <f t="shared" si="138"/>
        <v>1</v>
      </c>
      <c r="Q519" s="31" t="s">
        <v>757</v>
      </c>
      <c r="R519" s="31">
        <v>0</v>
      </c>
      <c r="S519" s="33">
        <v>0</v>
      </c>
      <c r="T519" s="33">
        <v>0</v>
      </c>
      <c r="U519" s="96" t="s">
        <v>1</v>
      </c>
      <c r="V519" s="96">
        <v>0</v>
      </c>
      <c r="W519" s="33" t="s">
        <v>846</v>
      </c>
      <c r="AP519" s="31"/>
    </row>
    <row r="520" spans="1:42">
      <c r="A520" s="268" t="str">
        <f t="shared" si="125"/>
        <v>1464</v>
      </c>
      <c r="B520" s="124" t="str">
        <f t="shared" si="140"/>
        <v>track_1464</v>
      </c>
      <c r="C520" s="33">
        <f t="shared" si="126"/>
        <v>34</v>
      </c>
      <c r="D520" s="33">
        <f t="shared" si="127"/>
        <v>0</v>
      </c>
      <c r="E520" s="33">
        <f t="shared" si="128"/>
        <v>1</v>
      </c>
      <c r="F520" s="33">
        <f t="shared" si="129"/>
        <v>4</v>
      </c>
      <c r="G520" s="33">
        <f t="shared" si="130"/>
        <v>1</v>
      </c>
      <c r="H520" s="33">
        <f t="shared" si="131"/>
        <v>19</v>
      </c>
      <c r="I520" s="33">
        <f t="shared" si="132"/>
        <v>4</v>
      </c>
      <c r="J520" s="31">
        <f t="shared" si="133"/>
        <v>1</v>
      </c>
      <c r="K520" s="31">
        <f t="shared" si="134"/>
        <v>1</v>
      </c>
      <c r="L520" s="31">
        <f t="shared" si="139"/>
        <v>1</v>
      </c>
      <c r="M520" s="31">
        <f t="shared" si="135"/>
        <v>1</v>
      </c>
      <c r="N520" s="31">
        <f t="shared" si="136"/>
        <v>1</v>
      </c>
      <c r="O520" s="31">
        <f t="shared" si="137"/>
        <v>1</v>
      </c>
      <c r="P520" s="31">
        <f t="shared" si="138"/>
        <v>1</v>
      </c>
      <c r="Q520" s="31">
        <v>0</v>
      </c>
      <c r="R520" s="31">
        <v>0</v>
      </c>
      <c r="S520" s="33">
        <v>0</v>
      </c>
      <c r="T520" s="33">
        <v>0</v>
      </c>
      <c r="U520" s="96" t="s">
        <v>1</v>
      </c>
      <c r="V520" s="96">
        <v>0</v>
      </c>
      <c r="W520" s="33" t="s">
        <v>845</v>
      </c>
      <c r="AP520" s="31"/>
    </row>
    <row r="521" spans="1:42">
      <c r="A521" s="268" t="str">
        <f t="shared" si="125"/>
        <v>1465</v>
      </c>
      <c r="B521" s="124" t="str">
        <f t="shared" si="140"/>
        <v>track_1465</v>
      </c>
      <c r="C521" s="33">
        <f t="shared" si="126"/>
        <v>34</v>
      </c>
      <c r="D521" s="33">
        <f t="shared" si="127"/>
        <v>0</v>
      </c>
      <c r="E521" s="33">
        <f t="shared" si="128"/>
        <v>2</v>
      </c>
      <c r="F521" s="33">
        <f t="shared" si="129"/>
        <v>4</v>
      </c>
      <c r="G521" s="33">
        <f t="shared" si="130"/>
        <v>1</v>
      </c>
      <c r="H521" s="33">
        <f t="shared" si="131"/>
        <v>20</v>
      </c>
      <c r="I521" s="33">
        <f t="shared" si="132"/>
        <v>4</v>
      </c>
      <c r="J521" s="31">
        <f t="shared" si="133"/>
        <v>1</v>
      </c>
      <c r="K521" s="31">
        <f t="shared" si="134"/>
        <v>1</v>
      </c>
      <c r="L521" s="31">
        <f t="shared" si="139"/>
        <v>1</v>
      </c>
      <c r="M521" s="31">
        <f t="shared" si="135"/>
        <v>1</v>
      </c>
      <c r="N521" s="31">
        <f t="shared" si="136"/>
        <v>1</v>
      </c>
      <c r="O521" s="31">
        <f t="shared" si="137"/>
        <v>1</v>
      </c>
      <c r="P521" s="31">
        <f t="shared" si="138"/>
        <v>1</v>
      </c>
      <c r="Q521" s="31">
        <v>0</v>
      </c>
      <c r="R521" s="31">
        <v>0</v>
      </c>
      <c r="S521" s="33">
        <v>0</v>
      </c>
      <c r="T521" s="33">
        <v>0</v>
      </c>
      <c r="U521" s="96" t="s">
        <v>1</v>
      </c>
      <c r="V521" s="96">
        <v>0</v>
      </c>
      <c r="W521" s="33" t="s">
        <v>844</v>
      </c>
      <c r="AP521" s="31"/>
    </row>
    <row r="522" spans="1:42">
      <c r="A522" s="268" t="str">
        <f t="shared" si="125"/>
        <v>1466</v>
      </c>
      <c r="B522" s="124" t="str">
        <f t="shared" si="140"/>
        <v>track_1466</v>
      </c>
      <c r="C522" s="33">
        <f t="shared" si="126"/>
        <v>34</v>
      </c>
      <c r="D522" s="33">
        <f t="shared" si="127"/>
        <v>0</v>
      </c>
      <c r="E522" s="33">
        <f t="shared" si="128"/>
        <v>2</v>
      </c>
      <c r="F522" s="33">
        <f t="shared" si="129"/>
        <v>3</v>
      </c>
      <c r="G522" s="33">
        <f t="shared" si="130"/>
        <v>1</v>
      </c>
      <c r="H522" s="33">
        <f t="shared" si="131"/>
        <v>21</v>
      </c>
      <c r="I522" s="33">
        <f t="shared" si="132"/>
        <v>4</v>
      </c>
      <c r="J522" s="31">
        <f t="shared" si="133"/>
        <v>1</v>
      </c>
      <c r="K522" s="31">
        <f t="shared" si="134"/>
        <v>1</v>
      </c>
      <c r="L522" s="31">
        <f t="shared" si="139"/>
        <v>1</v>
      </c>
      <c r="M522" s="31">
        <f t="shared" si="135"/>
        <v>1</v>
      </c>
      <c r="N522" s="31">
        <f t="shared" si="136"/>
        <v>1</v>
      </c>
      <c r="O522" s="31">
        <f t="shared" si="137"/>
        <v>1</v>
      </c>
      <c r="P522" s="31">
        <f t="shared" si="138"/>
        <v>1</v>
      </c>
      <c r="Q522" s="31">
        <v>0</v>
      </c>
      <c r="R522" s="31">
        <v>0</v>
      </c>
      <c r="S522" s="33">
        <v>0</v>
      </c>
      <c r="T522" s="33">
        <v>0</v>
      </c>
      <c r="U522" s="96" t="s">
        <v>1</v>
      </c>
      <c r="V522" s="96">
        <v>0</v>
      </c>
      <c r="W522" s="33" t="s">
        <v>843</v>
      </c>
      <c r="AP522" s="31"/>
    </row>
    <row r="523" spans="1:42">
      <c r="A523" s="268" t="str">
        <f t="shared" si="125"/>
        <v>1467</v>
      </c>
      <c r="B523" s="124" t="str">
        <f t="shared" si="140"/>
        <v>track_1467</v>
      </c>
      <c r="C523" s="33">
        <f t="shared" si="126"/>
        <v>34</v>
      </c>
      <c r="D523" s="33">
        <f t="shared" si="127"/>
        <v>0</v>
      </c>
      <c r="E523" s="33">
        <f t="shared" si="128"/>
        <v>3</v>
      </c>
      <c r="F523" s="33">
        <f t="shared" si="129"/>
        <v>4</v>
      </c>
      <c r="G523" s="33">
        <f t="shared" si="130"/>
        <v>1</v>
      </c>
      <c r="H523" s="33">
        <f t="shared" si="131"/>
        <v>22</v>
      </c>
      <c r="I523" s="33">
        <f t="shared" si="132"/>
        <v>4</v>
      </c>
      <c r="J523" s="31">
        <f t="shared" si="133"/>
        <v>1</v>
      </c>
      <c r="K523" s="31">
        <f t="shared" si="134"/>
        <v>1</v>
      </c>
      <c r="L523" s="31">
        <f t="shared" si="139"/>
        <v>1</v>
      </c>
      <c r="M523" s="31">
        <f t="shared" si="135"/>
        <v>1</v>
      </c>
      <c r="N523" s="31">
        <f t="shared" si="136"/>
        <v>1</v>
      </c>
      <c r="O523" s="31">
        <f t="shared" si="137"/>
        <v>1</v>
      </c>
      <c r="P523" s="31">
        <f t="shared" si="138"/>
        <v>1</v>
      </c>
      <c r="Q523" s="31">
        <v>0</v>
      </c>
      <c r="R523" s="31">
        <v>0</v>
      </c>
      <c r="S523" s="33">
        <v>0</v>
      </c>
      <c r="T523" s="33">
        <v>0</v>
      </c>
      <c r="U523" s="96" t="s">
        <v>1</v>
      </c>
      <c r="V523" s="96">
        <v>0</v>
      </c>
      <c r="W523" s="33" t="s">
        <v>842</v>
      </c>
      <c r="AP523" s="31"/>
    </row>
    <row r="524" spans="1:42">
      <c r="A524" s="268" t="str">
        <f t="shared" si="125"/>
        <v>1468</v>
      </c>
      <c r="B524" s="124" t="str">
        <f t="shared" si="140"/>
        <v>track_1468</v>
      </c>
      <c r="C524" s="33">
        <f t="shared" si="126"/>
        <v>34</v>
      </c>
      <c r="D524" s="33">
        <f t="shared" si="127"/>
        <v>0</v>
      </c>
      <c r="E524" s="33">
        <f t="shared" si="128"/>
        <v>3</v>
      </c>
      <c r="F524" s="33">
        <f t="shared" si="129"/>
        <v>1</v>
      </c>
      <c r="G524" s="33">
        <f t="shared" si="130"/>
        <v>1</v>
      </c>
      <c r="H524" s="33">
        <f t="shared" si="131"/>
        <v>23</v>
      </c>
      <c r="I524" s="33">
        <f t="shared" si="132"/>
        <v>4</v>
      </c>
      <c r="J524" s="31">
        <f t="shared" si="133"/>
        <v>1</v>
      </c>
      <c r="K524" s="31">
        <f t="shared" si="134"/>
        <v>1</v>
      </c>
      <c r="L524" s="31">
        <f t="shared" si="139"/>
        <v>1</v>
      </c>
      <c r="M524" s="31">
        <f t="shared" si="135"/>
        <v>1</v>
      </c>
      <c r="N524" s="31">
        <f t="shared" si="136"/>
        <v>1</v>
      </c>
      <c r="O524" s="31">
        <f t="shared" si="137"/>
        <v>1</v>
      </c>
      <c r="P524" s="31">
        <f t="shared" si="138"/>
        <v>1</v>
      </c>
      <c r="Q524" s="31">
        <v>0</v>
      </c>
      <c r="R524" s="31">
        <v>0</v>
      </c>
      <c r="S524" s="33">
        <v>0</v>
      </c>
      <c r="T524" s="33">
        <v>0</v>
      </c>
      <c r="U524" s="96" t="s">
        <v>1</v>
      </c>
      <c r="V524" s="96">
        <v>0</v>
      </c>
      <c r="W524" s="33" t="s">
        <v>841</v>
      </c>
      <c r="AP524" s="31"/>
    </row>
    <row r="525" spans="1:42">
      <c r="A525" s="268" t="str">
        <f t="shared" si="125"/>
        <v>1469</v>
      </c>
      <c r="B525" s="124" t="str">
        <f t="shared" si="140"/>
        <v>track_1469</v>
      </c>
      <c r="C525" s="33">
        <f t="shared" si="126"/>
        <v>34</v>
      </c>
      <c r="D525" s="33">
        <f t="shared" si="127"/>
        <v>0</v>
      </c>
      <c r="E525" s="33">
        <f t="shared" si="128"/>
        <v>4</v>
      </c>
      <c r="F525" s="33">
        <f t="shared" si="129"/>
        <v>2</v>
      </c>
      <c r="G525" s="33">
        <f t="shared" si="130"/>
        <v>1</v>
      </c>
      <c r="H525" s="33">
        <f t="shared" si="131"/>
        <v>24</v>
      </c>
      <c r="I525" s="33">
        <f t="shared" si="132"/>
        <v>4</v>
      </c>
      <c r="J525" s="31">
        <f t="shared" si="133"/>
        <v>1</v>
      </c>
      <c r="K525" s="31">
        <f t="shared" si="134"/>
        <v>1</v>
      </c>
      <c r="L525" s="31">
        <f t="shared" si="139"/>
        <v>1</v>
      </c>
      <c r="M525" s="31">
        <f t="shared" si="135"/>
        <v>1</v>
      </c>
      <c r="N525" s="31">
        <f t="shared" si="136"/>
        <v>1</v>
      </c>
      <c r="O525" s="31">
        <f t="shared" si="137"/>
        <v>1</v>
      </c>
      <c r="P525" s="31">
        <f t="shared" si="138"/>
        <v>1</v>
      </c>
      <c r="Q525" s="31">
        <v>0</v>
      </c>
      <c r="R525" s="31">
        <v>0</v>
      </c>
      <c r="S525" s="33">
        <v>0</v>
      </c>
      <c r="T525" s="33">
        <v>0</v>
      </c>
      <c r="U525" s="96" t="s">
        <v>1</v>
      </c>
      <c r="V525" s="96">
        <v>0</v>
      </c>
      <c r="W525" s="33" t="s">
        <v>840</v>
      </c>
      <c r="AP525" s="31"/>
    </row>
    <row r="526" spans="1:42">
      <c r="A526" s="268" t="str">
        <f t="shared" si="125"/>
        <v>1470</v>
      </c>
      <c r="B526" s="124" t="str">
        <f t="shared" si="140"/>
        <v>track_1470</v>
      </c>
      <c r="C526" s="33">
        <f t="shared" si="126"/>
        <v>24</v>
      </c>
      <c r="D526" s="33">
        <f t="shared" si="127"/>
        <v>0</v>
      </c>
      <c r="E526" s="33">
        <f t="shared" si="128"/>
        <v>1</v>
      </c>
      <c r="F526" s="33">
        <f t="shared" si="129"/>
        <v>2</v>
      </c>
      <c r="G526" s="33">
        <f t="shared" si="130"/>
        <v>1</v>
      </c>
      <c r="H526" s="33">
        <f t="shared" si="131"/>
        <v>21</v>
      </c>
      <c r="I526" s="33">
        <f t="shared" si="132"/>
        <v>2</v>
      </c>
      <c r="J526" s="31">
        <f t="shared" si="133"/>
        <v>0</v>
      </c>
      <c r="K526" s="31">
        <f t="shared" si="134"/>
        <v>0</v>
      </c>
      <c r="L526" s="31">
        <f t="shared" si="139"/>
        <v>1</v>
      </c>
      <c r="M526" s="31">
        <f t="shared" si="135"/>
        <v>1</v>
      </c>
      <c r="N526" s="31">
        <f t="shared" si="136"/>
        <v>1</v>
      </c>
      <c r="O526" s="31">
        <f t="shared" si="137"/>
        <v>1</v>
      </c>
      <c r="P526" s="31">
        <f t="shared" si="138"/>
        <v>1</v>
      </c>
      <c r="Q526" s="31">
        <v>0</v>
      </c>
      <c r="R526" s="31">
        <v>0</v>
      </c>
      <c r="S526" s="33">
        <v>0</v>
      </c>
      <c r="T526" s="33">
        <v>0</v>
      </c>
      <c r="U526" s="96" t="s">
        <v>1</v>
      </c>
      <c r="V526" s="96">
        <v>0</v>
      </c>
      <c r="W526" s="33" t="s">
        <v>839</v>
      </c>
      <c r="AP526" s="31"/>
    </row>
    <row r="527" spans="1:42">
      <c r="A527" s="268" t="str">
        <f t="shared" si="125"/>
        <v>1471</v>
      </c>
      <c r="B527" s="124" t="str">
        <f t="shared" si="140"/>
        <v>track_1471</v>
      </c>
      <c r="C527" s="33">
        <f t="shared" si="126"/>
        <v>24</v>
      </c>
      <c r="D527" s="33">
        <f t="shared" si="127"/>
        <v>0</v>
      </c>
      <c r="E527" s="33">
        <f t="shared" si="128"/>
        <v>3</v>
      </c>
      <c r="F527" s="33">
        <f t="shared" si="129"/>
        <v>2</v>
      </c>
      <c r="G527" s="33">
        <f t="shared" si="130"/>
        <v>1</v>
      </c>
      <c r="H527" s="33">
        <f t="shared" si="131"/>
        <v>22</v>
      </c>
      <c r="I527" s="33">
        <f t="shared" si="132"/>
        <v>2</v>
      </c>
      <c r="J527" s="31">
        <f t="shared" si="133"/>
        <v>0</v>
      </c>
      <c r="K527" s="31">
        <f t="shared" si="134"/>
        <v>0</v>
      </c>
      <c r="L527" s="31">
        <f t="shared" si="139"/>
        <v>1</v>
      </c>
      <c r="M527" s="31">
        <f t="shared" si="135"/>
        <v>1</v>
      </c>
      <c r="N527" s="31">
        <f t="shared" si="136"/>
        <v>1</v>
      </c>
      <c r="O527" s="31">
        <f t="shared" si="137"/>
        <v>1</v>
      </c>
      <c r="P527" s="31">
        <f t="shared" si="138"/>
        <v>1</v>
      </c>
      <c r="Q527" s="31">
        <v>0</v>
      </c>
      <c r="R527" s="31">
        <v>0</v>
      </c>
      <c r="S527" s="33">
        <v>0</v>
      </c>
      <c r="T527" s="33">
        <v>0</v>
      </c>
      <c r="U527" s="96" t="s">
        <v>1</v>
      </c>
      <c r="V527" s="96">
        <v>0</v>
      </c>
      <c r="W527" s="33" t="s">
        <v>838</v>
      </c>
      <c r="AP527" s="31"/>
    </row>
    <row r="528" spans="1:42">
      <c r="A528" s="268" t="str">
        <f t="shared" si="125"/>
        <v>1472</v>
      </c>
      <c r="B528" s="124" t="str">
        <f t="shared" si="140"/>
        <v>track_1472</v>
      </c>
      <c r="C528" s="33">
        <f t="shared" si="126"/>
        <v>24</v>
      </c>
      <c r="D528" s="33">
        <f t="shared" si="127"/>
        <v>0</v>
      </c>
      <c r="E528" s="33">
        <f t="shared" si="128"/>
        <v>3</v>
      </c>
      <c r="F528" s="33">
        <f t="shared" si="129"/>
        <v>4</v>
      </c>
      <c r="G528" s="33">
        <f t="shared" si="130"/>
        <v>1</v>
      </c>
      <c r="H528" s="33">
        <f t="shared" si="131"/>
        <v>23</v>
      </c>
      <c r="I528" s="33">
        <f t="shared" si="132"/>
        <v>2</v>
      </c>
      <c r="J528" s="31">
        <f t="shared" si="133"/>
        <v>0</v>
      </c>
      <c r="K528" s="31">
        <f t="shared" si="134"/>
        <v>0</v>
      </c>
      <c r="L528" s="31">
        <f t="shared" si="139"/>
        <v>1</v>
      </c>
      <c r="M528" s="31">
        <f t="shared" si="135"/>
        <v>1</v>
      </c>
      <c r="N528" s="31">
        <f t="shared" si="136"/>
        <v>1</v>
      </c>
      <c r="O528" s="31">
        <f t="shared" si="137"/>
        <v>1</v>
      </c>
      <c r="P528" s="31">
        <f t="shared" si="138"/>
        <v>1</v>
      </c>
      <c r="Q528" s="31">
        <v>0</v>
      </c>
      <c r="R528" s="31">
        <v>0</v>
      </c>
      <c r="S528" s="33">
        <v>0</v>
      </c>
      <c r="T528" s="33">
        <v>0</v>
      </c>
      <c r="U528" s="96" t="s">
        <v>1</v>
      </c>
      <c r="V528" s="96">
        <v>0</v>
      </c>
      <c r="W528" s="33" t="s">
        <v>837</v>
      </c>
      <c r="AP528" s="31"/>
    </row>
    <row r="529" spans="1:42">
      <c r="A529" s="268" t="str">
        <f t="shared" si="125"/>
        <v>1473</v>
      </c>
      <c r="B529" s="124" t="str">
        <f t="shared" si="140"/>
        <v>track_1473</v>
      </c>
      <c r="C529" s="33">
        <f t="shared" si="126"/>
        <v>24</v>
      </c>
      <c r="D529" s="33">
        <f t="shared" si="127"/>
        <v>0</v>
      </c>
      <c r="E529" s="33">
        <f t="shared" si="128"/>
        <v>4</v>
      </c>
      <c r="F529" s="33">
        <f t="shared" si="129"/>
        <v>1</v>
      </c>
      <c r="G529" s="33">
        <f t="shared" si="130"/>
        <v>1</v>
      </c>
      <c r="H529" s="33">
        <f t="shared" si="131"/>
        <v>24</v>
      </c>
      <c r="I529" s="33">
        <f t="shared" si="132"/>
        <v>2</v>
      </c>
      <c r="J529" s="31">
        <f t="shared" si="133"/>
        <v>0</v>
      </c>
      <c r="K529" s="31">
        <f t="shared" si="134"/>
        <v>0</v>
      </c>
      <c r="L529" s="31">
        <f t="shared" si="139"/>
        <v>1</v>
      </c>
      <c r="M529" s="31">
        <f t="shared" si="135"/>
        <v>1</v>
      </c>
      <c r="N529" s="31">
        <f t="shared" si="136"/>
        <v>1</v>
      </c>
      <c r="O529" s="31">
        <f t="shared" si="137"/>
        <v>1</v>
      </c>
      <c r="P529" s="31">
        <f t="shared" si="138"/>
        <v>1</v>
      </c>
      <c r="Q529" s="31">
        <v>0</v>
      </c>
      <c r="R529" s="31">
        <v>0</v>
      </c>
      <c r="S529" s="33">
        <v>0</v>
      </c>
      <c r="T529" s="33">
        <v>0</v>
      </c>
      <c r="U529" s="96" t="s">
        <v>1</v>
      </c>
      <c r="V529" s="96">
        <v>0</v>
      </c>
      <c r="W529" s="33" t="s">
        <v>836</v>
      </c>
      <c r="AP529" s="31"/>
    </row>
    <row r="530" spans="1:42">
      <c r="A530" s="267" t="str">
        <f t="shared" si="125"/>
        <v>1701</v>
      </c>
      <c r="B530" s="124" t="str">
        <f t="shared" si="140"/>
        <v>track_1701</v>
      </c>
      <c r="C530" s="33">
        <f t="shared" si="126"/>
        <v>44</v>
      </c>
      <c r="D530" s="33">
        <f t="shared" si="127"/>
        <v>0</v>
      </c>
      <c r="E530" s="33">
        <f t="shared" si="128"/>
        <v>2</v>
      </c>
      <c r="F530" s="33">
        <f t="shared" si="129"/>
        <v>4</v>
      </c>
      <c r="G530" s="33">
        <f t="shared" si="130"/>
        <v>1</v>
      </c>
      <c r="H530" s="33">
        <f t="shared" si="131"/>
        <v>1</v>
      </c>
      <c r="I530" s="33">
        <v>6</v>
      </c>
      <c r="J530" s="31">
        <f t="shared" si="133"/>
        <v>1</v>
      </c>
      <c r="K530" s="31">
        <f t="shared" si="134"/>
        <v>0</v>
      </c>
      <c r="L530" s="31">
        <f t="shared" si="139"/>
        <v>0</v>
      </c>
      <c r="M530" s="31">
        <f t="shared" si="135"/>
        <v>0</v>
      </c>
      <c r="N530" s="31">
        <f t="shared" si="136"/>
        <v>0</v>
      </c>
      <c r="O530" s="31">
        <f t="shared" si="137"/>
        <v>0</v>
      </c>
      <c r="P530" s="31">
        <f t="shared" si="138"/>
        <v>0</v>
      </c>
      <c r="Q530" s="31" t="s">
        <v>757</v>
      </c>
      <c r="R530" s="31">
        <v>150</v>
      </c>
      <c r="S530" s="33">
        <v>0</v>
      </c>
      <c r="T530" s="33">
        <v>0</v>
      </c>
      <c r="U530" s="96" t="s">
        <v>1</v>
      </c>
      <c r="V530" s="96">
        <v>0</v>
      </c>
      <c r="W530" s="33" t="s">
        <v>835</v>
      </c>
      <c r="AP530" s="31"/>
    </row>
    <row r="531" spans="1:42">
      <c r="A531" s="267" t="str">
        <f t="shared" si="125"/>
        <v>1702</v>
      </c>
      <c r="B531" s="124" t="str">
        <f t="shared" si="140"/>
        <v>track_1702</v>
      </c>
      <c r="C531" s="33">
        <f t="shared" si="126"/>
        <v>44</v>
      </c>
      <c r="D531" s="33">
        <f t="shared" si="127"/>
        <v>0</v>
      </c>
      <c r="E531" s="33">
        <f t="shared" si="128"/>
        <v>2</v>
      </c>
      <c r="F531" s="33">
        <f t="shared" si="129"/>
        <v>4</v>
      </c>
      <c r="G531" s="33">
        <f t="shared" si="130"/>
        <v>1</v>
      </c>
      <c r="H531" s="33">
        <f t="shared" si="131"/>
        <v>1</v>
      </c>
      <c r="I531" s="33">
        <v>6</v>
      </c>
      <c r="J531" s="31">
        <f t="shared" si="133"/>
        <v>1</v>
      </c>
      <c r="K531" s="31">
        <f t="shared" si="134"/>
        <v>0</v>
      </c>
      <c r="L531" s="31">
        <f t="shared" si="139"/>
        <v>0</v>
      </c>
      <c r="M531" s="31">
        <f t="shared" si="135"/>
        <v>0</v>
      </c>
      <c r="N531" s="31">
        <f t="shared" si="136"/>
        <v>0</v>
      </c>
      <c r="O531" s="31">
        <f t="shared" si="137"/>
        <v>0</v>
      </c>
      <c r="P531" s="31">
        <f t="shared" si="138"/>
        <v>0</v>
      </c>
      <c r="Q531" s="31" t="s">
        <v>757</v>
      </c>
      <c r="R531" s="31">
        <v>150</v>
      </c>
      <c r="S531" s="33">
        <v>0</v>
      </c>
      <c r="T531" s="33">
        <v>0</v>
      </c>
      <c r="U531" s="96" t="s">
        <v>1</v>
      </c>
      <c r="V531" s="96">
        <v>0</v>
      </c>
      <c r="W531" s="33" t="s">
        <v>834</v>
      </c>
      <c r="AP531" s="31"/>
    </row>
    <row r="532" spans="1:42">
      <c r="A532" s="267" t="str">
        <f t="shared" si="125"/>
        <v>1703</v>
      </c>
      <c r="B532" s="124" t="str">
        <f t="shared" si="140"/>
        <v>track_1703</v>
      </c>
      <c r="C532" s="33">
        <f t="shared" si="126"/>
        <v>44</v>
      </c>
      <c r="D532" s="33">
        <f t="shared" si="127"/>
        <v>0</v>
      </c>
      <c r="E532" s="33">
        <f t="shared" si="128"/>
        <v>2</v>
      </c>
      <c r="F532" s="33">
        <f t="shared" si="129"/>
        <v>4</v>
      </c>
      <c r="G532" s="33">
        <f t="shared" si="130"/>
        <v>1</v>
      </c>
      <c r="H532" s="33">
        <f t="shared" si="131"/>
        <v>1</v>
      </c>
      <c r="I532" s="33">
        <v>6</v>
      </c>
      <c r="J532" s="31">
        <f t="shared" si="133"/>
        <v>1</v>
      </c>
      <c r="K532" s="31">
        <f t="shared" si="134"/>
        <v>0</v>
      </c>
      <c r="L532" s="31">
        <f t="shared" si="139"/>
        <v>0</v>
      </c>
      <c r="M532" s="31">
        <f t="shared" si="135"/>
        <v>0</v>
      </c>
      <c r="N532" s="31">
        <f t="shared" si="136"/>
        <v>0</v>
      </c>
      <c r="O532" s="31">
        <f t="shared" si="137"/>
        <v>0</v>
      </c>
      <c r="P532" s="31">
        <f t="shared" si="138"/>
        <v>0</v>
      </c>
      <c r="Q532" s="31" t="s">
        <v>757</v>
      </c>
      <c r="R532" s="31">
        <v>150</v>
      </c>
      <c r="S532" s="33">
        <v>0</v>
      </c>
      <c r="T532" s="33">
        <v>0</v>
      </c>
      <c r="U532" s="96" t="s">
        <v>1</v>
      </c>
      <c r="V532" s="96">
        <v>0</v>
      </c>
      <c r="W532" s="33" t="s">
        <v>833</v>
      </c>
      <c r="AP532" s="31"/>
    </row>
    <row r="533" spans="1:42">
      <c r="A533" s="267" t="str">
        <f t="shared" si="125"/>
        <v>1704</v>
      </c>
      <c r="B533" s="124" t="str">
        <f t="shared" si="140"/>
        <v>track_1704</v>
      </c>
      <c r="C533" s="33">
        <f t="shared" si="126"/>
        <v>44</v>
      </c>
      <c r="D533" s="33">
        <f t="shared" si="127"/>
        <v>0</v>
      </c>
      <c r="E533" s="33">
        <f t="shared" si="128"/>
        <v>2</v>
      </c>
      <c r="F533" s="33">
        <f t="shared" si="129"/>
        <v>4</v>
      </c>
      <c r="G533" s="33">
        <f t="shared" si="130"/>
        <v>1</v>
      </c>
      <c r="H533" s="33">
        <f t="shared" si="131"/>
        <v>1</v>
      </c>
      <c r="I533" s="33">
        <v>6</v>
      </c>
      <c r="J533" s="31">
        <f t="shared" si="133"/>
        <v>1</v>
      </c>
      <c r="K533" s="31">
        <f t="shared" si="134"/>
        <v>0</v>
      </c>
      <c r="L533" s="31">
        <f t="shared" si="139"/>
        <v>0</v>
      </c>
      <c r="M533" s="31">
        <f t="shared" si="135"/>
        <v>0</v>
      </c>
      <c r="N533" s="31">
        <f t="shared" si="136"/>
        <v>0</v>
      </c>
      <c r="O533" s="31">
        <f t="shared" si="137"/>
        <v>0</v>
      </c>
      <c r="P533" s="31">
        <f t="shared" si="138"/>
        <v>0</v>
      </c>
      <c r="Q533" s="31" t="s">
        <v>757</v>
      </c>
      <c r="R533" s="31">
        <v>150</v>
      </c>
      <c r="S533" s="33">
        <v>0</v>
      </c>
      <c r="T533" s="33">
        <v>0</v>
      </c>
      <c r="U533" s="96" t="s">
        <v>1</v>
      </c>
      <c r="V533" s="96">
        <v>0</v>
      </c>
      <c r="W533" s="33" t="s">
        <v>832</v>
      </c>
      <c r="AP533" s="31"/>
    </row>
    <row r="534" spans="1:42">
      <c r="A534" s="33">
        <v>1705</v>
      </c>
      <c r="B534" s="124" t="str">
        <f t="shared" si="140"/>
        <v>track_1705</v>
      </c>
      <c r="C534" s="33">
        <f t="shared" si="126"/>
        <v>44</v>
      </c>
      <c r="D534" s="33">
        <f t="shared" si="127"/>
        <v>0</v>
      </c>
      <c r="E534" s="33">
        <f t="shared" si="128"/>
        <v>4</v>
      </c>
      <c r="F534" s="33">
        <f t="shared" si="129"/>
        <v>3</v>
      </c>
      <c r="G534" s="33">
        <f t="shared" si="130"/>
        <v>1</v>
      </c>
      <c r="H534" s="33">
        <f t="shared" si="131"/>
        <v>5</v>
      </c>
      <c r="I534" s="33">
        <v>6</v>
      </c>
      <c r="J534" s="31">
        <f t="shared" si="133"/>
        <v>1</v>
      </c>
      <c r="K534" s="31">
        <f t="shared" si="134"/>
        <v>0</v>
      </c>
      <c r="L534" s="31">
        <f t="shared" si="139"/>
        <v>0</v>
      </c>
      <c r="M534" s="31">
        <f t="shared" si="135"/>
        <v>0</v>
      </c>
      <c r="N534" s="31">
        <f t="shared" si="136"/>
        <v>0</v>
      </c>
      <c r="O534" s="31">
        <f t="shared" si="137"/>
        <v>0</v>
      </c>
      <c r="P534" s="31">
        <f t="shared" si="138"/>
        <v>0</v>
      </c>
      <c r="Q534" s="31" t="s">
        <v>757</v>
      </c>
      <c r="R534" s="31">
        <v>150</v>
      </c>
      <c r="S534" s="33">
        <v>0</v>
      </c>
      <c r="T534" s="33">
        <v>0</v>
      </c>
      <c r="U534" s="96" t="s">
        <v>1</v>
      </c>
      <c r="V534" s="96">
        <v>0</v>
      </c>
      <c r="W534" s="33" t="s">
        <v>831</v>
      </c>
      <c r="AP534" s="31"/>
    </row>
    <row r="535" spans="1:42">
      <c r="A535" s="33">
        <v>1706</v>
      </c>
      <c r="B535" s="124" t="str">
        <f t="shared" si="140"/>
        <v>track_1706</v>
      </c>
      <c r="C535" s="33">
        <f t="shared" si="126"/>
        <v>44</v>
      </c>
      <c r="D535" s="33">
        <f t="shared" si="127"/>
        <v>0</v>
      </c>
      <c r="E535" s="33">
        <f t="shared" si="128"/>
        <v>1</v>
      </c>
      <c r="F535" s="33">
        <f t="shared" si="129"/>
        <v>4</v>
      </c>
      <c r="G535" s="33">
        <f t="shared" si="130"/>
        <v>1</v>
      </c>
      <c r="H535" s="33">
        <f t="shared" si="131"/>
        <v>6</v>
      </c>
      <c r="I535" s="33">
        <v>6</v>
      </c>
      <c r="J535" s="31">
        <f t="shared" si="133"/>
        <v>1</v>
      </c>
      <c r="K535" s="31">
        <f t="shared" si="134"/>
        <v>0</v>
      </c>
      <c r="L535" s="31">
        <f t="shared" si="139"/>
        <v>0</v>
      </c>
      <c r="M535" s="31">
        <f t="shared" si="135"/>
        <v>0</v>
      </c>
      <c r="N535" s="31">
        <f t="shared" si="136"/>
        <v>0</v>
      </c>
      <c r="O535" s="31">
        <f t="shared" si="137"/>
        <v>0</v>
      </c>
      <c r="P535" s="31">
        <f t="shared" si="138"/>
        <v>0</v>
      </c>
      <c r="Q535" s="31" t="s">
        <v>757</v>
      </c>
      <c r="R535" s="31">
        <v>150</v>
      </c>
      <c r="S535" s="33">
        <v>0</v>
      </c>
      <c r="T535" s="33">
        <v>0</v>
      </c>
      <c r="U535" s="96" t="s">
        <v>1</v>
      </c>
      <c r="V535" s="96">
        <v>0</v>
      </c>
      <c r="W535" s="33" t="s">
        <v>830</v>
      </c>
      <c r="AP535" s="31"/>
    </row>
    <row r="536" spans="1:42">
      <c r="A536" s="33">
        <v>1707</v>
      </c>
      <c r="B536" s="124" t="str">
        <f t="shared" si="140"/>
        <v>track_1707</v>
      </c>
      <c r="C536" s="33">
        <f t="shared" si="126"/>
        <v>44</v>
      </c>
      <c r="D536" s="33">
        <f t="shared" si="127"/>
        <v>0</v>
      </c>
      <c r="E536" s="33">
        <f t="shared" si="128"/>
        <v>1</v>
      </c>
      <c r="F536" s="33">
        <f t="shared" si="129"/>
        <v>2</v>
      </c>
      <c r="G536" s="33">
        <f t="shared" si="130"/>
        <v>1</v>
      </c>
      <c r="H536" s="33">
        <f t="shared" si="131"/>
        <v>7</v>
      </c>
      <c r="I536" s="33">
        <v>6</v>
      </c>
      <c r="J536" s="31">
        <f t="shared" si="133"/>
        <v>1</v>
      </c>
      <c r="K536" s="31">
        <f t="shared" si="134"/>
        <v>0</v>
      </c>
      <c r="L536" s="31">
        <f t="shared" si="139"/>
        <v>0</v>
      </c>
      <c r="M536" s="31">
        <f t="shared" si="135"/>
        <v>0</v>
      </c>
      <c r="N536" s="31">
        <f t="shared" si="136"/>
        <v>0</v>
      </c>
      <c r="O536" s="31">
        <f t="shared" si="137"/>
        <v>0</v>
      </c>
      <c r="P536" s="31">
        <f t="shared" si="138"/>
        <v>0</v>
      </c>
      <c r="Q536" s="31" t="s">
        <v>757</v>
      </c>
      <c r="R536" s="31">
        <v>150</v>
      </c>
      <c r="S536" s="33">
        <v>0</v>
      </c>
      <c r="T536" s="33">
        <v>0</v>
      </c>
      <c r="U536" s="96" t="s">
        <v>1</v>
      </c>
      <c r="V536" s="96">
        <v>0</v>
      </c>
      <c r="W536" s="33" t="s">
        <v>829</v>
      </c>
      <c r="AP536" s="31"/>
    </row>
    <row r="537" spans="1:42">
      <c r="A537" s="33">
        <v>1708</v>
      </c>
      <c r="B537" s="124" t="str">
        <f t="shared" si="140"/>
        <v>track_1708</v>
      </c>
      <c r="C537" s="33">
        <f t="shared" si="126"/>
        <v>44</v>
      </c>
      <c r="D537" s="33">
        <f t="shared" si="127"/>
        <v>0</v>
      </c>
      <c r="E537" s="33">
        <f t="shared" si="128"/>
        <v>1</v>
      </c>
      <c r="F537" s="33">
        <f t="shared" si="129"/>
        <v>3</v>
      </c>
      <c r="G537" s="33">
        <f t="shared" si="130"/>
        <v>1</v>
      </c>
      <c r="H537" s="33">
        <f t="shared" si="131"/>
        <v>8</v>
      </c>
      <c r="I537" s="33">
        <v>6</v>
      </c>
      <c r="J537" s="31">
        <f t="shared" si="133"/>
        <v>1</v>
      </c>
      <c r="K537" s="31">
        <f t="shared" si="134"/>
        <v>0</v>
      </c>
      <c r="L537" s="31">
        <f t="shared" si="139"/>
        <v>0</v>
      </c>
      <c r="M537" s="31">
        <f t="shared" si="135"/>
        <v>0</v>
      </c>
      <c r="N537" s="31">
        <f t="shared" si="136"/>
        <v>0</v>
      </c>
      <c r="O537" s="31">
        <f t="shared" si="137"/>
        <v>0</v>
      </c>
      <c r="P537" s="31">
        <f t="shared" si="138"/>
        <v>0</v>
      </c>
      <c r="Q537" s="31" t="s">
        <v>757</v>
      </c>
      <c r="R537" s="31">
        <v>150</v>
      </c>
      <c r="S537" s="33">
        <v>0</v>
      </c>
      <c r="T537" s="33">
        <v>0</v>
      </c>
      <c r="U537" s="96" t="s">
        <v>1</v>
      </c>
      <c r="V537" s="96">
        <v>0</v>
      </c>
      <c r="W537" s="33" t="s">
        <v>828</v>
      </c>
      <c r="AP537" s="31"/>
    </row>
    <row r="538" spans="1:42">
      <c r="A538" s="33">
        <v>1709</v>
      </c>
      <c r="B538" s="124" t="str">
        <f t="shared" si="140"/>
        <v>track_1709</v>
      </c>
      <c r="C538" s="33">
        <f t="shared" si="126"/>
        <v>44</v>
      </c>
      <c r="D538" s="33">
        <f t="shared" si="127"/>
        <v>0</v>
      </c>
      <c r="E538" s="33">
        <f t="shared" si="128"/>
        <v>2</v>
      </c>
      <c r="F538" s="33">
        <f t="shared" si="129"/>
        <v>1</v>
      </c>
      <c r="G538" s="33">
        <f t="shared" si="130"/>
        <v>1</v>
      </c>
      <c r="H538" s="33">
        <f t="shared" si="131"/>
        <v>9</v>
      </c>
      <c r="I538" s="33">
        <v>6</v>
      </c>
      <c r="J538" s="31">
        <f t="shared" si="133"/>
        <v>1</v>
      </c>
      <c r="K538" s="31">
        <f t="shared" si="134"/>
        <v>0</v>
      </c>
      <c r="L538" s="31">
        <f t="shared" si="139"/>
        <v>0</v>
      </c>
      <c r="M538" s="31">
        <f t="shared" si="135"/>
        <v>0</v>
      </c>
      <c r="N538" s="31">
        <f t="shared" si="136"/>
        <v>0</v>
      </c>
      <c r="O538" s="31">
        <f t="shared" si="137"/>
        <v>0</v>
      </c>
      <c r="P538" s="31">
        <f t="shared" si="138"/>
        <v>0</v>
      </c>
      <c r="Q538" s="31" t="s">
        <v>757</v>
      </c>
      <c r="R538" s="31">
        <v>150</v>
      </c>
      <c r="S538" s="33">
        <v>0</v>
      </c>
      <c r="T538" s="33">
        <v>0</v>
      </c>
      <c r="U538" s="96" t="s">
        <v>1</v>
      </c>
      <c r="V538" s="96">
        <v>0</v>
      </c>
      <c r="W538" s="33" t="s">
        <v>827</v>
      </c>
      <c r="AP538" s="31"/>
    </row>
    <row r="539" spans="1:42">
      <c r="A539" s="33">
        <v>1710</v>
      </c>
      <c r="B539" s="124" t="str">
        <f t="shared" si="140"/>
        <v>track_1710</v>
      </c>
      <c r="C539" s="33">
        <f t="shared" si="126"/>
        <v>44</v>
      </c>
      <c r="D539" s="33">
        <f t="shared" si="127"/>
        <v>0</v>
      </c>
      <c r="E539" s="33">
        <f t="shared" si="128"/>
        <v>3</v>
      </c>
      <c r="F539" s="33">
        <f t="shared" si="129"/>
        <v>4</v>
      </c>
      <c r="G539" s="33">
        <f t="shared" si="130"/>
        <v>1</v>
      </c>
      <c r="H539" s="33">
        <f t="shared" si="131"/>
        <v>10</v>
      </c>
      <c r="I539" s="33">
        <v>6</v>
      </c>
      <c r="J539" s="31">
        <f t="shared" si="133"/>
        <v>1</v>
      </c>
      <c r="K539" s="31">
        <f t="shared" si="134"/>
        <v>0</v>
      </c>
      <c r="L539" s="31">
        <f t="shared" si="139"/>
        <v>0</v>
      </c>
      <c r="M539" s="31">
        <f t="shared" si="135"/>
        <v>0</v>
      </c>
      <c r="N539" s="31">
        <f t="shared" si="136"/>
        <v>0</v>
      </c>
      <c r="O539" s="31">
        <f t="shared" si="137"/>
        <v>0</v>
      </c>
      <c r="P539" s="31">
        <f t="shared" si="138"/>
        <v>0</v>
      </c>
      <c r="Q539" s="31" t="s">
        <v>757</v>
      </c>
      <c r="R539" s="31">
        <v>150</v>
      </c>
      <c r="S539" s="33">
        <v>0</v>
      </c>
      <c r="T539" s="33">
        <v>0</v>
      </c>
      <c r="U539" s="96" t="s">
        <v>1</v>
      </c>
      <c r="V539" s="96">
        <v>0</v>
      </c>
      <c r="W539" s="33" t="s">
        <v>826</v>
      </c>
      <c r="AP539" s="31"/>
    </row>
    <row r="540" spans="1:42">
      <c r="A540" s="33">
        <v>1711</v>
      </c>
      <c r="B540" s="124" t="str">
        <f t="shared" si="140"/>
        <v>track_1711</v>
      </c>
      <c r="C540" s="33">
        <f t="shared" si="126"/>
        <v>44</v>
      </c>
      <c r="D540" s="33">
        <f t="shared" si="127"/>
        <v>0</v>
      </c>
      <c r="E540" s="33">
        <f t="shared" si="128"/>
        <v>3</v>
      </c>
      <c r="F540" s="33">
        <f t="shared" si="129"/>
        <v>1</v>
      </c>
      <c r="G540" s="33">
        <f t="shared" si="130"/>
        <v>1</v>
      </c>
      <c r="H540" s="33">
        <f t="shared" si="131"/>
        <v>11</v>
      </c>
      <c r="I540" s="33">
        <v>6</v>
      </c>
      <c r="J540" s="31">
        <f t="shared" si="133"/>
        <v>1</v>
      </c>
      <c r="K540" s="31">
        <f t="shared" si="134"/>
        <v>0</v>
      </c>
      <c r="L540" s="31">
        <f t="shared" si="139"/>
        <v>0</v>
      </c>
      <c r="M540" s="31">
        <f t="shared" si="135"/>
        <v>0</v>
      </c>
      <c r="N540" s="31">
        <f t="shared" si="136"/>
        <v>0</v>
      </c>
      <c r="O540" s="31">
        <f t="shared" si="137"/>
        <v>0</v>
      </c>
      <c r="P540" s="31">
        <f t="shared" si="138"/>
        <v>0</v>
      </c>
      <c r="Q540" s="31" t="s">
        <v>757</v>
      </c>
      <c r="R540" s="31">
        <v>150</v>
      </c>
      <c r="S540" s="33">
        <v>0</v>
      </c>
      <c r="T540" s="33">
        <v>0</v>
      </c>
      <c r="U540" s="96" t="s">
        <v>1</v>
      </c>
      <c r="V540" s="96">
        <v>0</v>
      </c>
      <c r="W540" s="33" t="s">
        <v>825</v>
      </c>
      <c r="AP540" s="31"/>
    </row>
    <row r="541" spans="1:42">
      <c r="A541" s="33">
        <v>1712</v>
      </c>
      <c r="B541" s="124" t="str">
        <f t="shared" si="140"/>
        <v>track_1712</v>
      </c>
      <c r="C541" s="33">
        <f t="shared" si="126"/>
        <v>44</v>
      </c>
      <c r="D541" s="33">
        <f t="shared" si="127"/>
        <v>0</v>
      </c>
      <c r="E541" s="33">
        <f t="shared" si="128"/>
        <v>3</v>
      </c>
      <c r="F541" s="33">
        <f t="shared" si="129"/>
        <v>2</v>
      </c>
      <c r="G541" s="33">
        <f t="shared" si="130"/>
        <v>1</v>
      </c>
      <c r="H541" s="33">
        <f t="shared" si="131"/>
        <v>12</v>
      </c>
      <c r="I541" s="33">
        <v>6</v>
      </c>
      <c r="J541" s="31">
        <f t="shared" si="133"/>
        <v>1</v>
      </c>
      <c r="K541" s="31">
        <f t="shared" si="134"/>
        <v>0</v>
      </c>
      <c r="L541" s="31">
        <f t="shared" si="139"/>
        <v>0</v>
      </c>
      <c r="M541" s="31">
        <f t="shared" si="135"/>
        <v>0</v>
      </c>
      <c r="N541" s="31">
        <f t="shared" si="136"/>
        <v>0</v>
      </c>
      <c r="O541" s="31">
        <f t="shared" si="137"/>
        <v>0</v>
      </c>
      <c r="P541" s="31">
        <f t="shared" si="138"/>
        <v>0</v>
      </c>
      <c r="Q541" s="31" t="s">
        <v>757</v>
      </c>
      <c r="R541" s="31">
        <v>150</v>
      </c>
      <c r="S541" s="33">
        <v>0</v>
      </c>
      <c r="T541" s="33">
        <v>0</v>
      </c>
      <c r="U541" s="96" t="s">
        <v>1</v>
      </c>
      <c r="V541" s="96">
        <v>0</v>
      </c>
      <c r="W541" s="33" t="s">
        <v>824</v>
      </c>
      <c r="AP541" s="31"/>
    </row>
    <row r="542" spans="1:42">
      <c r="A542" s="33">
        <v>1713</v>
      </c>
      <c r="B542" s="124" t="str">
        <f t="shared" si="140"/>
        <v>track_1713</v>
      </c>
      <c r="C542" s="33">
        <f t="shared" si="126"/>
        <v>44</v>
      </c>
      <c r="D542" s="33">
        <f t="shared" si="127"/>
        <v>0</v>
      </c>
      <c r="E542" s="33">
        <f t="shared" si="128"/>
        <v>4</v>
      </c>
      <c r="F542" s="33">
        <f t="shared" si="129"/>
        <v>2</v>
      </c>
      <c r="G542" s="33">
        <f t="shared" si="130"/>
        <v>1</v>
      </c>
      <c r="H542" s="33">
        <f t="shared" si="131"/>
        <v>13</v>
      </c>
      <c r="I542" s="33">
        <v>6</v>
      </c>
      <c r="J542" s="31">
        <f t="shared" si="133"/>
        <v>1</v>
      </c>
      <c r="K542" s="31">
        <f t="shared" si="134"/>
        <v>0</v>
      </c>
      <c r="L542" s="31">
        <f t="shared" si="139"/>
        <v>0</v>
      </c>
      <c r="M542" s="31">
        <f t="shared" si="135"/>
        <v>0</v>
      </c>
      <c r="N542" s="31">
        <f t="shared" si="136"/>
        <v>0</v>
      </c>
      <c r="O542" s="31">
        <f t="shared" si="137"/>
        <v>0</v>
      </c>
      <c r="P542" s="31">
        <f t="shared" si="138"/>
        <v>0</v>
      </c>
      <c r="Q542" s="31" t="s">
        <v>757</v>
      </c>
      <c r="R542" s="31">
        <v>150</v>
      </c>
      <c r="S542" s="33">
        <v>0</v>
      </c>
      <c r="T542" s="33">
        <v>0</v>
      </c>
      <c r="U542" s="96" t="s">
        <v>1</v>
      </c>
      <c r="V542" s="96">
        <v>0</v>
      </c>
      <c r="W542" s="33" t="s">
        <v>823</v>
      </c>
      <c r="AP542" s="31"/>
    </row>
    <row r="543" spans="1:42">
      <c r="A543" s="33">
        <v>1714</v>
      </c>
      <c r="B543" s="124" t="str">
        <f t="shared" si="140"/>
        <v>track_1714</v>
      </c>
      <c r="C543" s="33">
        <f t="shared" si="126"/>
        <v>44</v>
      </c>
      <c r="D543" s="33">
        <f t="shared" si="127"/>
        <v>0</v>
      </c>
      <c r="E543" s="33">
        <f t="shared" si="128"/>
        <v>2</v>
      </c>
      <c r="F543" s="33">
        <f t="shared" si="129"/>
        <v>4</v>
      </c>
      <c r="G543" s="33">
        <f t="shared" si="130"/>
        <v>1</v>
      </c>
      <c r="H543" s="33">
        <f t="shared" si="131"/>
        <v>14</v>
      </c>
      <c r="I543" s="33">
        <v>6</v>
      </c>
      <c r="J543" s="31">
        <f t="shared" si="133"/>
        <v>1</v>
      </c>
      <c r="K543" s="31">
        <f t="shared" si="134"/>
        <v>0</v>
      </c>
      <c r="L543" s="31">
        <f t="shared" si="139"/>
        <v>0</v>
      </c>
      <c r="M543" s="31">
        <f t="shared" si="135"/>
        <v>0</v>
      </c>
      <c r="N543" s="31">
        <f t="shared" si="136"/>
        <v>0</v>
      </c>
      <c r="O543" s="31">
        <f t="shared" si="137"/>
        <v>0</v>
      </c>
      <c r="P543" s="31">
        <f t="shared" si="138"/>
        <v>0</v>
      </c>
      <c r="Q543" s="31" t="s">
        <v>757</v>
      </c>
      <c r="R543" s="31">
        <v>150</v>
      </c>
      <c r="S543" s="33">
        <v>0</v>
      </c>
      <c r="T543" s="33">
        <v>0</v>
      </c>
      <c r="U543" s="96" t="s">
        <v>1</v>
      </c>
      <c r="V543" s="96">
        <v>0</v>
      </c>
      <c r="W543" s="33" t="s">
        <v>822</v>
      </c>
      <c r="AP543" s="31"/>
    </row>
    <row r="544" spans="1:42">
      <c r="A544" s="33">
        <v>1715</v>
      </c>
      <c r="B544" s="124" t="str">
        <f t="shared" si="140"/>
        <v>track_1715</v>
      </c>
      <c r="C544" s="33">
        <f t="shared" si="126"/>
        <v>44</v>
      </c>
      <c r="D544" s="33">
        <f t="shared" si="127"/>
        <v>0</v>
      </c>
      <c r="E544" s="33">
        <f t="shared" si="128"/>
        <v>4</v>
      </c>
      <c r="F544" s="33">
        <f t="shared" si="129"/>
        <v>2</v>
      </c>
      <c r="G544" s="33">
        <f t="shared" si="130"/>
        <v>1</v>
      </c>
      <c r="H544" s="33">
        <f t="shared" si="131"/>
        <v>15</v>
      </c>
      <c r="I544" s="33">
        <v>6</v>
      </c>
      <c r="J544" s="31">
        <f t="shared" si="133"/>
        <v>1</v>
      </c>
      <c r="K544" s="31">
        <f t="shared" si="134"/>
        <v>0</v>
      </c>
      <c r="L544" s="31">
        <f t="shared" si="139"/>
        <v>0</v>
      </c>
      <c r="M544" s="31">
        <f t="shared" si="135"/>
        <v>0</v>
      </c>
      <c r="N544" s="31">
        <f t="shared" si="136"/>
        <v>0</v>
      </c>
      <c r="O544" s="31">
        <f t="shared" si="137"/>
        <v>0</v>
      </c>
      <c r="P544" s="31">
        <f t="shared" si="138"/>
        <v>0</v>
      </c>
      <c r="Q544" s="31" t="s">
        <v>757</v>
      </c>
      <c r="R544" s="31">
        <v>150</v>
      </c>
      <c r="S544" s="33">
        <v>0</v>
      </c>
      <c r="T544" s="33">
        <v>0</v>
      </c>
      <c r="U544" s="96" t="s">
        <v>1</v>
      </c>
      <c r="V544" s="96">
        <v>0</v>
      </c>
      <c r="W544" s="33" t="s">
        <v>821</v>
      </c>
      <c r="AP544" s="31"/>
    </row>
    <row r="545" spans="1:42">
      <c r="A545" s="33">
        <v>1716</v>
      </c>
      <c r="B545" s="124" t="str">
        <f t="shared" si="140"/>
        <v>track_1716</v>
      </c>
      <c r="C545" s="33">
        <f t="shared" si="126"/>
        <v>44</v>
      </c>
      <c r="D545" s="33">
        <f t="shared" si="127"/>
        <v>0</v>
      </c>
      <c r="E545" s="33">
        <f t="shared" si="128"/>
        <v>2</v>
      </c>
      <c r="F545" s="33">
        <f t="shared" si="129"/>
        <v>4</v>
      </c>
      <c r="G545" s="33">
        <f t="shared" si="130"/>
        <v>1</v>
      </c>
      <c r="H545" s="33">
        <f t="shared" si="131"/>
        <v>16</v>
      </c>
      <c r="I545" s="33">
        <v>6</v>
      </c>
      <c r="J545" s="31">
        <f t="shared" si="133"/>
        <v>1</v>
      </c>
      <c r="K545" s="31">
        <f t="shared" si="134"/>
        <v>0</v>
      </c>
      <c r="L545" s="31">
        <f t="shared" si="139"/>
        <v>0</v>
      </c>
      <c r="M545" s="31">
        <f t="shared" si="135"/>
        <v>0</v>
      </c>
      <c r="N545" s="31">
        <f t="shared" si="136"/>
        <v>0</v>
      </c>
      <c r="O545" s="31">
        <f t="shared" si="137"/>
        <v>0</v>
      </c>
      <c r="P545" s="31">
        <f t="shared" si="138"/>
        <v>0</v>
      </c>
      <c r="Q545" s="31" t="s">
        <v>757</v>
      </c>
      <c r="R545" s="31">
        <v>150</v>
      </c>
      <c r="S545" s="33">
        <v>0</v>
      </c>
      <c r="T545" s="33">
        <v>0</v>
      </c>
      <c r="U545" s="96" t="s">
        <v>1</v>
      </c>
      <c r="V545" s="96">
        <v>0</v>
      </c>
      <c r="W545" s="33" t="s">
        <v>820</v>
      </c>
      <c r="AP545" s="31"/>
    </row>
    <row r="546" spans="1:42">
      <c r="A546" s="33">
        <v>1717</v>
      </c>
      <c r="B546" s="124" t="str">
        <f t="shared" si="140"/>
        <v>track_1717</v>
      </c>
      <c r="C546" s="33">
        <f t="shared" si="126"/>
        <v>44</v>
      </c>
      <c r="D546" s="33">
        <f t="shared" si="127"/>
        <v>0</v>
      </c>
      <c r="E546" s="33">
        <f t="shared" si="128"/>
        <v>2</v>
      </c>
      <c r="F546" s="33">
        <f t="shared" si="129"/>
        <v>4</v>
      </c>
      <c r="G546" s="33">
        <f t="shared" si="130"/>
        <v>1</v>
      </c>
      <c r="H546" s="33">
        <f t="shared" si="131"/>
        <v>17</v>
      </c>
      <c r="I546" s="33">
        <v>6</v>
      </c>
      <c r="J546" s="31">
        <f t="shared" si="133"/>
        <v>1</v>
      </c>
      <c r="K546" s="31">
        <f t="shared" si="134"/>
        <v>0</v>
      </c>
      <c r="L546" s="31">
        <f t="shared" si="139"/>
        <v>0</v>
      </c>
      <c r="M546" s="31">
        <f t="shared" si="135"/>
        <v>0</v>
      </c>
      <c r="N546" s="31">
        <f t="shared" si="136"/>
        <v>0</v>
      </c>
      <c r="O546" s="31">
        <f t="shared" si="137"/>
        <v>0</v>
      </c>
      <c r="P546" s="31">
        <f t="shared" si="138"/>
        <v>0</v>
      </c>
      <c r="Q546" s="31" t="s">
        <v>757</v>
      </c>
      <c r="R546" s="31">
        <v>150</v>
      </c>
      <c r="S546" s="33">
        <v>0</v>
      </c>
      <c r="T546" s="33">
        <v>0</v>
      </c>
      <c r="U546" s="96" t="s">
        <v>1</v>
      </c>
      <c r="V546" s="96">
        <v>0</v>
      </c>
      <c r="W546" s="33" t="s">
        <v>819</v>
      </c>
      <c r="AP546" s="31"/>
    </row>
    <row r="547" spans="1:42">
      <c r="A547" s="33">
        <v>1718</v>
      </c>
      <c r="B547" s="124" t="str">
        <f t="shared" si="140"/>
        <v>track_1718</v>
      </c>
      <c r="C547" s="33">
        <f t="shared" si="126"/>
        <v>44</v>
      </c>
      <c r="D547" s="33">
        <f t="shared" si="127"/>
        <v>0</v>
      </c>
      <c r="E547" s="33">
        <f t="shared" si="128"/>
        <v>4</v>
      </c>
      <c r="F547" s="33">
        <f t="shared" si="129"/>
        <v>2</v>
      </c>
      <c r="G547" s="33">
        <f t="shared" si="130"/>
        <v>1</v>
      </c>
      <c r="H547" s="33">
        <f t="shared" si="131"/>
        <v>18</v>
      </c>
      <c r="I547" s="33">
        <v>6</v>
      </c>
      <c r="J547" s="31">
        <f t="shared" si="133"/>
        <v>1</v>
      </c>
      <c r="K547" s="31">
        <f t="shared" si="134"/>
        <v>0</v>
      </c>
      <c r="L547" s="31">
        <f t="shared" si="139"/>
        <v>0</v>
      </c>
      <c r="M547" s="31">
        <f t="shared" si="135"/>
        <v>0</v>
      </c>
      <c r="N547" s="31">
        <f t="shared" si="136"/>
        <v>0</v>
      </c>
      <c r="O547" s="31">
        <f t="shared" si="137"/>
        <v>0</v>
      </c>
      <c r="P547" s="31">
        <f t="shared" si="138"/>
        <v>0</v>
      </c>
      <c r="Q547" s="31" t="s">
        <v>757</v>
      </c>
      <c r="R547" s="31">
        <v>150</v>
      </c>
      <c r="S547" s="33">
        <v>0</v>
      </c>
      <c r="T547" s="33">
        <v>0</v>
      </c>
      <c r="U547" s="96" t="s">
        <v>1</v>
      </c>
      <c r="V547" s="96">
        <v>0</v>
      </c>
      <c r="W547" s="33" t="s">
        <v>818</v>
      </c>
      <c r="AP547" s="31"/>
    </row>
    <row r="548" spans="1:42">
      <c r="A548" s="33">
        <v>1719</v>
      </c>
      <c r="B548" s="124" t="str">
        <f t="shared" si="140"/>
        <v>track_1719</v>
      </c>
      <c r="C548" s="33">
        <f t="shared" si="126"/>
        <v>44</v>
      </c>
      <c r="D548" s="33">
        <f t="shared" si="127"/>
        <v>0</v>
      </c>
      <c r="E548" s="33">
        <f t="shared" si="128"/>
        <v>3</v>
      </c>
      <c r="F548" s="33">
        <f t="shared" si="129"/>
        <v>1</v>
      </c>
      <c r="G548" s="33">
        <f t="shared" si="130"/>
        <v>1</v>
      </c>
      <c r="H548" s="33">
        <f t="shared" si="131"/>
        <v>19</v>
      </c>
      <c r="I548" s="33">
        <v>6</v>
      </c>
      <c r="J548" s="31">
        <f t="shared" si="133"/>
        <v>1</v>
      </c>
      <c r="K548" s="31">
        <f t="shared" si="134"/>
        <v>0</v>
      </c>
      <c r="L548" s="31">
        <f t="shared" si="139"/>
        <v>0</v>
      </c>
      <c r="M548" s="31">
        <f t="shared" si="135"/>
        <v>0</v>
      </c>
      <c r="N548" s="31">
        <f t="shared" si="136"/>
        <v>0</v>
      </c>
      <c r="O548" s="31">
        <f t="shared" si="137"/>
        <v>0</v>
      </c>
      <c r="P548" s="31">
        <f t="shared" si="138"/>
        <v>0</v>
      </c>
      <c r="Q548" s="31" t="s">
        <v>757</v>
      </c>
      <c r="R548" s="31">
        <v>150</v>
      </c>
      <c r="S548" s="33">
        <v>0</v>
      </c>
      <c r="T548" s="33">
        <v>0</v>
      </c>
      <c r="U548" s="96" t="s">
        <v>1</v>
      </c>
      <c r="V548" s="96">
        <v>0</v>
      </c>
      <c r="W548" s="33" t="s">
        <v>817</v>
      </c>
      <c r="AP548" s="31"/>
    </row>
    <row r="549" spans="1:42">
      <c r="A549" s="33">
        <v>1720</v>
      </c>
      <c r="B549" s="124" t="str">
        <f t="shared" si="140"/>
        <v>track_1720</v>
      </c>
      <c r="C549" s="33">
        <f t="shared" si="126"/>
        <v>46</v>
      </c>
      <c r="D549" s="33">
        <f t="shared" si="127"/>
        <v>0</v>
      </c>
      <c r="E549" s="33">
        <f t="shared" si="128"/>
        <v>4</v>
      </c>
      <c r="F549" s="33">
        <f t="shared" si="129"/>
        <v>4</v>
      </c>
      <c r="G549" s="33">
        <f t="shared" si="130"/>
        <v>1</v>
      </c>
      <c r="H549" s="33">
        <f t="shared" si="131"/>
        <v>1</v>
      </c>
      <c r="I549" s="33">
        <v>6</v>
      </c>
      <c r="J549" s="31">
        <f t="shared" si="133"/>
        <v>0</v>
      </c>
      <c r="K549" s="31">
        <f t="shared" si="134"/>
        <v>0</v>
      </c>
      <c r="L549" s="31">
        <f t="shared" si="139"/>
        <v>0</v>
      </c>
      <c r="M549" s="31">
        <f t="shared" si="135"/>
        <v>0</v>
      </c>
      <c r="N549" s="31">
        <f t="shared" si="136"/>
        <v>0</v>
      </c>
      <c r="O549" s="31">
        <f t="shared" si="137"/>
        <v>1</v>
      </c>
      <c r="P549" s="31">
        <f t="shared" si="138"/>
        <v>1</v>
      </c>
      <c r="Q549" s="31" t="s">
        <v>757</v>
      </c>
      <c r="R549" s="31">
        <v>150</v>
      </c>
      <c r="S549" s="33">
        <v>0</v>
      </c>
      <c r="T549" s="33">
        <v>0</v>
      </c>
      <c r="U549" s="96" t="s">
        <v>1</v>
      </c>
      <c r="V549" s="96">
        <v>0</v>
      </c>
      <c r="W549" s="33" t="s">
        <v>816</v>
      </c>
      <c r="AP549" s="31"/>
    </row>
    <row r="550" spans="1:42">
      <c r="A550" s="33">
        <v>1721</v>
      </c>
      <c r="B550" s="124" t="str">
        <f t="shared" si="140"/>
        <v>track_1721</v>
      </c>
      <c r="C550" s="33">
        <f t="shared" ref="C550:C568" si="141">INT(RIGHT(LEFT(W550,8),2))</f>
        <v>46</v>
      </c>
      <c r="D550" s="33">
        <f t="shared" ref="D550:D613" si="142">INT(RIGHT(LEFT(W550,10),1))</f>
        <v>0</v>
      </c>
      <c r="E550" s="33">
        <f t="shared" ref="E550:E613" si="143">INT(RIGHT(LEFT(W550,11),1))</f>
        <v>4</v>
      </c>
      <c r="F550" s="33">
        <f t="shared" ref="F550:F613" si="144">INT(RIGHT(LEFT(W550,12),1))</f>
        <v>4</v>
      </c>
      <c r="G550" s="33">
        <f t="shared" ref="G550:G613" si="145">INT(RIGHT(LEFT(W550,13),1))</f>
        <v>1</v>
      </c>
      <c r="H550" s="33">
        <f t="shared" ref="H550:H613" si="146">INT(RIGHT(LEFT(W550,16),2))</f>
        <v>2</v>
      </c>
      <c r="I550" s="33">
        <v>6</v>
      </c>
      <c r="J550" s="31">
        <f t="shared" ref="J550:J613" si="147">VLOOKUP(C550,AE:AJ,6,0)</f>
        <v>0</v>
      </c>
      <c r="K550" s="31">
        <f t="shared" ref="K550:K613" si="148">VLOOKUP(C550,AE:AK,7,0)</f>
        <v>0</v>
      </c>
      <c r="L550" s="31">
        <f t="shared" si="139"/>
        <v>0</v>
      </c>
      <c r="M550" s="31">
        <f t="shared" ref="M550:M613" si="149">VLOOKUP(C550,AE:AM,9,0)</f>
        <v>0</v>
      </c>
      <c r="N550" s="31">
        <f t="shared" ref="N550:N613" si="150">VLOOKUP(C550,AE:AN,10,0)</f>
        <v>0</v>
      </c>
      <c r="O550" s="31">
        <f t="shared" ref="O550:O613" si="151">VLOOKUP(C550,AE:AO,11,0)</f>
        <v>1</v>
      </c>
      <c r="P550" s="31">
        <f t="shared" ref="P550:P613" si="152">VLOOKUP(C550,AE:AP,11,0)</f>
        <v>1</v>
      </c>
      <c r="Q550" s="31" t="s">
        <v>757</v>
      </c>
      <c r="R550" s="31">
        <v>150</v>
      </c>
      <c r="S550" s="33">
        <v>0</v>
      </c>
      <c r="T550" s="33">
        <v>0</v>
      </c>
      <c r="U550" s="96" t="s">
        <v>1</v>
      </c>
      <c r="V550" s="96">
        <v>0</v>
      </c>
      <c r="W550" s="33" t="s">
        <v>815</v>
      </c>
      <c r="AP550" s="31"/>
    </row>
    <row r="551" spans="1:42">
      <c r="A551" s="33">
        <v>1722</v>
      </c>
      <c r="B551" s="124" t="str">
        <f t="shared" si="140"/>
        <v>track_1722</v>
      </c>
      <c r="C551" s="33">
        <f t="shared" si="141"/>
        <v>46</v>
      </c>
      <c r="D551" s="33">
        <f t="shared" si="142"/>
        <v>0</v>
      </c>
      <c r="E551" s="33">
        <f t="shared" si="143"/>
        <v>4</v>
      </c>
      <c r="F551" s="33">
        <f t="shared" si="144"/>
        <v>4</v>
      </c>
      <c r="G551" s="33">
        <f t="shared" si="145"/>
        <v>1</v>
      </c>
      <c r="H551" s="33">
        <f t="shared" si="146"/>
        <v>3</v>
      </c>
      <c r="I551" s="33">
        <v>6</v>
      </c>
      <c r="J551" s="31">
        <f t="shared" si="147"/>
        <v>0</v>
      </c>
      <c r="K551" s="31">
        <f t="shared" si="148"/>
        <v>0</v>
      </c>
      <c r="L551" s="31">
        <f t="shared" ref="L551:L614" si="153">VLOOKUP(C551,AE:AQ,8,0)</f>
        <v>0</v>
      </c>
      <c r="M551" s="31">
        <f t="shared" si="149"/>
        <v>0</v>
      </c>
      <c r="N551" s="31">
        <f t="shared" si="150"/>
        <v>0</v>
      </c>
      <c r="O551" s="31">
        <f t="shared" si="151"/>
        <v>1</v>
      </c>
      <c r="P551" s="31">
        <f t="shared" si="152"/>
        <v>1</v>
      </c>
      <c r="Q551" s="31" t="s">
        <v>757</v>
      </c>
      <c r="R551" s="31">
        <v>150</v>
      </c>
      <c r="S551" s="33">
        <v>0</v>
      </c>
      <c r="T551" s="33">
        <v>0</v>
      </c>
      <c r="U551" s="96" t="s">
        <v>1</v>
      </c>
      <c r="V551" s="96">
        <v>0</v>
      </c>
      <c r="W551" s="33" t="s">
        <v>814</v>
      </c>
      <c r="AP551" s="31"/>
    </row>
    <row r="552" spans="1:42">
      <c r="A552" s="33">
        <v>1723</v>
      </c>
      <c r="B552" s="124" t="str">
        <f t="shared" si="140"/>
        <v>track_1723</v>
      </c>
      <c r="C552" s="33">
        <f t="shared" si="141"/>
        <v>46</v>
      </c>
      <c r="D552" s="33">
        <f t="shared" si="142"/>
        <v>0</v>
      </c>
      <c r="E552" s="33">
        <f t="shared" si="143"/>
        <v>4</v>
      </c>
      <c r="F552" s="33">
        <f t="shared" si="144"/>
        <v>4</v>
      </c>
      <c r="G552" s="33">
        <f t="shared" si="145"/>
        <v>1</v>
      </c>
      <c r="H552" s="33">
        <f t="shared" si="146"/>
        <v>4</v>
      </c>
      <c r="I552" s="33">
        <v>6</v>
      </c>
      <c r="J552" s="31">
        <f t="shared" si="147"/>
        <v>0</v>
      </c>
      <c r="K552" s="31">
        <f t="shared" si="148"/>
        <v>0</v>
      </c>
      <c r="L552" s="31">
        <f t="shared" si="153"/>
        <v>0</v>
      </c>
      <c r="M552" s="31">
        <f t="shared" si="149"/>
        <v>0</v>
      </c>
      <c r="N552" s="31">
        <f t="shared" si="150"/>
        <v>0</v>
      </c>
      <c r="O552" s="31">
        <f t="shared" si="151"/>
        <v>1</v>
      </c>
      <c r="P552" s="31">
        <f t="shared" si="152"/>
        <v>1</v>
      </c>
      <c r="Q552" s="31" t="s">
        <v>757</v>
      </c>
      <c r="R552" s="31">
        <v>150</v>
      </c>
      <c r="S552" s="33">
        <v>0</v>
      </c>
      <c r="T552" s="33">
        <v>0</v>
      </c>
      <c r="U552" s="96" t="s">
        <v>1</v>
      </c>
      <c r="V552" s="96">
        <v>0</v>
      </c>
      <c r="W552" s="33" t="s">
        <v>813</v>
      </c>
      <c r="AP552" s="31"/>
    </row>
    <row r="553" spans="1:42">
      <c r="A553" s="33">
        <v>1724</v>
      </c>
      <c r="B553" s="124" t="str">
        <f t="shared" si="140"/>
        <v>track_1724</v>
      </c>
      <c r="C553" s="33">
        <f t="shared" si="141"/>
        <v>46</v>
      </c>
      <c r="D553" s="33">
        <f t="shared" si="142"/>
        <v>0</v>
      </c>
      <c r="E553" s="33">
        <f t="shared" si="143"/>
        <v>4</v>
      </c>
      <c r="F553" s="33">
        <f t="shared" si="144"/>
        <v>4</v>
      </c>
      <c r="G553" s="33">
        <f t="shared" si="145"/>
        <v>1</v>
      </c>
      <c r="H553" s="33">
        <f t="shared" si="146"/>
        <v>5</v>
      </c>
      <c r="I553" s="33">
        <v>6</v>
      </c>
      <c r="J553" s="31">
        <f t="shared" si="147"/>
        <v>0</v>
      </c>
      <c r="K553" s="31">
        <f t="shared" si="148"/>
        <v>0</v>
      </c>
      <c r="L553" s="31">
        <f t="shared" si="153"/>
        <v>0</v>
      </c>
      <c r="M553" s="31">
        <f t="shared" si="149"/>
        <v>0</v>
      </c>
      <c r="N553" s="31">
        <f t="shared" si="150"/>
        <v>0</v>
      </c>
      <c r="O553" s="31">
        <f t="shared" si="151"/>
        <v>1</v>
      </c>
      <c r="P553" s="31">
        <f t="shared" si="152"/>
        <v>1</v>
      </c>
      <c r="Q553" s="31" t="s">
        <v>757</v>
      </c>
      <c r="R553" s="31">
        <v>150</v>
      </c>
      <c r="S553" s="33">
        <v>0</v>
      </c>
      <c r="T553" s="33">
        <v>0</v>
      </c>
      <c r="U553" s="96" t="s">
        <v>1</v>
      </c>
      <c r="V553" s="96">
        <v>0</v>
      </c>
      <c r="W553" s="33" t="s">
        <v>812</v>
      </c>
      <c r="AP553" s="31"/>
    </row>
    <row r="554" spans="1:42">
      <c r="A554" s="33">
        <v>1725</v>
      </c>
      <c r="B554" s="124" t="str">
        <f t="shared" si="140"/>
        <v>track_1725</v>
      </c>
      <c r="C554" s="33">
        <f t="shared" si="141"/>
        <v>46</v>
      </c>
      <c r="D554" s="33">
        <f t="shared" si="142"/>
        <v>0</v>
      </c>
      <c r="E554" s="33">
        <f t="shared" si="143"/>
        <v>4</v>
      </c>
      <c r="F554" s="33">
        <f t="shared" si="144"/>
        <v>4</v>
      </c>
      <c r="G554" s="33">
        <f t="shared" si="145"/>
        <v>1</v>
      </c>
      <c r="H554" s="33">
        <f t="shared" si="146"/>
        <v>6</v>
      </c>
      <c r="I554" s="33">
        <v>6</v>
      </c>
      <c r="J554" s="31">
        <f t="shared" si="147"/>
        <v>0</v>
      </c>
      <c r="K554" s="31">
        <f t="shared" si="148"/>
        <v>0</v>
      </c>
      <c r="L554" s="31">
        <f t="shared" si="153"/>
        <v>0</v>
      </c>
      <c r="M554" s="31">
        <f t="shared" si="149"/>
        <v>0</v>
      </c>
      <c r="N554" s="31">
        <f t="shared" si="150"/>
        <v>0</v>
      </c>
      <c r="O554" s="31">
        <f t="shared" si="151"/>
        <v>1</v>
      </c>
      <c r="P554" s="31">
        <f t="shared" si="152"/>
        <v>1</v>
      </c>
      <c r="Q554" s="31" t="s">
        <v>757</v>
      </c>
      <c r="R554" s="31">
        <v>150</v>
      </c>
      <c r="S554" s="33">
        <v>0</v>
      </c>
      <c r="T554" s="33">
        <v>0</v>
      </c>
      <c r="U554" s="96" t="s">
        <v>1</v>
      </c>
      <c r="V554" s="96">
        <v>0</v>
      </c>
      <c r="W554" s="33" t="s">
        <v>811</v>
      </c>
      <c r="AP554" s="31"/>
    </row>
    <row r="555" spans="1:42">
      <c r="A555" s="33">
        <v>1726</v>
      </c>
      <c r="B555" s="124" t="str">
        <f t="shared" si="140"/>
        <v>track_1726</v>
      </c>
      <c r="C555" s="33">
        <f t="shared" si="141"/>
        <v>46</v>
      </c>
      <c r="D555" s="33">
        <f t="shared" si="142"/>
        <v>0</v>
      </c>
      <c r="E555" s="33">
        <f t="shared" si="143"/>
        <v>4</v>
      </c>
      <c r="F555" s="33">
        <f t="shared" si="144"/>
        <v>4</v>
      </c>
      <c r="G555" s="33">
        <f t="shared" si="145"/>
        <v>1</v>
      </c>
      <c r="H555" s="33">
        <f t="shared" si="146"/>
        <v>7</v>
      </c>
      <c r="I555" s="33">
        <v>6</v>
      </c>
      <c r="J555" s="31">
        <f t="shared" si="147"/>
        <v>0</v>
      </c>
      <c r="K555" s="31">
        <f t="shared" si="148"/>
        <v>0</v>
      </c>
      <c r="L555" s="31">
        <f t="shared" si="153"/>
        <v>0</v>
      </c>
      <c r="M555" s="31">
        <f t="shared" si="149"/>
        <v>0</v>
      </c>
      <c r="N555" s="31">
        <f t="shared" si="150"/>
        <v>0</v>
      </c>
      <c r="O555" s="31">
        <f t="shared" si="151"/>
        <v>1</v>
      </c>
      <c r="P555" s="31">
        <f t="shared" si="152"/>
        <v>1</v>
      </c>
      <c r="Q555" s="31" t="s">
        <v>757</v>
      </c>
      <c r="R555" s="31">
        <v>150</v>
      </c>
      <c r="S555" s="33">
        <v>0</v>
      </c>
      <c r="T555" s="33">
        <v>0</v>
      </c>
      <c r="U555" s="96" t="s">
        <v>1</v>
      </c>
      <c r="V555" s="96">
        <v>0</v>
      </c>
      <c r="W555" s="33" t="s">
        <v>810</v>
      </c>
      <c r="AP555" s="31"/>
    </row>
    <row r="556" spans="1:42">
      <c r="A556" s="33">
        <v>1727</v>
      </c>
      <c r="B556" s="124" t="str">
        <f t="shared" si="140"/>
        <v>track_1727</v>
      </c>
      <c r="C556" s="33">
        <f t="shared" si="141"/>
        <v>46</v>
      </c>
      <c r="D556" s="33">
        <f t="shared" si="142"/>
        <v>0</v>
      </c>
      <c r="E556" s="33">
        <f t="shared" si="143"/>
        <v>4</v>
      </c>
      <c r="F556" s="33">
        <f t="shared" si="144"/>
        <v>4</v>
      </c>
      <c r="G556" s="33">
        <f t="shared" si="145"/>
        <v>1</v>
      </c>
      <c r="H556" s="33">
        <f t="shared" si="146"/>
        <v>8</v>
      </c>
      <c r="I556" s="33">
        <v>6</v>
      </c>
      <c r="J556" s="31">
        <f t="shared" si="147"/>
        <v>0</v>
      </c>
      <c r="K556" s="31">
        <f t="shared" si="148"/>
        <v>0</v>
      </c>
      <c r="L556" s="31">
        <f t="shared" si="153"/>
        <v>0</v>
      </c>
      <c r="M556" s="31">
        <f t="shared" si="149"/>
        <v>0</v>
      </c>
      <c r="N556" s="31">
        <f t="shared" si="150"/>
        <v>0</v>
      </c>
      <c r="O556" s="31">
        <f t="shared" si="151"/>
        <v>1</v>
      </c>
      <c r="P556" s="31">
        <f t="shared" si="152"/>
        <v>1</v>
      </c>
      <c r="Q556" s="31" t="s">
        <v>757</v>
      </c>
      <c r="R556" s="31">
        <v>150</v>
      </c>
      <c r="S556" s="33">
        <v>0</v>
      </c>
      <c r="T556" s="33">
        <v>0</v>
      </c>
      <c r="U556" s="96" t="s">
        <v>1</v>
      </c>
      <c r="V556" s="96">
        <v>0</v>
      </c>
      <c r="W556" s="33" t="s">
        <v>809</v>
      </c>
      <c r="AP556" s="31"/>
    </row>
    <row r="557" spans="1:42">
      <c r="A557" s="33">
        <v>1728</v>
      </c>
      <c r="B557" s="124" t="str">
        <f t="shared" si="140"/>
        <v>track_1728</v>
      </c>
      <c r="C557" s="33">
        <f t="shared" si="141"/>
        <v>46</v>
      </c>
      <c r="D557" s="33">
        <f t="shared" si="142"/>
        <v>0</v>
      </c>
      <c r="E557" s="33">
        <f t="shared" si="143"/>
        <v>4</v>
      </c>
      <c r="F557" s="33">
        <f t="shared" si="144"/>
        <v>4</v>
      </c>
      <c r="G557" s="33">
        <f t="shared" si="145"/>
        <v>1</v>
      </c>
      <c r="H557" s="33">
        <f t="shared" si="146"/>
        <v>9</v>
      </c>
      <c r="I557" s="33">
        <v>6</v>
      </c>
      <c r="J557" s="31">
        <f t="shared" si="147"/>
        <v>0</v>
      </c>
      <c r="K557" s="31">
        <f t="shared" si="148"/>
        <v>0</v>
      </c>
      <c r="L557" s="31">
        <f t="shared" si="153"/>
        <v>0</v>
      </c>
      <c r="M557" s="31">
        <f t="shared" si="149"/>
        <v>0</v>
      </c>
      <c r="N557" s="31">
        <f t="shared" si="150"/>
        <v>0</v>
      </c>
      <c r="O557" s="31">
        <f t="shared" si="151"/>
        <v>1</v>
      </c>
      <c r="P557" s="31">
        <f t="shared" si="152"/>
        <v>1</v>
      </c>
      <c r="Q557" s="31" t="s">
        <v>757</v>
      </c>
      <c r="R557" s="31">
        <v>150</v>
      </c>
      <c r="S557" s="33">
        <v>0</v>
      </c>
      <c r="T557" s="33">
        <v>0</v>
      </c>
      <c r="U557" s="96" t="s">
        <v>1</v>
      </c>
      <c r="V557" s="96">
        <v>0</v>
      </c>
      <c r="W557" s="33" t="s">
        <v>808</v>
      </c>
      <c r="AP557" s="31"/>
    </row>
    <row r="558" spans="1:42">
      <c r="A558" s="33">
        <v>1729</v>
      </c>
      <c r="B558" s="124" t="str">
        <f t="shared" si="140"/>
        <v>track_1729</v>
      </c>
      <c r="C558" s="33">
        <f t="shared" si="141"/>
        <v>46</v>
      </c>
      <c r="D558" s="33">
        <f t="shared" si="142"/>
        <v>0</v>
      </c>
      <c r="E558" s="33">
        <f t="shared" si="143"/>
        <v>4</v>
      </c>
      <c r="F558" s="33">
        <f t="shared" si="144"/>
        <v>4</v>
      </c>
      <c r="G558" s="33">
        <f t="shared" si="145"/>
        <v>1</v>
      </c>
      <c r="H558" s="33">
        <f t="shared" si="146"/>
        <v>10</v>
      </c>
      <c r="I558" s="33">
        <v>6</v>
      </c>
      <c r="J558" s="31">
        <f t="shared" si="147"/>
        <v>0</v>
      </c>
      <c r="K558" s="31">
        <f t="shared" si="148"/>
        <v>0</v>
      </c>
      <c r="L558" s="31">
        <f t="shared" si="153"/>
        <v>0</v>
      </c>
      <c r="M558" s="31">
        <f t="shared" si="149"/>
        <v>0</v>
      </c>
      <c r="N558" s="31">
        <f t="shared" si="150"/>
        <v>0</v>
      </c>
      <c r="O558" s="31">
        <f t="shared" si="151"/>
        <v>1</v>
      </c>
      <c r="P558" s="31">
        <f t="shared" si="152"/>
        <v>1</v>
      </c>
      <c r="Q558" s="31" t="s">
        <v>757</v>
      </c>
      <c r="R558" s="31">
        <v>150</v>
      </c>
      <c r="S558" s="33">
        <v>0</v>
      </c>
      <c r="T558" s="33">
        <v>0</v>
      </c>
      <c r="U558" s="96" t="s">
        <v>1</v>
      </c>
      <c r="V558" s="96">
        <v>0</v>
      </c>
      <c r="W558" s="33" t="s">
        <v>807</v>
      </c>
      <c r="AP558" s="31"/>
    </row>
    <row r="559" spans="1:42">
      <c r="A559" s="33">
        <v>1730</v>
      </c>
      <c r="B559" s="124" t="str">
        <f t="shared" si="140"/>
        <v>track_1730</v>
      </c>
      <c r="C559" s="33">
        <f t="shared" si="141"/>
        <v>46</v>
      </c>
      <c r="D559" s="33">
        <f t="shared" si="142"/>
        <v>0</v>
      </c>
      <c r="E559" s="33">
        <f t="shared" si="143"/>
        <v>2</v>
      </c>
      <c r="F559" s="33">
        <f t="shared" si="144"/>
        <v>2</v>
      </c>
      <c r="G559" s="33">
        <f t="shared" si="145"/>
        <v>1</v>
      </c>
      <c r="H559" s="33">
        <f t="shared" si="146"/>
        <v>11</v>
      </c>
      <c r="I559" s="33">
        <v>6</v>
      </c>
      <c r="J559" s="31">
        <f t="shared" si="147"/>
        <v>0</v>
      </c>
      <c r="K559" s="31">
        <f t="shared" si="148"/>
        <v>0</v>
      </c>
      <c r="L559" s="31">
        <f t="shared" si="153"/>
        <v>0</v>
      </c>
      <c r="M559" s="31">
        <f t="shared" si="149"/>
        <v>0</v>
      </c>
      <c r="N559" s="31">
        <f t="shared" si="150"/>
        <v>0</v>
      </c>
      <c r="O559" s="31">
        <f t="shared" si="151"/>
        <v>1</v>
      </c>
      <c r="P559" s="31">
        <f t="shared" si="152"/>
        <v>1</v>
      </c>
      <c r="Q559" s="31" t="s">
        <v>757</v>
      </c>
      <c r="R559" s="31">
        <v>150</v>
      </c>
      <c r="S559" s="33">
        <v>0</v>
      </c>
      <c r="T559" s="33">
        <v>0</v>
      </c>
      <c r="U559" s="96" t="s">
        <v>1</v>
      </c>
      <c r="V559" s="96">
        <v>0</v>
      </c>
      <c r="W559" s="33" t="s">
        <v>806</v>
      </c>
      <c r="AP559" s="31"/>
    </row>
    <row r="560" spans="1:42">
      <c r="A560" s="33">
        <v>1731</v>
      </c>
      <c r="B560" s="124" t="str">
        <f t="shared" si="140"/>
        <v>track_1731</v>
      </c>
      <c r="C560" s="33">
        <f t="shared" si="141"/>
        <v>46</v>
      </c>
      <c r="D560" s="33">
        <f t="shared" si="142"/>
        <v>0</v>
      </c>
      <c r="E560" s="33">
        <f t="shared" si="143"/>
        <v>2</v>
      </c>
      <c r="F560" s="33">
        <f t="shared" si="144"/>
        <v>2</v>
      </c>
      <c r="G560" s="33">
        <f t="shared" si="145"/>
        <v>1</v>
      </c>
      <c r="H560" s="33">
        <f t="shared" si="146"/>
        <v>12</v>
      </c>
      <c r="I560" s="33">
        <v>6</v>
      </c>
      <c r="J560" s="31">
        <f t="shared" si="147"/>
        <v>0</v>
      </c>
      <c r="K560" s="31">
        <f t="shared" si="148"/>
        <v>0</v>
      </c>
      <c r="L560" s="31">
        <f t="shared" si="153"/>
        <v>0</v>
      </c>
      <c r="M560" s="31">
        <f t="shared" si="149"/>
        <v>0</v>
      </c>
      <c r="N560" s="31">
        <f t="shared" si="150"/>
        <v>0</v>
      </c>
      <c r="O560" s="31">
        <f t="shared" si="151"/>
        <v>1</v>
      </c>
      <c r="P560" s="31">
        <f t="shared" si="152"/>
        <v>1</v>
      </c>
      <c r="Q560" s="31" t="s">
        <v>757</v>
      </c>
      <c r="R560" s="31">
        <v>150</v>
      </c>
      <c r="S560" s="33">
        <v>0</v>
      </c>
      <c r="T560" s="33">
        <v>0</v>
      </c>
      <c r="U560" s="96" t="s">
        <v>1</v>
      </c>
      <c r="V560" s="96">
        <v>0</v>
      </c>
      <c r="W560" s="33" t="s">
        <v>805</v>
      </c>
      <c r="AP560" s="31"/>
    </row>
    <row r="561" spans="1:42">
      <c r="A561" s="33">
        <v>1732</v>
      </c>
      <c r="B561" s="124" t="str">
        <f t="shared" si="140"/>
        <v>track_1732</v>
      </c>
      <c r="C561" s="33">
        <f t="shared" si="141"/>
        <v>46</v>
      </c>
      <c r="D561" s="33">
        <f t="shared" si="142"/>
        <v>0</v>
      </c>
      <c r="E561" s="33">
        <f t="shared" si="143"/>
        <v>2</v>
      </c>
      <c r="F561" s="33">
        <f t="shared" si="144"/>
        <v>2</v>
      </c>
      <c r="G561" s="33">
        <f t="shared" si="145"/>
        <v>1</v>
      </c>
      <c r="H561" s="33">
        <f t="shared" si="146"/>
        <v>13</v>
      </c>
      <c r="I561" s="33">
        <v>6</v>
      </c>
      <c r="J561" s="31">
        <f t="shared" si="147"/>
        <v>0</v>
      </c>
      <c r="K561" s="31">
        <f t="shared" si="148"/>
        <v>0</v>
      </c>
      <c r="L561" s="31">
        <f t="shared" si="153"/>
        <v>0</v>
      </c>
      <c r="M561" s="31">
        <f t="shared" si="149"/>
        <v>0</v>
      </c>
      <c r="N561" s="31">
        <f t="shared" si="150"/>
        <v>0</v>
      </c>
      <c r="O561" s="31">
        <f t="shared" si="151"/>
        <v>1</v>
      </c>
      <c r="P561" s="31">
        <f t="shared" si="152"/>
        <v>1</v>
      </c>
      <c r="Q561" s="31" t="s">
        <v>757</v>
      </c>
      <c r="R561" s="31">
        <v>150</v>
      </c>
      <c r="S561" s="33">
        <v>0</v>
      </c>
      <c r="T561" s="33">
        <v>0</v>
      </c>
      <c r="U561" s="96" t="s">
        <v>1</v>
      </c>
      <c r="V561" s="96">
        <v>0</v>
      </c>
      <c r="W561" s="33" t="s">
        <v>804</v>
      </c>
      <c r="AP561" s="31"/>
    </row>
    <row r="562" spans="1:42">
      <c r="A562" s="33">
        <v>1733</v>
      </c>
      <c r="B562" s="124" t="str">
        <f t="shared" si="140"/>
        <v>track_1733</v>
      </c>
      <c r="C562" s="33">
        <f t="shared" si="141"/>
        <v>46</v>
      </c>
      <c r="D562" s="33">
        <f t="shared" si="142"/>
        <v>0</v>
      </c>
      <c r="E562" s="33">
        <f t="shared" si="143"/>
        <v>2</v>
      </c>
      <c r="F562" s="33">
        <f t="shared" si="144"/>
        <v>2</v>
      </c>
      <c r="G562" s="33">
        <f t="shared" si="145"/>
        <v>1</v>
      </c>
      <c r="H562" s="33">
        <f t="shared" si="146"/>
        <v>14</v>
      </c>
      <c r="I562" s="33">
        <v>6</v>
      </c>
      <c r="J562" s="31">
        <f t="shared" si="147"/>
        <v>0</v>
      </c>
      <c r="K562" s="31">
        <f t="shared" si="148"/>
        <v>0</v>
      </c>
      <c r="L562" s="31">
        <f t="shared" si="153"/>
        <v>0</v>
      </c>
      <c r="M562" s="31">
        <f t="shared" si="149"/>
        <v>0</v>
      </c>
      <c r="N562" s="31">
        <f t="shared" si="150"/>
        <v>0</v>
      </c>
      <c r="O562" s="31">
        <f t="shared" si="151"/>
        <v>1</v>
      </c>
      <c r="P562" s="31">
        <f t="shared" si="152"/>
        <v>1</v>
      </c>
      <c r="Q562" s="31" t="s">
        <v>757</v>
      </c>
      <c r="R562" s="31">
        <v>150</v>
      </c>
      <c r="S562" s="33">
        <v>0</v>
      </c>
      <c r="T562" s="33">
        <v>0</v>
      </c>
      <c r="U562" s="96" t="s">
        <v>1</v>
      </c>
      <c r="V562" s="96">
        <v>0</v>
      </c>
      <c r="W562" s="33" t="s">
        <v>803</v>
      </c>
      <c r="AP562" s="31"/>
    </row>
    <row r="563" spans="1:42">
      <c r="A563" s="33">
        <v>1734</v>
      </c>
      <c r="B563" s="124" t="str">
        <f t="shared" si="140"/>
        <v>track_1734</v>
      </c>
      <c r="C563" s="33">
        <f t="shared" si="141"/>
        <v>46</v>
      </c>
      <c r="D563" s="33">
        <f t="shared" si="142"/>
        <v>0</v>
      </c>
      <c r="E563" s="33">
        <f t="shared" si="143"/>
        <v>2</v>
      </c>
      <c r="F563" s="33">
        <f t="shared" si="144"/>
        <v>2</v>
      </c>
      <c r="G563" s="33">
        <f t="shared" si="145"/>
        <v>1</v>
      </c>
      <c r="H563" s="33">
        <f t="shared" si="146"/>
        <v>15</v>
      </c>
      <c r="I563" s="33">
        <v>6</v>
      </c>
      <c r="J563" s="31">
        <f t="shared" si="147"/>
        <v>0</v>
      </c>
      <c r="K563" s="31">
        <f t="shared" si="148"/>
        <v>0</v>
      </c>
      <c r="L563" s="31">
        <f t="shared" si="153"/>
        <v>0</v>
      </c>
      <c r="M563" s="31">
        <f t="shared" si="149"/>
        <v>0</v>
      </c>
      <c r="N563" s="31">
        <f t="shared" si="150"/>
        <v>0</v>
      </c>
      <c r="O563" s="31">
        <f t="shared" si="151"/>
        <v>1</v>
      </c>
      <c r="P563" s="31">
        <f t="shared" si="152"/>
        <v>1</v>
      </c>
      <c r="Q563" s="31" t="s">
        <v>757</v>
      </c>
      <c r="R563" s="31">
        <v>150</v>
      </c>
      <c r="S563" s="33">
        <v>0</v>
      </c>
      <c r="T563" s="33">
        <v>0</v>
      </c>
      <c r="U563" s="96" t="s">
        <v>1</v>
      </c>
      <c r="V563" s="96">
        <v>0</v>
      </c>
      <c r="W563" s="33" t="s">
        <v>802</v>
      </c>
      <c r="AP563" s="31"/>
    </row>
    <row r="564" spans="1:42">
      <c r="A564" s="33">
        <v>1735</v>
      </c>
      <c r="B564" s="124" t="str">
        <f t="shared" si="140"/>
        <v>track_1735</v>
      </c>
      <c r="C564" s="33">
        <f t="shared" si="141"/>
        <v>46</v>
      </c>
      <c r="D564" s="33">
        <f t="shared" si="142"/>
        <v>0</v>
      </c>
      <c r="E564" s="33">
        <f t="shared" si="143"/>
        <v>2</v>
      </c>
      <c r="F564" s="33">
        <f t="shared" si="144"/>
        <v>2</v>
      </c>
      <c r="G564" s="33">
        <f t="shared" si="145"/>
        <v>1</v>
      </c>
      <c r="H564" s="33">
        <f t="shared" si="146"/>
        <v>16</v>
      </c>
      <c r="I564" s="33">
        <v>6</v>
      </c>
      <c r="J564" s="31">
        <f t="shared" si="147"/>
        <v>0</v>
      </c>
      <c r="K564" s="31">
        <f t="shared" si="148"/>
        <v>0</v>
      </c>
      <c r="L564" s="31">
        <f t="shared" si="153"/>
        <v>0</v>
      </c>
      <c r="M564" s="31">
        <f t="shared" si="149"/>
        <v>0</v>
      </c>
      <c r="N564" s="31">
        <f t="shared" si="150"/>
        <v>0</v>
      </c>
      <c r="O564" s="31">
        <f t="shared" si="151"/>
        <v>1</v>
      </c>
      <c r="P564" s="31">
        <f t="shared" si="152"/>
        <v>1</v>
      </c>
      <c r="Q564" s="31" t="s">
        <v>757</v>
      </c>
      <c r="R564" s="31">
        <v>150</v>
      </c>
      <c r="S564" s="33">
        <v>0</v>
      </c>
      <c r="T564" s="33">
        <v>0</v>
      </c>
      <c r="U564" s="96" t="s">
        <v>1</v>
      </c>
      <c r="V564" s="96">
        <v>0</v>
      </c>
      <c r="W564" s="33" t="s">
        <v>801</v>
      </c>
      <c r="AP564" s="31"/>
    </row>
    <row r="565" spans="1:42">
      <c r="A565" s="33">
        <v>1736</v>
      </c>
      <c r="B565" s="124" t="str">
        <f t="shared" si="140"/>
        <v>track_1736</v>
      </c>
      <c r="C565" s="33">
        <f t="shared" si="141"/>
        <v>46</v>
      </c>
      <c r="D565" s="33">
        <f t="shared" si="142"/>
        <v>0</v>
      </c>
      <c r="E565" s="33">
        <f t="shared" si="143"/>
        <v>2</v>
      </c>
      <c r="F565" s="33">
        <f t="shared" si="144"/>
        <v>2</v>
      </c>
      <c r="G565" s="33">
        <f t="shared" si="145"/>
        <v>1</v>
      </c>
      <c r="H565" s="33">
        <f t="shared" si="146"/>
        <v>17</v>
      </c>
      <c r="I565" s="33">
        <v>6</v>
      </c>
      <c r="J565" s="31">
        <f t="shared" si="147"/>
        <v>0</v>
      </c>
      <c r="K565" s="31">
        <f t="shared" si="148"/>
        <v>0</v>
      </c>
      <c r="L565" s="31">
        <f t="shared" si="153"/>
        <v>0</v>
      </c>
      <c r="M565" s="31">
        <f t="shared" si="149"/>
        <v>0</v>
      </c>
      <c r="N565" s="31">
        <f t="shared" si="150"/>
        <v>0</v>
      </c>
      <c r="O565" s="31">
        <f t="shared" si="151"/>
        <v>1</v>
      </c>
      <c r="P565" s="31">
        <f t="shared" si="152"/>
        <v>1</v>
      </c>
      <c r="Q565" s="31" t="s">
        <v>757</v>
      </c>
      <c r="R565" s="31">
        <v>150</v>
      </c>
      <c r="S565" s="33">
        <v>0</v>
      </c>
      <c r="T565" s="33">
        <v>0</v>
      </c>
      <c r="U565" s="96" t="s">
        <v>1</v>
      </c>
      <c r="V565" s="96">
        <v>0</v>
      </c>
      <c r="W565" s="33" t="s">
        <v>800</v>
      </c>
      <c r="AP565" s="31"/>
    </row>
    <row r="566" spans="1:42">
      <c r="A566" s="33">
        <v>1737</v>
      </c>
      <c r="B566" s="124" t="str">
        <f t="shared" si="140"/>
        <v>track_1737</v>
      </c>
      <c r="C566" s="33">
        <f t="shared" si="141"/>
        <v>46</v>
      </c>
      <c r="D566" s="33">
        <f t="shared" si="142"/>
        <v>0</v>
      </c>
      <c r="E566" s="33">
        <f t="shared" si="143"/>
        <v>2</v>
      </c>
      <c r="F566" s="33">
        <f t="shared" si="144"/>
        <v>2</v>
      </c>
      <c r="G566" s="33">
        <f t="shared" si="145"/>
        <v>1</v>
      </c>
      <c r="H566" s="33">
        <f t="shared" si="146"/>
        <v>18</v>
      </c>
      <c r="I566" s="33">
        <v>6</v>
      </c>
      <c r="J566" s="31">
        <f t="shared" si="147"/>
        <v>0</v>
      </c>
      <c r="K566" s="31">
        <f t="shared" si="148"/>
        <v>0</v>
      </c>
      <c r="L566" s="31">
        <f t="shared" si="153"/>
        <v>0</v>
      </c>
      <c r="M566" s="31">
        <f t="shared" si="149"/>
        <v>0</v>
      </c>
      <c r="N566" s="31">
        <f t="shared" si="150"/>
        <v>0</v>
      </c>
      <c r="O566" s="31">
        <f t="shared" si="151"/>
        <v>1</v>
      </c>
      <c r="P566" s="31">
        <f t="shared" si="152"/>
        <v>1</v>
      </c>
      <c r="Q566" s="31" t="s">
        <v>757</v>
      </c>
      <c r="R566" s="31">
        <v>150</v>
      </c>
      <c r="S566" s="33">
        <v>0</v>
      </c>
      <c r="T566" s="33">
        <v>0</v>
      </c>
      <c r="U566" s="96" t="s">
        <v>1</v>
      </c>
      <c r="V566" s="96">
        <v>0</v>
      </c>
      <c r="W566" s="33" t="s">
        <v>799</v>
      </c>
      <c r="AP566" s="31"/>
    </row>
    <row r="567" spans="1:42">
      <c r="A567" s="33">
        <v>1738</v>
      </c>
      <c r="B567" s="124" t="str">
        <f t="shared" si="140"/>
        <v>track_1738</v>
      </c>
      <c r="C567" s="33">
        <f t="shared" si="141"/>
        <v>46</v>
      </c>
      <c r="D567" s="33">
        <f t="shared" si="142"/>
        <v>0</v>
      </c>
      <c r="E567" s="33">
        <f t="shared" si="143"/>
        <v>2</v>
      </c>
      <c r="F567" s="33">
        <f t="shared" si="144"/>
        <v>2</v>
      </c>
      <c r="G567" s="33">
        <f t="shared" si="145"/>
        <v>1</v>
      </c>
      <c r="H567" s="33">
        <f t="shared" si="146"/>
        <v>19</v>
      </c>
      <c r="I567" s="33">
        <v>6</v>
      </c>
      <c r="J567" s="31">
        <f t="shared" si="147"/>
        <v>0</v>
      </c>
      <c r="K567" s="31">
        <f t="shared" si="148"/>
        <v>0</v>
      </c>
      <c r="L567" s="31">
        <f t="shared" si="153"/>
        <v>0</v>
      </c>
      <c r="M567" s="31">
        <f t="shared" si="149"/>
        <v>0</v>
      </c>
      <c r="N567" s="31">
        <f t="shared" si="150"/>
        <v>0</v>
      </c>
      <c r="O567" s="31">
        <f t="shared" si="151"/>
        <v>1</v>
      </c>
      <c r="P567" s="31">
        <f t="shared" si="152"/>
        <v>1</v>
      </c>
      <c r="Q567" s="31" t="s">
        <v>757</v>
      </c>
      <c r="R567" s="31">
        <v>150</v>
      </c>
      <c r="S567" s="33">
        <v>0</v>
      </c>
      <c r="T567" s="33">
        <v>0</v>
      </c>
      <c r="U567" s="96" t="s">
        <v>1</v>
      </c>
      <c r="V567" s="96">
        <v>0</v>
      </c>
      <c r="W567" s="33" t="s">
        <v>798</v>
      </c>
      <c r="AP567" s="31"/>
    </row>
    <row r="568" spans="1:42">
      <c r="A568" s="33">
        <v>1739</v>
      </c>
      <c r="B568" s="124" t="str">
        <f t="shared" si="140"/>
        <v>track_1739</v>
      </c>
      <c r="C568" s="33">
        <f t="shared" si="141"/>
        <v>46</v>
      </c>
      <c r="D568" s="33">
        <f t="shared" si="142"/>
        <v>0</v>
      </c>
      <c r="E568" s="33">
        <f t="shared" si="143"/>
        <v>2</v>
      </c>
      <c r="F568" s="33">
        <f t="shared" si="144"/>
        <v>2</v>
      </c>
      <c r="G568" s="33">
        <f t="shared" si="145"/>
        <v>1</v>
      </c>
      <c r="H568" s="33">
        <f t="shared" si="146"/>
        <v>20</v>
      </c>
      <c r="I568" s="33">
        <v>6</v>
      </c>
      <c r="J568" s="31">
        <f t="shared" si="147"/>
        <v>0</v>
      </c>
      <c r="K568" s="31">
        <f t="shared" si="148"/>
        <v>0</v>
      </c>
      <c r="L568" s="31">
        <f t="shared" si="153"/>
        <v>0</v>
      </c>
      <c r="M568" s="31">
        <f t="shared" si="149"/>
        <v>0</v>
      </c>
      <c r="N568" s="31">
        <f t="shared" si="150"/>
        <v>0</v>
      </c>
      <c r="O568" s="31">
        <f t="shared" si="151"/>
        <v>1</v>
      </c>
      <c r="P568" s="31">
        <f t="shared" si="152"/>
        <v>1</v>
      </c>
      <c r="Q568" s="31" t="s">
        <v>757</v>
      </c>
      <c r="R568" s="31">
        <v>150</v>
      </c>
      <c r="S568" s="33">
        <v>0</v>
      </c>
      <c r="T568" s="33">
        <v>0</v>
      </c>
      <c r="U568" s="96" t="s">
        <v>1</v>
      </c>
      <c r="V568" s="96">
        <v>0</v>
      </c>
      <c r="W568" s="33" t="s">
        <v>797</v>
      </c>
      <c r="AP568" s="31"/>
    </row>
    <row r="569" spans="1:42">
      <c r="A569" s="33">
        <v>1740</v>
      </c>
      <c r="B569" s="124" t="str">
        <f t="shared" si="140"/>
        <v>track_1740</v>
      </c>
      <c r="C569" s="33">
        <v>48</v>
      </c>
      <c r="D569" s="33">
        <f t="shared" si="142"/>
        <v>0</v>
      </c>
      <c r="E569" s="33">
        <f t="shared" si="143"/>
        <v>4</v>
      </c>
      <c r="F569" s="33">
        <f t="shared" si="144"/>
        <v>2</v>
      </c>
      <c r="G569" s="33">
        <f t="shared" si="145"/>
        <v>1</v>
      </c>
      <c r="H569" s="33">
        <f t="shared" si="146"/>
        <v>1</v>
      </c>
      <c r="I569" s="33">
        <v>6</v>
      </c>
      <c r="J569" s="31">
        <f t="shared" si="147"/>
        <v>0</v>
      </c>
      <c r="K569" s="31">
        <f t="shared" si="148"/>
        <v>0</v>
      </c>
      <c r="L569" s="31">
        <f t="shared" si="153"/>
        <v>0</v>
      </c>
      <c r="M569" s="31">
        <f t="shared" si="149"/>
        <v>0</v>
      </c>
      <c r="N569" s="31">
        <f t="shared" si="150"/>
        <v>0</v>
      </c>
      <c r="O569" s="31">
        <f t="shared" si="151"/>
        <v>0</v>
      </c>
      <c r="P569" s="31">
        <f t="shared" si="152"/>
        <v>0</v>
      </c>
      <c r="Q569" s="31" t="s">
        <v>757</v>
      </c>
      <c r="R569" s="31">
        <v>150</v>
      </c>
      <c r="S569" s="33">
        <v>0</v>
      </c>
      <c r="T569" s="33">
        <v>0</v>
      </c>
      <c r="U569" s="96" t="s">
        <v>1</v>
      </c>
      <c r="V569" s="96">
        <v>0</v>
      </c>
      <c r="W569" s="33" t="s">
        <v>796</v>
      </c>
      <c r="AP569" s="31"/>
    </row>
    <row r="570" spans="1:42">
      <c r="A570" s="33">
        <v>1741</v>
      </c>
      <c r="B570" s="124" t="str">
        <f t="shared" si="140"/>
        <v>track_1741</v>
      </c>
      <c r="C570" s="33">
        <v>48</v>
      </c>
      <c r="D570" s="33">
        <f t="shared" si="142"/>
        <v>0</v>
      </c>
      <c r="E570" s="33">
        <f t="shared" si="143"/>
        <v>1</v>
      </c>
      <c r="F570" s="33">
        <f t="shared" si="144"/>
        <v>2</v>
      </c>
      <c r="G570" s="33">
        <f t="shared" si="145"/>
        <v>1</v>
      </c>
      <c r="H570" s="33">
        <f t="shared" si="146"/>
        <v>2</v>
      </c>
      <c r="I570" s="33">
        <v>6</v>
      </c>
      <c r="J570" s="31">
        <f t="shared" si="147"/>
        <v>0</v>
      </c>
      <c r="K570" s="31">
        <f t="shared" si="148"/>
        <v>0</v>
      </c>
      <c r="L570" s="31">
        <f t="shared" si="153"/>
        <v>0</v>
      </c>
      <c r="M570" s="31">
        <f t="shared" si="149"/>
        <v>0</v>
      </c>
      <c r="N570" s="31">
        <f t="shared" si="150"/>
        <v>0</v>
      </c>
      <c r="O570" s="31">
        <f t="shared" si="151"/>
        <v>0</v>
      </c>
      <c r="P570" s="31">
        <f t="shared" si="152"/>
        <v>0</v>
      </c>
      <c r="Q570" s="31" t="s">
        <v>757</v>
      </c>
      <c r="R570" s="31">
        <v>150</v>
      </c>
      <c r="S570" s="33">
        <v>0</v>
      </c>
      <c r="T570" s="33">
        <v>0</v>
      </c>
      <c r="U570" s="96" t="s">
        <v>1</v>
      </c>
      <c r="V570" s="96">
        <v>0</v>
      </c>
      <c r="W570" s="33" t="s">
        <v>795</v>
      </c>
      <c r="AP570" s="31"/>
    </row>
    <row r="571" spans="1:42">
      <c r="A571" s="33">
        <v>1742</v>
      </c>
      <c r="B571" s="124" t="str">
        <f t="shared" si="140"/>
        <v>track_1742</v>
      </c>
      <c r="C571" s="33">
        <v>48</v>
      </c>
      <c r="D571" s="33">
        <f t="shared" si="142"/>
        <v>0</v>
      </c>
      <c r="E571" s="33">
        <f t="shared" si="143"/>
        <v>2</v>
      </c>
      <c r="F571" s="33">
        <f t="shared" si="144"/>
        <v>4</v>
      </c>
      <c r="G571" s="33">
        <f t="shared" si="145"/>
        <v>1</v>
      </c>
      <c r="H571" s="33">
        <f t="shared" si="146"/>
        <v>3</v>
      </c>
      <c r="I571" s="33">
        <v>6</v>
      </c>
      <c r="J571" s="31">
        <f t="shared" si="147"/>
        <v>0</v>
      </c>
      <c r="K571" s="31">
        <f t="shared" si="148"/>
        <v>0</v>
      </c>
      <c r="L571" s="31">
        <f t="shared" si="153"/>
        <v>0</v>
      </c>
      <c r="M571" s="31">
        <f t="shared" si="149"/>
        <v>0</v>
      </c>
      <c r="N571" s="31">
        <f t="shared" si="150"/>
        <v>0</v>
      </c>
      <c r="O571" s="31">
        <f t="shared" si="151"/>
        <v>0</v>
      </c>
      <c r="P571" s="31">
        <f t="shared" si="152"/>
        <v>0</v>
      </c>
      <c r="Q571" s="31" t="s">
        <v>757</v>
      </c>
      <c r="R571" s="31">
        <v>150</v>
      </c>
      <c r="S571" s="33">
        <v>0</v>
      </c>
      <c r="T571" s="33">
        <v>0</v>
      </c>
      <c r="U571" s="96" t="s">
        <v>1</v>
      </c>
      <c r="V571" s="96">
        <v>0</v>
      </c>
      <c r="W571" s="33" t="s">
        <v>794</v>
      </c>
      <c r="AP571" s="31"/>
    </row>
    <row r="572" spans="1:42">
      <c r="A572" s="33">
        <v>1743</v>
      </c>
      <c r="B572" s="124" t="str">
        <f t="shared" si="140"/>
        <v>track_1743</v>
      </c>
      <c r="C572" s="33">
        <v>48</v>
      </c>
      <c r="D572" s="33">
        <f t="shared" si="142"/>
        <v>0</v>
      </c>
      <c r="E572" s="33">
        <f t="shared" si="143"/>
        <v>4</v>
      </c>
      <c r="F572" s="33">
        <f t="shared" si="144"/>
        <v>2</v>
      </c>
      <c r="G572" s="33">
        <f t="shared" si="145"/>
        <v>1</v>
      </c>
      <c r="H572" s="33">
        <f t="shared" si="146"/>
        <v>4</v>
      </c>
      <c r="I572" s="33">
        <v>6</v>
      </c>
      <c r="J572" s="31">
        <f t="shared" si="147"/>
        <v>0</v>
      </c>
      <c r="K572" s="31">
        <f t="shared" si="148"/>
        <v>0</v>
      </c>
      <c r="L572" s="31">
        <f t="shared" si="153"/>
        <v>0</v>
      </c>
      <c r="M572" s="31">
        <f t="shared" si="149"/>
        <v>0</v>
      </c>
      <c r="N572" s="31">
        <f t="shared" si="150"/>
        <v>0</v>
      </c>
      <c r="O572" s="31">
        <f t="shared" si="151"/>
        <v>0</v>
      </c>
      <c r="P572" s="31">
        <f t="shared" si="152"/>
        <v>0</v>
      </c>
      <c r="Q572" s="31" t="s">
        <v>757</v>
      </c>
      <c r="R572" s="31">
        <v>150</v>
      </c>
      <c r="S572" s="33">
        <v>0</v>
      </c>
      <c r="T572" s="33">
        <v>0</v>
      </c>
      <c r="U572" s="96" t="s">
        <v>1</v>
      </c>
      <c r="V572" s="96">
        <v>0</v>
      </c>
      <c r="W572" s="33" t="s">
        <v>793</v>
      </c>
      <c r="AP572" s="31"/>
    </row>
    <row r="573" spans="1:42">
      <c r="A573" s="33">
        <v>1744</v>
      </c>
      <c r="B573" s="124" t="str">
        <f t="shared" si="140"/>
        <v>track_1744</v>
      </c>
      <c r="C573" s="33">
        <v>48</v>
      </c>
      <c r="D573" s="33">
        <f t="shared" si="142"/>
        <v>0</v>
      </c>
      <c r="E573" s="33">
        <f t="shared" si="143"/>
        <v>3</v>
      </c>
      <c r="F573" s="33">
        <f t="shared" si="144"/>
        <v>1</v>
      </c>
      <c r="G573" s="33">
        <f t="shared" si="145"/>
        <v>1</v>
      </c>
      <c r="H573" s="33">
        <f t="shared" si="146"/>
        <v>5</v>
      </c>
      <c r="I573" s="33">
        <v>6</v>
      </c>
      <c r="J573" s="31">
        <f t="shared" si="147"/>
        <v>0</v>
      </c>
      <c r="K573" s="31">
        <f t="shared" si="148"/>
        <v>0</v>
      </c>
      <c r="L573" s="31">
        <f t="shared" si="153"/>
        <v>0</v>
      </c>
      <c r="M573" s="31">
        <f t="shared" si="149"/>
        <v>0</v>
      </c>
      <c r="N573" s="31">
        <f t="shared" si="150"/>
        <v>0</v>
      </c>
      <c r="O573" s="31">
        <f t="shared" si="151"/>
        <v>0</v>
      </c>
      <c r="P573" s="31">
        <f t="shared" si="152"/>
        <v>0</v>
      </c>
      <c r="Q573" s="31" t="s">
        <v>757</v>
      </c>
      <c r="R573" s="31">
        <v>150</v>
      </c>
      <c r="S573" s="33">
        <v>0</v>
      </c>
      <c r="T573" s="33">
        <v>0</v>
      </c>
      <c r="U573" s="96" t="s">
        <v>1</v>
      </c>
      <c r="V573" s="96">
        <v>0</v>
      </c>
      <c r="W573" s="33" t="s">
        <v>792</v>
      </c>
      <c r="AP573" s="31"/>
    </row>
    <row r="574" spans="1:42">
      <c r="A574" s="33">
        <v>1745</v>
      </c>
      <c r="B574" s="124" t="str">
        <f t="shared" si="140"/>
        <v>track_1745</v>
      </c>
      <c r="C574" s="33">
        <v>48</v>
      </c>
      <c r="D574" s="33">
        <f t="shared" si="142"/>
        <v>0</v>
      </c>
      <c r="E574" s="33">
        <f t="shared" si="143"/>
        <v>4</v>
      </c>
      <c r="F574" s="33">
        <f t="shared" si="144"/>
        <v>2</v>
      </c>
      <c r="G574" s="33">
        <f t="shared" si="145"/>
        <v>1</v>
      </c>
      <c r="H574" s="33">
        <f t="shared" si="146"/>
        <v>6</v>
      </c>
      <c r="I574" s="33">
        <v>6</v>
      </c>
      <c r="J574" s="31">
        <f t="shared" si="147"/>
        <v>0</v>
      </c>
      <c r="K574" s="31">
        <f t="shared" si="148"/>
        <v>0</v>
      </c>
      <c r="L574" s="31">
        <f t="shared" si="153"/>
        <v>0</v>
      </c>
      <c r="M574" s="31">
        <f t="shared" si="149"/>
        <v>0</v>
      </c>
      <c r="N574" s="31">
        <f t="shared" si="150"/>
        <v>0</v>
      </c>
      <c r="O574" s="31">
        <f t="shared" si="151"/>
        <v>0</v>
      </c>
      <c r="P574" s="31">
        <f t="shared" si="152"/>
        <v>0</v>
      </c>
      <c r="Q574" s="31" t="s">
        <v>757</v>
      </c>
      <c r="R574" s="31">
        <v>150</v>
      </c>
      <c r="S574" s="33">
        <v>0</v>
      </c>
      <c r="T574" s="33">
        <v>0</v>
      </c>
      <c r="U574" s="96" t="s">
        <v>1</v>
      </c>
      <c r="V574" s="96">
        <v>0</v>
      </c>
      <c r="W574" s="33" t="s">
        <v>791</v>
      </c>
      <c r="AP574" s="31"/>
    </row>
    <row r="575" spans="1:42">
      <c r="A575" s="33">
        <v>1746</v>
      </c>
      <c r="B575" s="124" t="str">
        <f t="shared" si="140"/>
        <v>track_1746</v>
      </c>
      <c r="C575" s="33">
        <v>48</v>
      </c>
      <c r="D575" s="33">
        <f t="shared" si="142"/>
        <v>0</v>
      </c>
      <c r="E575" s="33">
        <f t="shared" si="143"/>
        <v>2</v>
      </c>
      <c r="F575" s="33">
        <f t="shared" si="144"/>
        <v>4</v>
      </c>
      <c r="G575" s="33">
        <f t="shared" si="145"/>
        <v>1</v>
      </c>
      <c r="H575" s="33">
        <f t="shared" si="146"/>
        <v>7</v>
      </c>
      <c r="I575" s="33">
        <v>6</v>
      </c>
      <c r="J575" s="31">
        <f t="shared" si="147"/>
        <v>0</v>
      </c>
      <c r="K575" s="31">
        <f t="shared" si="148"/>
        <v>0</v>
      </c>
      <c r="L575" s="31">
        <f t="shared" si="153"/>
        <v>0</v>
      </c>
      <c r="M575" s="31">
        <f t="shared" si="149"/>
        <v>0</v>
      </c>
      <c r="N575" s="31">
        <f t="shared" si="150"/>
        <v>0</v>
      </c>
      <c r="O575" s="31">
        <f t="shared" si="151"/>
        <v>0</v>
      </c>
      <c r="P575" s="31">
        <f t="shared" si="152"/>
        <v>0</v>
      </c>
      <c r="Q575" s="31" t="s">
        <v>757</v>
      </c>
      <c r="R575" s="31">
        <v>150</v>
      </c>
      <c r="S575" s="33">
        <v>0</v>
      </c>
      <c r="T575" s="33">
        <v>0</v>
      </c>
      <c r="U575" s="96" t="s">
        <v>1</v>
      </c>
      <c r="V575" s="96">
        <v>0</v>
      </c>
      <c r="W575" s="33" t="s">
        <v>790</v>
      </c>
      <c r="AP575" s="31"/>
    </row>
    <row r="576" spans="1:42">
      <c r="A576" s="33">
        <v>1747</v>
      </c>
      <c r="B576" s="124" t="str">
        <f t="shared" si="140"/>
        <v>track_1747</v>
      </c>
      <c r="C576" s="33">
        <v>48</v>
      </c>
      <c r="D576" s="33">
        <f t="shared" si="142"/>
        <v>0</v>
      </c>
      <c r="E576" s="33">
        <f t="shared" si="143"/>
        <v>1</v>
      </c>
      <c r="F576" s="33">
        <f t="shared" si="144"/>
        <v>4</v>
      </c>
      <c r="G576" s="33">
        <f t="shared" si="145"/>
        <v>1</v>
      </c>
      <c r="H576" s="33">
        <f t="shared" si="146"/>
        <v>8</v>
      </c>
      <c r="I576" s="33">
        <v>6</v>
      </c>
      <c r="J576" s="31">
        <f t="shared" si="147"/>
        <v>0</v>
      </c>
      <c r="K576" s="31">
        <f t="shared" si="148"/>
        <v>0</v>
      </c>
      <c r="L576" s="31">
        <f t="shared" si="153"/>
        <v>0</v>
      </c>
      <c r="M576" s="31">
        <f t="shared" si="149"/>
        <v>0</v>
      </c>
      <c r="N576" s="31">
        <f t="shared" si="150"/>
        <v>0</v>
      </c>
      <c r="O576" s="31">
        <f t="shared" si="151"/>
        <v>0</v>
      </c>
      <c r="P576" s="31">
        <f t="shared" si="152"/>
        <v>0</v>
      </c>
      <c r="Q576" s="31" t="s">
        <v>757</v>
      </c>
      <c r="R576" s="31">
        <v>150</v>
      </c>
      <c r="S576" s="33">
        <v>0</v>
      </c>
      <c r="T576" s="33">
        <v>0</v>
      </c>
      <c r="U576" s="96" t="s">
        <v>1</v>
      </c>
      <c r="V576" s="96">
        <v>0</v>
      </c>
      <c r="W576" s="33" t="s">
        <v>789</v>
      </c>
      <c r="AP576" s="31"/>
    </row>
    <row r="577" spans="1:42">
      <c r="A577" s="33">
        <v>1748</v>
      </c>
      <c r="B577" s="124" t="str">
        <f t="shared" si="140"/>
        <v>track_1748</v>
      </c>
      <c r="C577" s="33">
        <v>48</v>
      </c>
      <c r="D577" s="33">
        <f t="shared" si="142"/>
        <v>0</v>
      </c>
      <c r="E577" s="33">
        <f t="shared" si="143"/>
        <v>3</v>
      </c>
      <c r="F577" s="33">
        <f t="shared" si="144"/>
        <v>4</v>
      </c>
      <c r="G577" s="33">
        <f t="shared" si="145"/>
        <v>1</v>
      </c>
      <c r="H577" s="33">
        <f t="shared" si="146"/>
        <v>9</v>
      </c>
      <c r="I577" s="33">
        <v>6</v>
      </c>
      <c r="J577" s="31">
        <f t="shared" si="147"/>
        <v>0</v>
      </c>
      <c r="K577" s="31">
        <f t="shared" si="148"/>
        <v>0</v>
      </c>
      <c r="L577" s="31">
        <f t="shared" si="153"/>
        <v>0</v>
      </c>
      <c r="M577" s="31">
        <f t="shared" si="149"/>
        <v>0</v>
      </c>
      <c r="N577" s="31">
        <f t="shared" si="150"/>
        <v>0</v>
      </c>
      <c r="O577" s="31">
        <f t="shared" si="151"/>
        <v>0</v>
      </c>
      <c r="P577" s="31">
        <f t="shared" si="152"/>
        <v>0</v>
      </c>
      <c r="Q577" s="31" t="s">
        <v>757</v>
      </c>
      <c r="R577" s="31">
        <v>150</v>
      </c>
      <c r="S577" s="33">
        <v>0</v>
      </c>
      <c r="T577" s="33">
        <v>0</v>
      </c>
      <c r="U577" s="96" t="s">
        <v>1</v>
      </c>
      <c r="V577" s="96">
        <v>0</v>
      </c>
      <c r="W577" s="33" t="s">
        <v>788</v>
      </c>
      <c r="AP577" s="31"/>
    </row>
    <row r="578" spans="1:42">
      <c r="A578" s="33">
        <v>1749</v>
      </c>
      <c r="B578" s="124" t="str">
        <f t="shared" si="140"/>
        <v>track_1749</v>
      </c>
      <c r="C578" s="33">
        <v>48</v>
      </c>
      <c r="D578" s="33">
        <f t="shared" si="142"/>
        <v>0</v>
      </c>
      <c r="E578" s="33">
        <f t="shared" si="143"/>
        <v>1</v>
      </c>
      <c r="F578" s="33">
        <f t="shared" si="144"/>
        <v>2</v>
      </c>
      <c r="G578" s="33">
        <f t="shared" si="145"/>
        <v>1</v>
      </c>
      <c r="H578" s="33">
        <f t="shared" si="146"/>
        <v>10</v>
      </c>
      <c r="I578" s="33">
        <v>6</v>
      </c>
      <c r="J578" s="31">
        <f t="shared" si="147"/>
        <v>0</v>
      </c>
      <c r="K578" s="31">
        <f t="shared" si="148"/>
        <v>0</v>
      </c>
      <c r="L578" s="31">
        <f t="shared" si="153"/>
        <v>0</v>
      </c>
      <c r="M578" s="31">
        <f t="shared" si="149"/>
        <v>0</v>
      </c>
      <c r="N578" s="31">
        <f t="shared" si="150"/>
        <v>0</v>
      </c>
      <c r="O578" s="31">
        <f t="shared" si="151"/>
        <v>0</v>
      </c>
      <c r="P578" s="31">
        <f t="shared" si="152"/>
        <v>0</v>
      </c>
      <c r="Q578" s="31" t="s">
        <v>757</v>
      </c>
      <c r="R578" s="31">
        <v>150</v>
      </c>
      <c r="S578" s="33">
        <v>0</v>
      </c>
      <c r="T578" s="33">
        <v>0</v>
      </c>
      <c r="U578" s="96" t="s">
        <v>1</v>
      </c>
      <c r="V578" s="96">
        <v>0</v>
      </c>
      <c r="W578" s="33" t="s">
        <v>787</v>
      </c>
      <c r="AP578" s="31"/>
    </row>
    <row r="579" spans="1:42">
      <c r="A579" s="33">
        <v>1750</v>
      </c>
      <c r="B579" s="124" t="str">
        <f t="shared" si="140"/>
        <v>track_1750</v>
      </c>
      <c r="C579" s="33">
        <v>48</v>
      </c>
      <c r="D579" s="33">
        <f t="shared" si="142"/>
        <v>0</v>
      </c>
      <c r="E579" s="33">
        <f t="shared" si="143"/>
        <v>4</v>
      </c>
      <c r="F579" s="33">
        <f t="shared" si="144"/>
        <v>2</v>
      </c>
      <c r="G579" s="33">
        <f t="shared" si="145"/>
        <v>1</v>
      </c>
      <c r="H579" s="33">
        <f t="shared" si="146"/>
        <v>11</v>
      </c>
      <c r="I579" s="33">
        <v>6</v>
      </c>
      <c r="J579" s="31">
        <f t="shared" si="147"/>
        <v>0</v>
      </c>
      <c r="K579" s="31">
        <f t="shared" si="148"/>
        <v>0</v>
      </c>
      <c r="L579" s="31">
        <f t="shared" si="153"/>
        <v>0</v>
      </c>
      <c r="M579" s="31">
        <f t="shared" si="149"/>
        <v>0</v>
      </c>
      <c r="N579" s="31">
        <f t="shared" si="150"/>
        <v>0</v>
      </c>
      <c r="O579" s="31">
        <f t="shared" si="151"/>
        <v>0</v>
      </c>
      <c r="P579" s="31">
        <f t="shared" si="152"/>
        <v>0</v>
      </c>
      <c r="Q579" s="31" t="s">
        <v>757</v>
      </c>
      <c r="R579" s="31">
        <v>150</v>
      </c>
      <c r="S579" s="33">
        <v>0</v>
      </c>
      <c r="T579" s="33">
        <v>0</v>
      </c>
      <c r="U579" s="96" t="s">
        <v>1</v>
      </c>
      <c r="V579" s="96">
        <v>0</v>
      </c>
      <c r="W579" s="33" t="s">
        <v>786</v>
      </c>
      <c r="AP579" s="31"/>
    </row>
    <row r="580" spans="1:42">
      <c r="A580" s="33">
        <v>1751</v>
      </c>
      <c r="B580" s="124" t="str">
        <f t="shared" si="140"/>
        <v>track_1751</v>
      </c>
      <c r="C580" s="33">
        <v>48</v>
      </c>
      <c r="D580" s="33">
        <f t="shared" si="142"/>
        <v>0</v>
      </c>
      <c r="E580" s="33">
        <f t="shared" si="143"/>
        <v>3</v>
      </c>
      <c r="F580" s="33">
        <f t="shared" si="144"/>
        <v>2</v>
      </c>
      <c r="G580" s="33">
        <f t="shared" si="145"/>
        <v>1</v>
      </c>
      <c r="H580" s="33">
        <f t="shared" si="146"/>
        <v>12</v>
      </c>
      <c r="I580" s="33">
        <v>6</v>
      </c>
      <c r="J580" s="31">
        <f t="shared" si="147"/>
        <v>0</v>
      </c>
      <c r="K580" s="31">
        <f t="shared" si="148"/>
        <v>0</v>
      </c>
      <c r="L580" s="31">
        <f t="shared" si="153"/>
        <v>0</v>
      </c>
      <c r="M580" s="31">
        <f t="shared" si="149"/>
        <v>0</v>
      </c>
      <c r="N580" s="31">
        <f t="shared" si="150"/>
        <v>0</v>
      </c>
      <c r="O580" s="31">
        <f t="shared" si="151"/>
        <v>0</v>
      </c>
      <c r="P580" s="31">
        <f t="shared" si="152"/>
        <v>0</v>
      </c>
      <c r="Q580" s="31" t="s">
        <v>757</v>
      </c>
      <c r="R580" s="31">
        <v>150</v>
      </c>
      <c r="S580" s="33">
        <v>0</v>
      </c>
      <c r="T580" s="33">
        <v>0</v>
      </c>
      <c r="U580" s="96" t="s">
        <v>1</v>
      </c>
      <c r="V580" s="96">
        <v>0</v>
      </c>
      <c r="W580" s="33" t="s">
        <v>785</v>
      </c>
      <c r="AP580" s="31"/>
    </row>
    <row r="581" spans="1:42">
      <c r="A581" s="33">
        <v>1752</v>
      </c>
      <c r="B581" s="124" t="str">
        <f t="shared" ref="B581:B644" si="154">"track_"&amp;A581</f>
        <v>track_1752</v>
      </c>
      <c r="C581" s="33">
        <v>48</v>
      </c>
      <c r="D581" s="33">
        <f t="shared" si="142"/>
        <v>0</v>
      </c>
      <c r="E581" s="33">
        <f t="shared" si="143"/>
        <v>3</v>
      </c>
      <c r="F581" s="33">
        <f t="shared" si="144"/>
        <v>1</v>
      </c>
      <c r="G581" s="33">
        <f t="shared" si="145"/>
        <v>1</v>
      </c>
      <c r="H581" s="33">
        <f t="shared" si="146"/>
        <v>13</v>
      </c>
      <c r="I581" s="33">
        <v>6</v>
      </c>
      <c r="J581" s="31">
        <f t="shared" si="147"/>
        <v>0</v>
      </c>
      <c r="K581" s="31">
        <f t="shared" si="148"/>
        <v>0</v>
      </c>
      <c r="L581" s="31">
        <f t="shared" si="153"/>
        <v>0</v>
      </c>
      <c r="M581" s="31">
        <f t="shared" si="149"/>
        <v>0</v>
      </c>
      <c r="N581" s="31">
        <f t="shared" si="150"/>
        <v>0</v>
      </c>
      <c r="O581" s="31">
        <f t="shared" si="151"/>
        <v>0</v>
      </c>
      <c r="P581" s="31">
        <f t="shared" si="152"/>
        <v>0</v>
      </c>
      <c r="Q581" s="31" t="s">
        <v>757</v>
      </c>
      <c r="R581" s="31">
        <v>150</v>
      </c>
      <c r="S581" s="33">
        <v>0</v>
      </c>
      <c r="T581" s="33">
        <v>0</v>
      </c>
      <c r="U581" s="96" t="s">
        <v>1</v>
      </c>
      <c r="V581" s="96">
        <v>0</v>
      </c>
      <c r="W581" s="33" t="s">
        <v>784</v>
      </c>
      <c r="AP581" s="31"/>
    </row>
    <row r="582" spans="1:42">
      <c r="A582" s="33">
        <v>1753</v>
      </c>
      <c r="B582" s="124" t="str">
        <f t="shared" si="154"/>
        <v>track_1753</v>
      </c>
      <c r="C582" s="33">
        <v>48</v>
      </c>
      <c r="D582" s="33">
        <f t="shared" si="142"/>
        <v>0</v>
      </c>
      <c r="E582" s="33">
        <f t="shared" si="143"/>
        <v>3</v>
      </c>
      <c r="F582" s="33">
        <f t="shared" si="144"/>
        <v>1</v>
      </c>
      <c r="G582" s="33">
        <f t="shared" si="145"/>
        <v>1</v>
      </c>
      <c r="H582" s="33">
        <f t="shared" si="146"/>
        <v>14</v>
      </c>
      <c r="I582" s="33">
        <v>6</v>
      </c>
      <c r="J582" s="31">
        <f t="shared" si="147"/>
        <v>0</v>
      </c>
      <c r="K582" s="31">
        <f t="shared" si="148"/>
        <v>0</v>
      </c>
      <c r="L582" s="31">
        <f t="shared" si="153"/>
        <v>0</v>
      </c>
      <c r="M582" s="31">
        <f t="shared" si="149"/>
        <v>0</v>
      </c>
      <c r="N582" s="31">
        <f t="shared" si="150"/>
        <v>0</v>
      </c>
      <c r="O582" s="31">
        <f t="shared" si="151"/>
        <v>0</v>
      </c>
      <c r="P582" s="31">
        <f t="shared" si="152"/>
        <v>0</v>
      </c>
      <c r="Q582" s="31" t="s">
        <v>757</v>
      </c>
      <c r="R582" s="31">
        <v>150</v>
      </c>
      <c r="S582" s="33">
        <v>0</v>
      </c>
      <c r="T582" s="33">
        <v>0</v>
      </c>
      <c r="U582" s="96" t="s">
        <v>1</v>
      </c>
      <c r="V582" s="96">
        <v>0</v>
      </c>
      <c r="W582" s="33" t="s">
        <v>783</v>
      </c>
      <c r="AP582" s="31"/>
    </row>
    <row r="583" spans="1:42">
      <c r="A583" s="33">
        <v>1754</v>
      </c>
      <c r="B583" s="124" t="str">
        <f t="shared" si="154"/>
        <v>track_1754</v>
      </c>
      <c r="C583" s="33">
        <v>48</v>
      </c>
      <c r="D583" s="33">
        <f t="shared" si="142"/>
        <v>0</v>
      </c>
      <c r="E583" s="33">
        <f t="shared" si="143"/>
        <v>1</v>
      </c>
      <c r="F583" s="33">
        <f t="shared" si="144"/>
        <v>2</v>
      </c>
      <c r="G583" s="33">
        <f t="shared" si="145"/>
        <v>1</v>
      </c>
      <c r="H583" s="33">
        <f t="shared" si="146"/>
        <v>15</v>
      </c>
      <c r="I583" s="33">
        <v>6</v>
      </c>
      <c r="J583" s="31">
        <f t="shared" si="147"/>
        <v>0</v>
      </c>
      <c r="K583" s="31">
        <f t="shared" si="148"/>
        <v>0</v>
      </c>
      <c r="L583" s="31">
        <f t="shared" si="153"/>
        <v>0</v>
      </c>
      <c r="M583" s="31">
        <f t="shared" si="149"/>
        <v>0</v>
      </c>
      <c r="N583" s="31">
        <f t="shared" si="150"/>
        <v>0</v>
      </c>
      <c r="O583" s="31">
        <f t="shared" si="151"/>
        <v>0</v>
      </c>
      <c r="P583" s="31">
        <f t="shared" si="152"/>
        <v>0</v>
      </c>
      <c r="Q583" s="31" t="s">
        <v>757</v>
      </c>
      <c r="R583" s="31">
        <v>150</v>
      </c>
      <c r="S583" s="33">
        <v>0</v>
      </c>
      <c r="T583" s="33">
        <v>0</v>
      </c>
      <c r="U583" s="96" t="s">
        <v>1</v>
      </c>
      <c r="V583" s="96">
        <v>0</v>
      </c>
      <c r="W583" s="33" t="s">
        <v>782</v>
      </c>
      <c r="AP583" s="31"/>
    </row>
    <row r="584" spans="1:42">
      <c r="A584" s="33">
        <v>1755</v>
      </c>
      <c r="B584" s="124" t="str">
        <f t="shared" si="154"/>
        <v>track_1755</v>
      </c>
      <c r="C584" s="33">
        <v>48</v>
      </c>
      <c r="D584" s="33">
        <f t="shared" si="142"/>
        <v>0</v>
      </c>
      <c r="E584" s="33">
        <f t="shared" si="143"/>
        <v>3</v>
      </c>
      <c r="F584" s="33">
        <f t="shared" si="144"/>
        <v>4</v>
      </c>
      <c r="G584" s="33">
        <f t="shared" si="145"/>
        <v>1</v>
      </c>
      <c r="H584" s="33">
        <f t="shared" si="146"/>
        <v>16</v>
      </c>
      <c r="I584" s="33">
        <v>6</v>
      </c>
      <c r="J584" s="31">
        <f t="shared" si="147"/>
        <v>0</v>
      </c>
      <c r="K584" s="31">
        <f t="shared" si="148"/>
        <v>0</v>
      </c>
      <c r="L584" s="31">
        <f t="shared" si="153"/>
        <v>0</v>
      </c>
      <c r="M584" s="31">
        <f t="shared" si="149"/>
        <v>0</v>
      </c>
      <c r="N584" s="31">
        <f t="shared" si="150"/>
        <v>0</v>
      </c>
      <c r="O584" s="31">
        <f t="shared" si="151"/>
        <v>0</v>
      </c>
      <c r="P584" s="31">
        <f t="shared" si="152"/>
        <v>0</v>
      </c>
      <c r="Q584" s="31" t="s">
        <v>757</v>
      </c>
      <c r="R584" s="31">
        <v>150</v>
      </c>
      <c r="S584" s="33">
        <v>0</v>
      </c>
      <c r="T584" s="33">
        <v>0</v>
      </c>
      <c r="U584" s="96" t="s">
        <v>1</v>
      </c>
      <c r="V584" s="96">
        <v>0</v>
      </c>
      <c r="W584" s="33" t="s">
        <v>781</v>
      </c>
      <c r="AP584" s="31"/>
    </row>
    <row r="585" spans="1:42">
      <c r="A585" s="33">
        <v>1756</v>
      </c>
      <c r="B585" s="124" t="str">
        <f t="shared" si="154"/>
        <v>track_1756</v>
      </c>
      <c r="C585" s="33">
        <v>48</v>
      </c>
      <c r="D585" s="33">
        <f t="shared" si="142"/>
        <v>0</v>
      </c>
      <c r="E585" s="33">
        <f t="shared" si="143"/>
        <v>4</v>
      </c>
      <c r="F585" s="33">
        <f t="shared" si="144"/>
        <v>2</v>
      </c>
      <c r="G585" s="33">
        <f t="shared" si="145"/>
        <v>1</v>
      </c>
      <c r="H585" s="33">
        <f t="shared" si="146"/>
        <v>17</v>
      </c>
      <c r="I585" s="33">
        <v>6</v>
      </c>
      <c r="J585" s="31">
        <f t="shared" si="147"/>
        <v>0</v>
      </c>
      <c r="K585" s="31">
        <f t="shared" si="148"/>
        <v>0</v>
      </c>
      <c r="L585" s="31">
        <f t="shared" si="153"/>
        <v>0</v>
      </c>
      <c r="M585" s="31">
        <f t="shared" si="149"/>
        <v>0</v>
      </c>
      <c r="N585" s="31">
        <f t="shared" si="150"/>
        <v>0</v>
      </c>
      <c r="O585" s="31">
        <f t="shared" si="151"/>
        <v>0</v>
      </c>
      <c r="P585" s="31">
        <f t="shared" si="152"/>
        <v>0</v>
      </c>
      <c r="Q585" s="31" t="s">
        <v>757</v>
      </c>
      <c r="R585" s="31">
        <v>150</v>
      </c>
      <c r="S585" s="33">
        <v>0</v>
      </c>
      <c r="T585" s="33">
        <v>0</v>
      </c>
      <c r="U585" s="96" t="s">
        <v>1</v>
      </c>
      <c r="V585" s="96">
        <v>0</v>
      </c>
      <c r="W585" s="33" t="s">
        <v>780</v>
      </c>
      <c r="AP585" s="31"/>
    </row>
    <row r="586" spans="1:42">
      <c r="A586" s="33">
        <v>1757</v>
      </c>
      <c r="B586" s="124" t="str">
        <f t="shared" si="154"/>
        <v>track_1757</v>
      </c>
      <c r="C586" s="33">
        <v>48</v>
      </c>
      <c r="D586" s="33">
        <f t="shared" si="142"/>
        <v>0</v>
      </c>
      <c r="E586" s="33">
        <f t="shared" si="143"/>
        <v>4</v>
      </c>
      <c r="F586" s="33">
        <f t="shared" si="144"/>
        <v>2</v>
      </c>
      <c r="G586" s="33">
        <f t="shared" si="145"/>
        <v>1</v>
      </c>
      <c r="H586" s="33">
        <f t="shared" si="146"/>
        <v>18</v>
      </c>
      <c r="I586" s="33">
        <v>6</v>
      </c>
      <c r="J586" s="31">
        <f t="shared" si="147"/>
        <v>0</v>
      </c>
      <c r="K586" s="31">
        <f t="shared" si="148"/>
        <v>0</v>
      </c>
      <c r="L586" s="31">
        <f t="shared" si="153"/>
        <v>0</v>
      </c>
      <c r="M586" s="31">
        <f t="shared" si="149"/>
        <v>0</v>
      </c>
      <c r="N586" s="31">
        <f t="shared" si="150"/>
        <v>0</v>
      </c>
      <c r="O586" s="31">
        <f t="shared" si="151"/>
        <v>0</v>
      </c>
      <c r="P586" s="31">
        <f t="shared" si="152"/>
        <v>0</v>
      </c>
      <c r="Q586" s="31" t="s">
        <v>757</v>
      </c>
      <c r="R586" s="31">
        <v>150</v>
      </c>
      <c r="S586" s="33">
        <v>0</v>
      </c>
      <c r="T586" s="33">
        <v>0</v>
      </c>
      <c r="U586" s="96" t="s">
        <v>1</v>
      </c>
      <c r="V586" s="96">
        <v>0</v>
      </c>
      <c r="W586" s="33" t="s">
        <v>779</v>
      </c>
      <c r="AP586" s="31"/>
    </row>
    <row r="587" spans="1:42">
      <c r="A587" s="33">
        <v>1758</v>
      </c>
      <c r="B587" s="124" t="str">
        <f t="shared" si="154"/>
        <v>track_1758</v>
      </c>
      <c r="C587" s="33">
        <v>48</v>
      </c>
      <c r="D587" s="33">
        <f t="shared" si="142"/>
        <v>0</v>
      </c>
      <c r="E587" s="33">
        <f t="shared" si="143"/>
        <v>4</v>
      </c>
      <c r="F587" s="33">
        <f t="shared" si="144"/>
        <v>2</v>
      </c>
      <c r="G587" s="33">
        <f t="shared" si="145"/>
        <v>1</v>
      </c>
      <c r="H587" s="33">
        <f t="shared" si="146"/>
        <v>19</v>
      </c>
      <c r="I587" s="33">
        <v>6</v>
      </c>
      <c r="J587" s="31">
        <f t="shared" si="147"/>
        <v>0</v>
      </c>
      <c r="K587" s="31">
        <f t="shared" si="148"/>
        <v>0</v>
      </c>
      <c r="L587" s="31">
        <f t="shared" si="153"/>
        <v>0</v>
      </c>
      <c r="M587" s="31">
        <f t="shared" si="149"/>
        <v>0</v>
      </c>
      <c r="N587" s="31">
        <f t="shared" si="150"/>
        <v>0</v>
      </c>
      <c r="O587" s="31">
        <f t="shared" si="151"/>
        <v>0</v>
      </c>
      <c r="P587" s="31">
        <f t="shared" si="152"/>
        <v>0</v>
      </c>
      <c r="Q587" s="31" t="s">
        <v>757</v>
      </c>
      <c r="R587" s="31">
        <v>150</v>
      </c>
      <c r="S587" s="33">
        <v>0</v>
      </c>
      <c r="T587" s="33">
        <v>0</v>
      </c>
      <c r="U587" s="96" t="s">
        <v>1</v>
      </c>
      <c r="V587" s="96">
        <v>0</v>
      </c>
      <c r="W587" s="33" t="s">
        <v>778</v>
      </c>
      <c r="AP587" s="31"/>
    </row>
    <row r="588" spans="1:42">
      <c r="A588" s="33">
        <v>1759</v>
      </c>
      <c r="B588" s="124" t="str">
        <f t="shared" si="154"/>
        <v>track_1759</v>
      </c>
      <c r="C588" s="33">
        <v>48</v>
      </c>
      <c r="D588" s="33">
        <f t="shared" si="142"/>
        <v>0</v>
      </c>
      <c r="E588" s="33">
        <f t="shared" si="143"/>
        <v>2</v>
      </c>
      <c r="F588" s="33">
        <f t="shared" si="144"/>
        <v>4</v>
      </c>
      <c r="G588" s="33">
        <f t="shared" si="145"/>
        <v>1</v>
      </c>
      <c r="H588" s="33">
        <f t="shared" si="146"/>
        <v>20</v>
      </c>
      <c r="I588" s="33">
        <v>6</v>
      </c>
      <c r="J588" s="31">
        <f t="shared" si="147"/>
        <v>0</v>
      </c>
      <c r="K588" s="31">
        <f t="shared" si="148"/>
        <v>0</v>
      </c>
      <c r="L588" s="31">
        <f t="shared" si="153"/>
        <v>0</v>
      </c>
      <c r="M588" s="31">
        <f t="shared" si="149"/>
        <v>0</v>
      </c>
      <c r="N588" s="31">
        <f t="shared" si="150"/>
        <v>0</v>
      </c>
      <c r="O588" s="31">
        <f t="shared" si="151"/>
        <v>0</v>
      </c>
      <c r="P588" s="31">
        <f t="shared" si="152"/>
        <v>0</v>
      </c>
      <c r="Q588" s="31" t="s">
        <v>757</v>
      </c>
      <c r="R588" s="31">
        <v>150</v>
      </c>
      <c r="S588" s="33">
        <v>0</v>
      </c>
      <c r="T588" s="33">
        <v>0</v>
      </c>
      <c r="U588" s="96" t="s">
        <v>1</v>
      </c>
      <c r="V588" s="96">
        <v>0</v>
      </c>
      <c r="W588" s="33" t="s">
        <v>777</v>
      </c>
      <c r="AP588" s="31"/>
    </row>
    <row r="589" spans="1:42">
      <c r="A589" s="254">
        <v>1760</v>
      </c>
      <c r="B589" s="266" t="str">
        <f t="shared" si="154"/>
        <v>track_1760</v>
      </c>
      <c r="C589" s="254">
        <v>50</v>
      </c>
      <c r="D589" s="254">
        <f t="shared" si="142"/>
        <v>0</v>
      </c>
      <c r="E589" s="254">
        <f t="shared" si="143"/>
        <v>4</v>
      </c>
      <c r="F589" s="254">
        <f t="shared" si="144"/>
        <v>2</v>
      </c>
      <c r="G589" s="254">
        <f t="shared" si="145"/>
        <v>1</v>
      </c>
      <c r="H589" s="254">
        <f t="shared" si="146"/>
        <v>20</v>
      </c>
      <c r="I589" s="31">
        <v>6</v>
      </c>
      <c r="J589" s="254">
        <f t="shared" si="147"/>
        <v>0</v>
      </c>
      <c r="K589" s="254">
        <f t="shared" si="148"/>
        <v>1</v>
      </c>
      <c r="L589" s="254">
        <f t="shared" si="153"/>
        <v>0</v>
      </c>
      <c r="M589" s="254">
        <f t="shared" si="149"/>
        <v>0</v>
      </c>
      <c r="N589" s="254">
        <f t="shared" si="150"/>
        <v>0</v>
      </c>
      <c r="O589" s="254">
        <f t="shared" si="151"/>
        <v>0</v>
      </c>
      <c r="P589" s="254">
        <f t="shared" si="152"/>
        <v>0</v>
      </c>
      <c r="Q589" s="254" t="s">
        <v>757</v>
      </c>
      <c r="R589" s="254">
        <v>150</v>
      </c>
      <c r="S589" s="254">
        <v>0</v>
      </c>
      <c r="T589" s="254">
        <v>0</v>
      </c>
      <c r="U589" s="262" t="s">
        <v>1</v>
      </c>
      <c r="V589" s="262">
        <v>0</v>
      </c>
      <c r="W589" s="31" t="s">
        <v>776</v>
      </c>
      <c r="X589" s="254"/>
      <c r="Y589" s="31"/>
      <c r="Z589" s="31"/>
      <c r="AA589" s="31"/>
      <c r="AP589" s="31"/>
    </row>
    <row r="590" spans="1:42">
      <c r="A590" s="254">
        <v>1761</v>
      </c>
      <c r="B590" s="266" t="str">
        <f t="shared" si="154"/>
        <v>track_1761</v>
      </c>
      <c r="C590" s="254">
        <v>50</v>
      </c>
      <c r="D590" s="254">
        <f t="shared" si="142"/>
        <v>0</v>
      </c>
      <c r="E590" s="254">
        <f t="shared" si="143"/>
        <v>2</v>
      </c>
      <c r="F590" s="254">
        <f t="shared" si="144"/>
        <v>4</v>
      </c>
      <c r="G590" s="254">
        <f t="shared" si="145"/>
        <v>1</v>
      </c>
      <c r="H590" s="254">
        <f t="shared" si="146"/>
        <v>20</v>
      </c>
      <c r="I590" s="31">
        <v>6</v>
      </c>
      <c r="J590" s="254">
        <f t="shared" si="147"/>
        <v>0</v>
      </c>
      <c r="K590" s="254">
        <f t="shared" si="148"/>
        <v>1</v>
      </c>
      <c r="L590" s="254">
        <f t="shared" si="153"/>
        <v>0</v>
      </c>
      <c r="M590" s="254">
        <f t="shared" si="149"/>
        <v>0</v>
      </c>
      <c r="N590" s="254">
        <f t="shared" si="150"/>
        <v>0</v>
      </c>
      <c r="O590" s="254">
        <f t="shared" si="151"/>
        <v>0</v>
      </c>
      <c r="P590" s="254">
        <f t="shared" si="152"/>
        <v>0</v>
      </c>
      <c r="Q590" s="254" t="s">
        <v>757</v>
      </c>
      <c r="R590" s="254">
        <v>150</v>
      </c>
      <c r="S590" s="254">
        <v>0</v>
      </c>
      <c r="T590" s="254">
        <v>0</v>
      </c>
      <c r="U590" s="262" t="s">
        <v>1</v>
      </c>
      <c r="V590" s="262">
        <v>0</v>
      </c>
      <c r="W590" s="31" t="s">
        <v>775</v>
      </c>
      <c r="X590" s="254"/>
      <c r="Y590" s="31"/>
      <c r="Z590" s="31"/>
      <c r="AA590" s="31"/>
      <c r="AP590" s="31"/>
    </row>
    <row r="591" spans="1:42" s="31" customFormat="1">
      <c r="A591" s="254">
        <v>1762</v>
      </c>
      <c r="B591" s="266" t="str">
        <f t="shared" si="154"/>
        <v>track_1762</v>
      </c>
      <c r="C591" s="254">
        <v>50</v>
      </c>
      <c r="D591" s="254">
        <f t="shared" si="142"/>
        <v>0</v>
      </c>
      <c r="E591" s="254">
        <f t="shared" si="143"/>
        <v>1</v>
      </c>
      <c r="F591" s="254">
        <f t="shared" si="144"/>
        <v>2</v>
      </c>
      <c r="G591" s="254">
        <f t="shared" si="145"/>
        <v>1</v>
      </c>
      <c r="H591" s="254">
        <f t="shared" si="146"/>
        <v>20</v>
      </c>
      <c r="I591" s="31">
        <v>6</v>
      </c>
      <c r="J591" s="254">
        <f t="shared" si="147"/>
        <v>0</v>
      </c>
      <c r="K591" s="254">
        <f t="shared" si="148"/>
        <v>1</v>
      </c>
      <c r="L591" s="254">
        <f t="shared" si="153"/>
        <v>0</v>
      </c>
      <c r="M591" s="254">
        <f t="shared" si="149"/>
        <v>0</v>
      </c>
      <c r="N591" s="254">
        <f t="shared" si="150"/>
        <v>0</v>
      </c>
      <c r="O591" s="254">
        <f t="shared" si="151"/>
        <v>0</v>
      </c>
      <c r="P591" s="254">
        <f t="shared" si="152"/>
        <v>0</v>
      </c>
      <c r="Q591" s="254" t="s">
        <v>757</v>
      </c>
      <c r="R591" s="254">
        <v>150</v>
      </c>
      <c r="S591" s="254">
        <v>0</v>
      </c>
      <c r="T591" s="254">
        <v>0</v>
      </c>
      <c r="U591" s="262" t="s">
        <v>1</v>
      </c>
      <c r="V591" s="262">
        <v>0</v>
      </c>
      <c r="W591" s="31" t="s">
        <v>774</v>
      </c>
      <c r="X591" s="254"/>
    </row>
    <row r="592" spans="1:42" s="31" customFormat="1">
      <c r="A592" s="254">
        <v>1763</v>
      </c>
      <c r="B592" s="266" t="str">
        <f t="shared" si="154"/>
        <v>track_1763</v>
      </c>
      <c r="C592" s="254">
        <v>50</v>
      </c>
      <c r="D592" s="254">
        <f t="shared" si="142"/>
        <v>0</v>
      </c>
      <c r="E592" s="254">
        <f t="shared" si="143"/>
        <v>3</v>
      </c>
      <c r="F592" s="254">
        <f t="shared" si="144"/>
        <v>2</v>
      </c>
      <c r="G592" s="254">
        <f t="shared" si="145"/>
        <v>1</v>
      </c>
      <c r="H592" s="254">
        <f t="shared" si="146"/>
        <v>20</v>
      </c>
      <c r="I592" s="31">
        <v>6</v>
      </c>
      <c r="J592" s="254">
        <f t="shared" si="147"/>
        <v>0</v>
      </c>
      <c r="K592" s="254">
        <f t="shared" si="148"/>
        <v>1</v>
      </c>
      <c r="L592" s="254">
        <f t="shared" si="153"/>
        <v>0</v>
      </c>
      <c r="M592" s="254">
        <f t="shared" si="149"/>
        <v>0</v>
      </c>
      <c r="N592" s="254">
        <f t="shared" si="150"/>
        <v>0</v>
      </c>
      <c r="O592" s="254">
        <f t="shared" si="151"/>
        <v>0</v>
      </c>
      <c r="P592" s="254">
        <f t="shared" si="152"/>
        <v>0</v>
      </c>
      <c r="Q592" s="254" t="s">
        <v>757</v>
      </c>
      <c r="R592" s="254">
        <v>150</v>
      </c>
      <c r="S592" s="254">
        <v>0</v>
      </c>
      <c r="T592" s="254">
        <v>0</v>
      </c>
      <c r="U592" s="262" t="s">
        <v>1</v>
      </c>
      <c r="V592" s="262">
        <v>0</v>
      </c>
      <c r="W592" s="31" t="s">
        <v>773</v>
      </c>
      <c r="X592" s="254"/>
    </row>
    <row r="593" spans="1:42" s="31" customFormat="1">
      <c r="A593" s="254">
        <v>1764</v>
      </c>
      <c r="B593" s="266" t="str">
        <f t="shared" si="154"/>
        <v>track_1764</v>
      </c>
      <c r="C593" s="254">
        <v>50</v>
      </c>
      <c r="D593" s="254">
        <f t="shared" si="142"/>
        <v>0</v>
      </c>
      <c r="E593" s="254">
        <f t="shared" si="143"/>
        <v>1</v>
      </c>
      <c r="F593" s="254">
        <f t="shared" si="144"/>
        <v>4</v>
      </c>
      <c r="G593" s="254">
        <f t="shared" si="145"/>
        <v>1</v>
      </c>
      <c r="H593" s="254">
        <f t="shared" si="146"/>
        <v>20</v>
      </c>
      <c r="I593" s="31">
        <v>6</v>
      </c>
      <c r="J593" s="254">
        <f t="shared" si="147"/>
        <v>0</v>
      </c>
      <c r="K593" s="254">
        <f t="shared" si="148"/>
        <v>1</v>
      </c>
      <c r="L593" s="254">
        <f t="shared" si="153"/>
        <v>0</v>
      </c>
      <c r="M593" s="254">
        <f t="shared" si="149"/>
        <v>0</v>
      </c>
      <c r="N593" s="254">
        <f t="shared" si="150"/>
        <v>0</v>
      </c>
      <c r="O593" s="254">
        <f t="shared" si="151"/>
        <v>0</v>
      </c>
      <c r="P593" s="254">
        <f t="shared" si="152"/>
        <v>0</v>
      </c>
      <c r="Q593" s="254" t="s">
        <v>757</v>
      </c>
      <c r="R593" s="254">
        <v>150</v>
      </c>
      <c r="S593" s="254">
        <v>0</v>
      </c>
      <c r="T593" s="254">
        <v>0</v>
      </c>
      <c r="U593" s="262" t="s">
        <v>1</v>
      </c>
      <c r="V593" s="262">
        <v>0</v>
      </c>
      <c r="W593" s="31" t="s">
        <v>772</v>
      </c>
      <c r="X593" s="254"/>
    </row>
    <row r="594" spans="1:42" s="31" customFormat="1">
      <c r="A594" s="254">
        <v>1765</v>
      </c>
      <c r="B594" s="266" t="str">
        <f t="shared" si="154"/>
        <v>track_1765</v>
      </c>
      <c r="C594" s="254">
        <v>50</v>
      </c>
      <c r="D594" s="254">
        <f t="shared" si="142"/>
        <v>0</v>
      </c>
      <c r="E594" s="254">
        <f t="shared" si="143"/>
        <v>3</v>
      </c>
      <c r="F594" s="254">
        <f t="shared" si="144"/>
        <v>4</v>
      </c>
      <c r="G594" s="254">
        <f t="shared" si="145"/>
        <v>1</v>
      </c>
      <c r="H594" s="254">
        <f t="shared" si="146"/>
        <v>20</v>
      </c>
      <c r="I594" s="31">
        <v>6</v>
      </c>
      <c r="J594" s="254">
        <f t="shared" si="147"/>
        <v>0</v>
      </c>
      <c r="K594" s="254">
        <f t="shared" si="148"/>
        <v>1</v>
      </c>
      <c r="L594" s="254">
        <f t="shared" si="153"/>
        <v>0</v>
      </c>
      <c r="M594" s="254">
        <f t="shared" si="149"/>
        <v>0</v>
      </c>
      <c r="N594" s="254">
        <f t="shared" si="150"/>
        <v>0</v>
      </c>
      <c r="O594" s="254">
        <f t="shared" si="151"/>
        <v>0</v>
      </c>
      <c r="P594" s="254">
        <f t="shared" si="152"/>
        <v>0</v>
      </c>
      <c r="Q594" s="254" t="s">
        <v>757</v>
      </c>
      <c r="R594" s="254">
        <v>150</v>
      </c>
      <c r="S594" s="254">
        <v>0</v>
      </c>
      <c r="T594" s="254">
        <v>0</v>
      </c>
      <c r="U594" s="262" t="s">
        <v>1</v>
      </c>
      <c r="V594" s="262">
        <v>0</v>
      </c>
      <c r="W594" s="31" t="s">
        <v>771</v>
      </c>
      <c r="X594" s="254"/>
    </row>
    <row r="595" spans="1:42" s="31" customFormat="1">
      <c r="A595" s="254">
        <v>1772</v>
      </c>
      <c r="B595" s="266" t="str">
        <f t="shared" si="154"/>
        <v>track_1772</v>
      </c>
      <c r="C595" s="254">
        <v>52</v>
      </c>
      <c r="D595" s="254">
        <f t="shared" si="142"/>
        <v>0</v>
      </c>
      <c r="E595" s="254">
        <f t="shared" si="143"/>
        <v>1</v>
      </c>
      <c r="F595" s="254">
        <f t="shared" si="144"/>
        <v>2</v>
      </c>
      <c r="G595" s="254">
        <f t="shared" si="145"/>
        <v>1</v>
      </c>
      <c r="H595" s="254">
        <f t="shared" si="146"/>
        <v>15</v>
      </c>
      <c r="I595" s="31">
        <v>6</v>
      </c>
      <c r="J595" s="254">
        <f t="shared" si="147"/>
        <v>0</v>
      </c>
      <c r="K595" s="254">
        <f t="shared" si="148"/>
        <v>1</v>
      </c>
      <c r="L595" s="254">
        <f t="shared" si="153"/>
        <v>0</v>
      </c>
      <c r="M595" s="254">
        <f t="shared" si="149"/>
        <v>0</v>
      </c>
      <c r="N595" s="254">
        <f t="shared" si="150"/>
        <v>0</v>
      </c>
      <c r="O595" s="254">
        <f t="shared" si="151"/>
        <v>0</v>
      </c>
      <c r="P595" s="254">
        <f t="shared" si="152"/>
        <v>0</v>
      </c>
      <c r="Q595" s="254" t="s">
        <v>757</v>
      </c>
      <c r="R595" s="254">
        <v>150</v>
      </c>
      <c r="S595" s="254">
        <v>0</v>
      </c>
      <c r="T595" s="254">
        <v>0</v>
      </c>
      <c r="U595" s="262" t="s">
        <v>1</v>
      </c>
      <c r="V595" s="262">
        <v>0</v>
      </c>
      <c r="W595" s="31" t="s">
        <v>770</v>
      </c>
      <c r="X595" s="254"/>
    </row>
    <row r="596" spans="1:42" s="31" customFormat="1">
      <c r="A596" s="254">
        <v>1773</v>
      </c>
      <c r="B596" s="266" t="str">
        <f t="shared" si="154"/>
        <v>track_1773</v>
      </c>
      <c r="C596" s="254">
        <v>52</v>
      </c>
      <c r="D596" s="254">
        <f t="shared" si="142"/>
        <v>0</v>
      </c>
      <c r="E596" s="254">
        <f t="shared" si="143"/>
        <v>3</v>
      </c>
      <c r="F596" s="254">
        <f t="shared" si="144"/>
        <v>4</v>
      </c>
      <c r="G596" s="254">
        <f t="shared" si="145"/>
        <v>1</v>
      </c>
      <c r="H596" s="254">
        <f t="shared" si="146"/>
        <v>16</v>
      </c>
      <c r="I596" s="31">
        <v>6</v>
      </c>
      <c r="J596" s="254">
        <f t="shared" si="147"/>
        <v>0</v>
      </c>
      <c r="K596" s="254">
        <f t="shared" si="148"/>
        <v>1</v>
      </c>
      <c r="L596" s="254">
        <f t="shared" si="153"/>
        <v>0</v>
      </c>
      <c r="M596" s="254">
        <f t="shared" si="149"/>
        <v>0</v>
      </c>
      <c r="N596" s="254">
        <f t="shared" si="150"/>
        <v>0</v>
      </c>
      <c r="O596" s="254">
        <f t="shared" si="151"/>
        <v>0</v>
      </c>
      <c r="P596" s="254">
        <f t="shared" si="152"/>
        <v>0</v>
      </c>
      <c r="Q596" s="254" t="s">
        <v>757</v>
      </c>
      <c r="R596" s="254">
        <v>150</v>
      </c>
      <c r="S596" s="254">
        <v>0</v>
      </c>
      <c r="T596" s="254">
        <v>0</v>
      </c>
      <c r="U596" s="262" t="s">
        <v>1</v>
      </c>
      <c r="V596" s="262">
        <v>0</v>
      </c>
      <c r="W596" s="31" t="s">
        <v>769</v>
      </c>
      <c r="X596" s="254"/>
    </row>
    <row r="597" spans="1:42" s="31" customFormat="1">
      <c r="A597" s="254">
        <v>1774</v>
      </c>
      <c r="B597" s="266" t="str">
        <f t="shared" si="154"/>
        <v>track_1774</v>
      </c>
      <c r="C597" s="254">
        <v>52</v>
      </c>
      <c r="D597" s="254">
        <f t="shared" si="142"/>
        <v>0</v>
      </c>
      <c r="E597" s="254">
        <f t="shared" si="143"/>
        <v>4</v>
      </c>
      <c r="F597" s="254">
        <f t="shared" si="144"/>
        <v>2</v>
      </c>
      <c r="G597" s="254">
        <f t="shared" si="145"/>
        <v>1</v>
      </c>
      <c r="H597" s="254">
        <f t="shared" si="146"/>
        <v>17</v>
      </c>
      <c r="I597" s="31">
        <v>6</v>
      </c>
      <c r="J597" s="254">
        <f t="shared" si="147"/>
        <v>0</v>
      </c>
      <c r="K597" s="254">
        <f t="shared" si="148"/>
        <v>1</v>
      </c>
      <c r="L597" s="254">
        <f t="shared" si="153"/>
        <v>0</v>
      </c>
      <c r="M597" s="254">
        <f t="shared" si="149"/>
        <v>0</v>
      </c>
      <c r="N597" s="254">
        <f t="shared" si="150"/>
        <v>0</v>
      </c>
      <c r="O597" s="254">
        <f t="shared" si="151"/>
        <v>0</v>
      </c>
      <c r="P597" s="254">
        <f t="shared" si="152"/>
        <v>0</v>
      </c>
      <c r="Q597" s="254" t="s">
        <v>757</v>
      </c>
      <c r="R597" s="254">
        <v>150</v>
      </c>
      <c r="S597" s="254">
        <v>0</v>
      </c>
      <c r="T597" s="254">
        <v>0</v>
      </c>
      <c r="U597" s="262" t="s">
        <v>1</v>
      </c>
      <c r="V597" s="262">
        <v>0</v>
      </c>
      <c r="W597" s="31" t="s">
        <v>768</v>
      </c>
      <c r="X597" s="254"/>
    </row>
    <row r="598" spans="1:42" s="31" customFormat="1">
      <c r="A598" s="254">
        <v>1775</v>
      </c>
      <c r="B598" s="266" t="str">
        <f t="shared" si="154"/>
        <v>track_1775</v>
      </c>
      <c r="C598" s="254">
        <v>52</v>
      </c>
      <c r="D598" s="254">
        <f t="shared" si="142"/>
        <v>0</v>
      </c>
      <c r="E598" s="254">
        <f t="shared" si="143"/>
        <v>4</v>
      </c>
      <c r="F598" s="254">
        <f t="shared" si="144"/>
        <v>2</v>
      </c>
      <c r="G598" s="254">
        <f t="shared" si="145"/>
        <v>1</v>
      </c>
      <c r="H598" s="254">
        <f t="shared" si="146"/>
        <v>18</v>
      </c>
      <c r="I598" s="31">
        <v>6</v>
      </c>
      <c r="J598" s="254">
        <f t="shared" si="147"/>
        <v>0</v>
      </c>
      <c r="K598" s="254">
        <f t="shared" si="148"/>
        <v>1</v>
      </c>
      <c r="L598" s="254">
        <f t="shared" si="153"/>
        <v>0</v>
      </c>
      <c r="M598" s="254">
        <f t="shared" si="149"/>
        <v>0</v>
      </c>
      <c r="N598" s="254">
        <f t="shared" si="150"/>
        <v>0</v>
      </c>
      <c r="O598" s="254">
        <f t="shared" si="151"/>
        <v>0</v>
      </c>
      <c r="P598" s="254">
        <f t="shared" si="152"/>
        <v>0</v>
      </c>
      <c r="Q598" s="254" t="s">
        <v>757</v>
      </c>
      <c r="R598" s="254">
        <v>150</v>
      </c>
      <c r="S598" s="254">
        <v>0</v>
      </c>
      <c r="T598" s="254">
        <v>0</v>
      </c>
      <c r="U598" s="262" t="s">
        <v>1</v>
      </c>
      <c r="V598" s="262">
        <v>0</v>
      </c>
      <c r="W598" s="31" t="s">
        <v>767</v>
      </c>
      <c r="X598" s="254"/>
      <c r="Y598" s="254"/>
    </row>
    <row r="599" spans="1:42" s="31" customFormat="1">
      <c r="A599" s="254">
        <v>1776</v>
      </c>
      <c r="B599" s="266" t="str">
        <f t="shared" si="154"/>
        <v>track_1776</v>
      </c>
      <c r="C599" s="254">
        <v>52</v>
      </c>
      <c r="D599" s="254">
        <f t="shared" si="142"/>
        <v>0</v>
      </c>
      <c r="E599" s="254">
        <f t="shared" si="143"/>
        <v>4</v>
      </c>
      <c r="F599" s="254">
        <f t="shared" si="144"/>
        <v>2</v>
      </c>
      <c r="G599" s="254">
        <f t="shared" si="145"/>
        <v>1</v>
      </c>
      <c r="H599" s="254">
        <f t="shared" si="146"/>
        <v>17</v>
      </c>
      <c r="I599" s="31">
        <v>6</v>
      </c>
      <c r="J599" s="254">
        <f t="shared" si="147"/>
        <v>0</v>
      </c>
      <c r="K599" s="254">
        <f t="shared" si="148"/>
        <v>1</v>
      </c>
      <c r="L599" s="254">
        <f t="shared" si="153"/>
        <v>0</v>
      </c>
      <c r="M599" s="254">
        <f t="shared" si="149"/>
        <v>0</v>
      </c>
      <c r="N599" s="254">
        <f t="shared" si="150"/>
        <v>0</v>
      </c>
      <c r="O599" s="254">
        <f t="shared" si="151"/>
        <v>0</v>
      </c>
      <c r="P599" s="254">
        <f t="shared" si="152"/>
        <v>0</v>
      </c>
      <c r="Q599" s="254" t="s">
        <v>757</v>
      </c>
      <c r="R599" s="254">
        <v>150</v>
      </c>
      <c r="S599" s="254">
        <v>0</v>
      </c>
      <c r="T599" s="254">
        <v>0</v>
      </c>
      <c r="U599" s="262" t="s">
        <v>1</v>
      </c>
      <c r="V599" s="262">
        <v>0</v>
      </c>
      <c r="W599" s="31" t="s">
        <v>768</v>
      </c>
      <c r="X599" s="254"/>
      <c r="Y599" s="254"/>
    </row>
    <row r="600" spans="1:42" s="31" customFormat="1">
      <c r="A600" s="254">
        <v>1777</v>
      </c>
      <c r="B600" s="266" t="str">
        <f t="shared" si="154"/>
        <v>track_1777</v>
      </c>
      <c r="C600" s="254">
        <v>52</v>
      </c>
      <c r="D600" s="254">
        <f t="shared" si="142"/>
        <v>0</v>
      </c>
      <c r="E600" s="254">
        <f t="shared" si="143"/>
        <v>4</v>
      </c>
      <c r="F600" s="254">
        <f t="shared" si="144"/>
        <v>2</v>
      </c>
      <c r="G600" s="254">
        <f t="shared" si="145"/>
        <v>1</v>
      </c>
      <c r="H600" s="254">
        <f t="shared" si="146"/>
        <v>18</v>
      </c>
      <c r="I600" s="31">
        <v>6</v>
      </c>
      <c r="J600" s="254">
        <f t="shared" si="147"/>
        <v>0</v>
      </c>
      <c r="K600" s="254">
        <f t="shared" si="148"/>
        <v>1</v>
      </c>
      <c r="L600" s="254">
        <f t="shared" si="153"/>
        <v>0</v>
      </c>
      <c r="M600" s="254">
        <f t="shared" si="149"/>
        <v>0</v>
      </c>
      <c r="N600" s="254">
        <f t="shared" si="150"/>
        <v>0</v>
      </c>
      <c r="O600" s="254">
        <f t="shared" si="151"/>
        <v>0</v>
      </c>
      <c r="P600" s="254">
        <f t="shared" si="152"/>
        <v>0</v>
      </c>
      <c r="Q600" s="254" t="s">
        <v>757</v>
      </c>
      <c r="R600" s="254">
        <v>150</v>
      </c>
      <c r="S600" s="254">
        <v>0</v>
      </c>
      <c r="T600" s="254">
        <v>0</v>
      </c>
      <c r="U600" s="262" t="s">
        <v>1</v>
      </c>
      <c r="V600" s="262">
        <v>0</v>
      </c>
      <c r="W600" s="31" t="s">
        <v>767</v>
      </c>
      <c r="X600" s="254"/>
      <c r="Y600" s="254"/>
    </row>
    <row r="601" spans="1:42" s="31" customFormat="1">
      <c r="A601" s="254">
        <v>1778</v>
      </c>
      <c r="B601" s="266" t="str">
        <f t="shared" si="154"/>
        <v>track_1778</v>
      </c>
      <c r="C601" s="254">
        <v>53</v>
      </c>
      <c r="D601" s="254">
        <f t="shared" si="142"/>
        <v>0</v>
      </c>
      <c r="E601" s="254">
        <f t="shared" si="143"/>
        <v>1</v>
      </c>
      <c r="F601" s="254">
        <f t="shared" si="144"/>
        <v>2</v>
      </c>
      <c r="G601" s="254">
        <f t="shared" si="145"/>
        <v>1</v>
      </c>
      <c r="H601" s="254">
        <f t="shared" si="146"/>
        <v>15</v>
      </c>
      <c r="I601" s="254">
        <v>14</v>
      </c>
      <c r="J601" s="254">
        <f t="shared" si="147"/>
        <v>1</v>
      </c>
      <c r="K601" s="254">
        <f t="shared" si="148"/>
        <v>1</v>
      </c>
      <c r="L601" s="254">
        <f t="shared" si="153"/>
        <v>0</v>
      </c>
      <c r="M601" s="254">
        <f t="shared" si="149"/>
        <v>0</v>
      </c>
      <c r="N601" s="254">
        <f t="shared" si="150"/>
        <v>0</v>
      </c>
      <c r="O601" s="254">
        <f t="shared" si="151"/>
        <v>0</v>
      </c>
      <c r="P601" s="254">
        <f t="shared" si="152"/>
        <v>0</v>
      </c>
      <c r="Q601" s="254" t="s">
        <v>757</v>
      </c>
      <c r="R601" s="254">
        <v>120</v>
      </c>
      <c r="S601" s="254">
        <v>0</v>
      </c>
      <c r="T601" s="254">
        <v>0</v>
      </c>
      <c r="U601" s="262" t="s">
        <v>1</v>
      </c>
      <c r="V601" s="262" t="s">
        <v>24</v>
      </c>
      <c r="W601" s="31" t="s">
        <v>770</v>
      </c>
      <c r="X601" s="254"/>
      <c r="Y601" s="254"/>
    </row>
    <row r="602" spans="1:42" s="31" customFormat="1">
      <c r="A602" s="254">
        <v>1779</v>
      </c>
      <c r="B602" s="266" t="str">
        <f t="shared" si="154"/>
        <v>track_1779</v>
      </c>
      <c r="C602" s="254">
        <v>53</v>
      </c>
      <c r="D602" s="254">
        <f t="shared" si="142"/>
        <v>0</v>
      </c>
      <c r="E602" s="254">
        <f t="shared" si="143"/>
        <v>3</v>
      </c>
      <c r="F602" s="254">
        <f t="shared" si="144"/>
        <v>4</v>
      </c>
      <c r="G602" s="254">
        <f t="shared" si="145"/>
        <v>1</v>
      </c>
      <c r="H602" s="254">
        <f t="shared" si="146"/>
        <v>16</v>
      </c>
      <c r="I602" s="254">
        <v>14</v>
      </c>
      <c r="J602" s="254">
        <f t="shared" si="147"/>
        <v>1</v>
      </c>
      <c r="K602" s="254">
        <f t="shared" si="148"/>
        <v>1</v>
      </c>
      <c r="L602" s="254">
        <f t="shared" si="153"/>
        <v>0</v>
      </c>
      <c r="M602" s="254">
        <f t="shared" si="149"/>
        <v>0</v>
      </c>
      <c r="N602" s="254">
        <f t="shared" si="150"/>
        <v>0</v>
      </c>
      <c r="O602" s="254">
        <f t="shared" si="151"/>
        <v>0</v>
      </c>
      <c r="P602" s="254">
        <f t="shared" si="152"/>
        <v>0</v>
      </c>
      <c r="Q602" s="254" t="s">
        <v>757</v>
      </c>
      <c r="R602" s="254">
        <v>120</v>
      </c>
      <c r="S602" s="254">
        <v>0</v>
      </c>
      <c r="T602" s="254">
        <v>0</v>
      </c>
      <c r="U602" s="262" t="s">
        <v>1</v>
      </c>
      <c r="V602" s="262" t="s">
        <v>24</v>
      </c>
      <c r="W602" s="31" t="s">
        <v>769</v>
      </c>
      <c r="X602" s="254"/>
      <c r="Y602" s="254"/>
    </row>
    <row r="603" spans="1:42" s="31" customFormat="1">
      <c r="A603" s="254">
        <v>1780</v>
      </c>
      <c r="B603" s="266" t="str">
        <f t="shared" si="154"/>
        <v>track_1780</v>
      </c>
      <c r="C603" s="254">
        <v>53</v>
      </c>
      <c r="D603" s="254">
        <f t="shared" si="142"/>
        <v>0</v>
      </c>
      <c r="E603" s="254">
        <f t="shared" si="143"/>
        <v>4</v>
      </c>
      <c r="F603" s="254">
        <f t="shared" si="144"/>
        <v>2</v>
      </c>
      <c r="G603" s="254">
        <f t="shared" si="145"/>
        <v>1</v>
      </c>
      <c r="H603" s="254">
        <f t="shared" si="146"/>
        <v>17</v>
      </c>
      <c r="I603" s="254">
        <v>14</v>
      </c>
      <c r="J603" s="254">
        <f t="shared" si="147"/>
        <v>1</v>
      </c>
      <c r="K603" s="254">
        <f t="shared" si="148"/>
        <v>1</v>
      </c>
      <c r="L603" s="254">
        <f t="shared" si="153"/>
        <v>0</v>
      </c>
      <c r="M603" s="254">
        <f t="shared" si="149"/>
        <v>0</v>
      </c>
      <c r="N603" s="254">
        <f t="shared" si="150"/>
        <v>0</v>
      </c>
      <c r="O603" s="254">
        <f t="shared" si="151"/>
        <v>0</v>
      </c>
      <c r="P603" s="254">
        <f t="shared" si="152"/>
        <v>0</v>
      </c>
      <c r="Q603" s="254" t="s">
        <v>757</v>
      </c>
      <c r="R603" s="254">
        <v>120</v>
      </c>
      <c r="S603" s="254">
        <v>0</v>
      </c>
      <c r="T603" s="254">
        <v>0</v>
      </c>
      <c r="U603" s="262" t="s">
        <v>1</v>
      </c>
      <c r="V603" s="262" t="s">
        <v>24</v>
      </c>
      <c r="W603" s="31" t="s">
        <v>768</v>
      </c>
      <c r="X603" s="254"/>
      <c r="Y603" s="254"/>
      <c r="Z603" s="254"/>
      <c r="AA603" s="254"/>
    </row>
    <row r="604" spans="1:42" s="31" customFormat="1">
      <c r="A604" s="254">
        <v>1781</v>
      </c>
      <c r="B604" s="266" t="str">
        <f t="shared" si="154"/>
        <v>track_1781</v>
      </c>
      <c r="C604" s="254">
        <v>53</v>
      </c>
      <c r="D604" s="254">
        <f t="shared" si="142"/>
        <v>0</v>
      </c>
      <c r="E604" s="254">
        <f t="shared" si="143"/>
        <v>4</v>
      </c>
      <c r="F604" s="254">
        <f t="shared" si="144"/>
        <v>2</v>
      </c>
      <c r="G604" s="254">
        <f t="shared" si="145"/>
        <v>1</v>
      </c>
      <c r="H604" s="254">
        <f t="shared" si="146"/>
        <v>18</v>
      </c>
      <c r="I604" s="254">
        <v>14</v>
      </c>
      <c r="J604" s="254">
        <f t="shared" si="147"/>
        <v>1</v>
      </c>
      <c r="K604" s="254">
        <f t="shared" si="148"/>
        <v>1</v>
      </c>
      <c r="L604" s="254">
        <f t="shared" si="153"/>
        <v>0</v>
      </c>
      <c r="M604" s="254">
        <f t="shared" si="149"/>
        <v>0</v>
      </c>
      <c r="N604" s="254">
        <f t="shared" si="150"/>
        <v>0</v>
      </c>
      <c r="O604" s="254">
        <f t="shared" si="151"/>
        <v>0</v>
      </c>
      <c r="P604" s="254">
        <f t="shared" si="152"/>
        <v>0</v>
      </c>
      <c r="Q604" s="254" t="s">
        <v>757</v>
      </c>
      <c r="R604" s="254">
        <v>120</v>
      </c>
      <c r="S604" s="254">
        <v>0</v>
      </c>
      <c r="T604" s="254">
        <v>0</v>
      </c>
      <c r="U604" s="262" t="s">
        <v>1</v>
      </c>
      <c r="V604" s="262" t="s">
        <v>24</v>
      </c>
      <c r="W604" s="31" t="s">
        <v>767</v>
      </c>
      <c r="X604" s="254"/>
      <c r="Y604" s="254"/>
      <c r="Z604" s="254"/>
      <c r="AA604" s="254"/>
    </row>
    <row r="605" spans="1:42" s="254" customFormat="1">
      <c r="A605" s="254">
        <v>1782</v>
      </c>
      <c r="B605" s="266" t="str">
        <f t="shared" si="154"/>
        <v>track_1782</v>
      </c>
      <c r="C605" s="254">
        <v>53</v>
      </c>
      <c r="D605" s="254">
        <f t="shared" si="142"/>
        <v>0</v>
      </c>
      <c r="E605" s="254">
        <f t="shared" si="143"/>
        <v>4</v>
      </c>
      <c r="F605" s="254">
        <f t="shared" si="144"/>
        <v>2</v>
      </c>
      <c r="G605" s="254">
        <f t="shared" si="145"/>
        <v>1</v>
      </c>
      <c r="H605" s="254">
        <f t="shared" si="146"/>
        <v>17</v>
      </c>
      <c r="I605" s="254">
        <v>14</v>
      </c>
      <c r="J605" s="254">
        <f t="shared" si="147"/>
        <v>1</v>
      </c>
      <c r="K605" s="254">
        <f t="shared" si="148"/>
        <v>1</v>
      </c>
      <c r="L605" s="254">
        <f t="shared" si="153"/>
        <v>0</v>
      </c>
      <c r="M605" s="254">
        <f t="shared" si="149"/>
        <v>0</v>
      </c>
      <c r="N605" s="254">
        <f t="shared" si="150"/>
        <v>0</v>
      </c>
      <c r="O605" s="254">
        <f t="shared" si="151"/>
        <v>0</v>
      </c>
      <c r="P605" s="254">
        <f t="shared" si="152"/>
        <v>0</v>
      </c>
      <c r="Q605" s="254" t="s">
        <v>757</v>
      </c>
      <c r="R605" s="254">
        <v>120</v>
      </c>
      <c r="S605" s="254">
        <v>0</v>
      </c>
      <c r="T605" s="254">
        <v>0</v>
      </c>
      <c r="U605" s="262" t="s">
        <v>1</v>
      </c>
      <c r="V605" s="262" t="s">
        <v>24</v>
      </c>
      <c r="W605" s="31" t="s">
        <v>768</v>
      </c>
      <c r="AP605" s="31"/>
    </row>
    <row r="606" spans="1:42" s="254" customFormat="1">
      <c r="A606" s="254">
        <v>1783</v>
      </c>
      <c r="B606" s="266" t="str">
        <f t="shared" si="154"/>
        <v>track_1783</v>
      </c>
      <c r="C606" s="254">
        <v>53</v>
      </c>
      <c r="D606" s="254">
        <f t="shared" si="142"/>
        <v>0</v>
      </c>
      <c r="E606" s="254">
        <f t="shared" si="143"/>
        <v>4</v>
      </c>
      <c r="F606" s="254">
        <f t="shared" si="144"/>
        <v>2</v>
      </c>
      <c r="G606" s="254">
        <f t="shared" si="145"/>
        <v>1</v>
      </c>
      <c r="H606" s="254">
        <f t="shared" si="146"/>
        <v>18</v>
      </c>
      <c r="I606" s="254">
        <v>14</v>
      </c>
      <c r="J606" s="254">
        <f t="shared" si="147"/>
        <v>1</v>
      </c>
      <c r="K606" s="254">
        <f t="shared" si="148"/>
        <v>1</v>
      </c>
      <c r="L606" s="254">
        <f t="shared" si="153"/>
        <v>0</v>
      </c>
      <c r="M606" s="254">
        <f t="shared" si="149"/>
        <v>0</v>
      </c>
      <c r="N606" s="254">
        <f t="shared" si="150"/>
        <v>0</v>
      </c>
      <c r="O606" s="254">
        <f t="shared" si="151"/>
        <v>0</v>
      </c>
      <c r="P606" s="254">
        <f t="shared" si="152"/>
        <v>0</v>
      </c>
      <c r="Q606" s="254" t="s">
        <v>757</v>
      </c>
      <c r="R606" s="254">
        <v>120</v>
      </c>
      <c r="S606" s="254">
        <v>0</v>
      </c>
      <c r="T606" s="254">
        <v>0</v>
      </c>
      <c r="U606" s="262" t="s">
        <v>1</v>
      </c>
      <c r="V606" s="262" t="s">
        <v>24</v>
      </c>
      <c r="W606" s="31" t="s">
        <v>767</v>
      </c>
      <c r="AP606" s="31"/>
    </row>
    <row r="607" spans="1:42" s="254" customFormat="1">
      <c r="A607" s="254">
        <v>1784</v>
      </c>
      <c r="B607" s="266" t="str">
        <f t="shared" si="154"/>
        <v>track_1784</v>
      </c>
      <c r="C607" s="254">
        <v>54</v>
      </c>
      <c r="D607" s="254">
        <f t="shared" si="142"/>
        <v>0</v>
      </c>
      <c r="E607" s="254">
        <f t="shared" si="143"/>
        <v>1</v>
      </c>
      <c r="F607" s="254">
        <f t="shared" si="144"/>
        <v>2</v>
      </c>
      <c r="G607" s="254">
        <f t="shared" si="145"/>
        <v>1</v>
      </c>
      <c r="H607" s="254">
        <f t="shared" si="146"/>
        <v>15</v>
      </c>
      <c r="I607" s="254">
        <v>14</v>
      </c>
      <c r="J607" s="254">
        <f t="shared" si="147"/>
        <v>0</v>
      </c>
      <c r="K607" s="254">
        <f t="shared" si="148"/>
        <v>0</v>
      </c>
      <c r="L607" s="254">
        <f t="shared" si="153"/>
        <v>1</v>
      </c>
      <c r="M607" s="254">
        <f t="shared" si="149"/>
        <v>1</v>
      </c>
      <c r="N607" s="254">
        <f t="shared" si="150"/>
        <v>1</v>
      </c>
      <c r="O607" s="254">
        <f t="shared" si="151"/>
        <v>1</v>
      </c>
      <c r="P607" s="254">
        <f t="shared" si="152"/>
        <v>1</v>
      </c>
      <c r="Q607" s="254" t="s">
        <v>757</v>
      </c>
      <c r="R607" s="254">
        <v>200</v>
      </c>
      <c r="S607" s="254">
        <v>0</v>
      </c>
      <c r="T607" s="254">
        <v>0</v>
      </c>
      <c r="U607" s="262" t="s">
        <v>1</v>
      </c>
      <c r="V607" s="262" t="s">
        <v>24</v>
      </c>
      <c r="W607" s="31" t="s">
        <v>770</v>
      </c>
      <c r="AP607" s="31"/>
    </row>
    <row r="608" spans="1:42" s="254" customFormat="1">
      <c r="A608" s="254">
        <v>1785</v>
      </c>
      <c r="B608" s="266" t="str">
        <f t="shared" si="154"/>
        <v>track_1785</v>
      </c>
      <c r="C608" s="254">
        <v>54</v>
      </c>
      <c r="D608" s="254">
        <f t="shared" si="142"/>
        <v>0</v>
      </c>
      <c r="E608" s="254">
        <f t="shared" si="143"/>
        <v>3</v>
      </c>
      <c r="F608" s="254">
        <f t="shared" si="144"/>
        <v>4</v>
      </c>
      <c r="G608" s="254">
        <f t="shared" si="145"/>
        <v>1</v>
      </c>
      <c r="H608" s="254">
        <f t="shared" si="146"/>
        <v>16</v>
      </c>
      <c r="I608" s="254">
        <v>14</v>
      </c>
      <c r="J608" s="254">
        <f t="shared" si="147"/>
        <v>0</v>
      </c>
      <c r="K608" s="254">
        <f t="shared" si="148"/>
        <v>0</v>
      </c>
      <c r="L608" s="254">
        <f t="shared" si="153"/>
        <v>1</v>
      </c>
      <c r="M608" s="254">
        <f t="shared" si="149"/>
        <v>1</v>
      </c>
      <c r="N608" s="254">
        <f t="shared" si="150"/>
        <v>1</v>
      </c>
      <c r="O608" s="254">
        <f t="shared" si="151"/>
        <v>1</v>
      </c>
      <c r="P608" s="254">
        <f t="shared" si="152"/>
        <v>1</v>
      </c>
      <c r="Q608" s="254" t="s">
        <v>757</v>
      </c>
      <c r="R608" s="254">
        <v>200</v>
      </c>
      <c r="S608" s="254">
        <v>0</v>
      </c>
      <c r="T608" s="254">
        <v>0</v>
      </c>
      <c r="U608" s="262" t="s">
        <v>1</v>
      </c>
      <c r="V608" s="262" t="s">
        <v>24</v>
      </c>
      <c r="W608" s="31" t="s">
        <v>769</v>
      </c>
      <c r="AP608" s="31"/>
    </row>
    <row r="609" spans="1:42" s="254" customFormat="1">
      <c r="A609" s="254">
        <v>1786</v>
      </c>
      <c r="B609" s="266" t="str">
        <f t="shared" si="154"/>
        <v>track_1786</v>
      </c>
      <c r="C609" s="254">
        <v>54</v>
      </c>
      <c r="D609" s="254">
        <f t="shared" si="142"/>
        <v>0</v>
      </c>
      <c r="E609" s="254">
        <f t="shared" si="143"/>
        <v>4</v>
      </c>
      <c r="F609" s="254">
        <f t="shared" si="144"/>
        <v>2</v>
      </c>
      <c r="G609" s="254">
        <f t="shared" si="145"/>
        <v>1</v>
      </c>
      <c r="H609" s="254">
        <f t="shared" si="146"/>
        <v>17</v>
      </c>
      <c r="I609" s="254">
        <v>14</v>
      </c>
      <c r="J609" s="254">
        <f t="shared" si="147"/>
        <v>0</v>
      </c>
      <c r="K609" s="254">
        <f t="shared" si="148"/>
        <v>0</v>
      </c>
      <c r="L609" s="254">
        <f t="shared" si="153"/>
        <v>1</v>
      </c>
      <c r="M609" s="254">
        <f t="shared" si="149"/>
        <v>1</v>
      </c>
      <c r="N609" s="254">
        <f t="shared" si="150"/>
        <v>1</v>
      </c>
      <c r="O609" s="254">
        <f t="shared" si="151"/>
        <v>1</v>
      </c>
      <c r="P609" s="254">
        <f t="shared" si="152"/>
        <v>1</v>
      </c>
      <c r="Q609" s="254" t="s">
        <v>757</v>
      </c>
      <c r="R609" s="254">
        <v>200</v>
      </c>
      <c r="S609" s="254">
        <v>0</v>
      </c>
      <c r="T609" s="254">
        <v>0</v>
      </c>
      <c r="U609" s="262" t="s">
        <v>1</v>
      </c>
      <c r="V609" s="262" t="s">
        <v>24</v>
      </c>
      <c r="W609" s="31" t="s">
        <v>768</v>
      </c>
      <c r="Z609" s="31"/>
      <c r="AA609" s="31"/>
      <c r="AP609" s="31"/>
    </row>
    <row r="610" spans="1:42" s="254" customFormat="1">
      <c r="A610" s="254">
        <v>1787</v>
      </c>
      <c r="B610" s="266" t="str">
        <f t="shared" si="154"/>
        <v>track_1787</v>
      </c>
      <c r="C610" s="254">
        <v>54</v>
      </c>
      <c r="D610" s="254">
        <f t="shared" si="142"/>
        <v>0</v>
      </c>
      <c r="E610" s="254">
        <f t="shared" si="143"/>
        <v>4</v>
      </c>
      <c r="F610" s="254">
        <f t="shared" si="144"/>
        <v>2</v>
      </c>
      <c r="G610" s="254">
        <f t="shared" si="145"/>
        <v>1</v>
      </c>
      <c r="H610" s="254">
        <f t="shared" si="146"/>
        <v>18</v>
      </c>
      <c r="I610" s="254">
        <v>14</v>
      </c>
      <c r="J610" s="254">
        <f t="shared" si="147"/>
        <v>0</v>
      </c>
      <c r="K610" s="254">
        <f t="shared" si="148"/>
        <v>0</v>
      </c>
      <c r="L610" s="254">
        <f t="shared" si="153"/>
        <v>1</v>
      </c>
      <c r="M610" s="254">
        <f t="shared" si="149"/>
        <v>1</v>
      </c>
      <c r="N610" s="254">
        <f t="shared" si="150"/>
        <v>1</v>
      </c>
      <c r="O610" s="254">
        <f t="shared" si="151"/>
        <v>1</v>
      </c>
      <c r="P610" s="254">
        <f t="shared" si="152"/>
        <v>1</v>
      </c>
      <c r="Q610" s="254" t="s">
        <v>757</v>
      </c>
      <c r="R610" s="254">
        <v>200</v>
      </c>
      <c r="S610" s="254">
        <v>0</v>
      </c>
      <c r="T610" s="254">
        <v>0</v>
      </c>
      <c r="U610" s="262" t="s">
        <v>1</v>
      </c>
      <c r="V610" s="262" t="s">
        <v>24</v>
      </c>
      <c r="W610" s="31" t="s">
        <v>767</v>
      </c>
      <c r="Z610" s="31"/>
      <c r="AA610" s="31"/>
      <c r="AP610" s="31"/>
    </row>
    <row r="611" spans="1:42" s="31" customFormat="1">
      <c r="A611" s="254">
        <v>1788</v>
      </c>
      <c r="B611" s="266" t="str">
        <f t="shared" si="154"/>
        <v>track_1788</v>
      </c>
      <c r="C611" s="254">
        <v>54</v>
      </c>
      <c r="D611" s="254">
        <f t="shared" si="142"/>
        <v>0</v>
      </c>
      <c r="E611" s="254">
        <f t="shared" si="143"/>
        <v>4</v>
      </c>
      <c r="F611" s="254">
        <f t="shared" si="144"/>
        <v>2</v>
      </c>
      <c r="G611" s="254">
        <f t="shared" si="145"/>
        <v>1</v>
      </c>
      <c r="H611" s="254">
        <f t="shared" si="146"/>
        <v>17</v>
      </c>
      <c r="I611" s="254">
        <v>14</v>
      </c>
      <c r="J611" s="254">
        <f t="shared" si="147"/>
        <v>0</v>
      </c>
      <c r="K611" s="254">
        <f t="shared" si="148"/>
        <v>0</v>
      </c>
      <c r="L611" s="254">
        <f t="shared" si="153"/>
        <v>1</v>
      </c>
      <c r="M611" s="254">
        <f t="shared" si="149"/>
        <v>1</v>
      </c>
      <c r="N611" s="254">
        <f t="shared" si="150"/>
        <v>1</v>
      </c>
      <c r="O611" s="254">
        <f t="shared" si="151"/>
        <v>1</v>
      </c>
      <c r="P611" s="254">
        <f t="shared" si="152"/>
        <v>1</v>
      </c>
      <c r="Q611" s="254" t="s">
        <v>757</v>
      </c>
      <c r="R611" s="254">
        <v>200</v>
      </c>
      <c r="S611" s="254">
        <v>0</v>
      </c>
      <c r="T611" s="254">
        <v>0</v>
      </c>
      <c r="U611" s="262" t="s">
        <v>1</v>
      </c>
      <c r="V611" s="262" t="s">
        <v>24</v>
      </c>
      <c r="W611" s="31" t="s">
        <v>768</v>
      </c>
      <c r="X611" s="254"/>
      <c r="Y611" s="254"/>
    </row>
    <row r="612" spans="1:42" s="31" customFormat="1">
      <c r="A612" s="254">
        <v>1789</v>
      </c>
      <c r="B612" s="266" t="str">
        <f t="shared" si="154"/>
        <v>track_1789</v>
      </c>
      <c r="C612" s="254">
        <v>54</v>
      </c>
      <c r="D612" s="254">
        <f t="shared" si="142"/>
        <v>0</v>
      </c>
      <c r="E612" s="254">
        <f t="shared" si="143"/>
        <v>4</v>
      </c>
      <c r="F612" s="254">
        <f t="shared" si="144"/>
        <v>2</v>
      </c>
      <c r="G612" s="254">
        <f t="shared" si="145"/>
        <v>1</v>
      </c>
      <c r="H612" s="254">
        <f t="shared" si="146"/>
        <v>18</v>
      </c>
      <c r="I612" s="254">
        <v>14</v>
      </c>
      <c r="J612" s="254">
        <f t="shared" si="147"/>
        <v>0</v>
      </c>
      <c r="K612" s="254">
        <f t="shared" si="148"/>
        <v>0</v>
      </c>
      <c r="L612" s="254">
        <f t="shared" si="153"/>
        <v>1</v>
      </c>
      <c r="M612" s="254">
        <f t="shared" si="149"/>
        <v>1</v>
      </c>
      <c r="N612" s="254">
        <f t="shared" si="150"/>
        <v>1</v>
      </c>
      <c r="O612" s="254">
        <f t="shared" si="151"/>
        <v>1</v>
      </c>
      <c r="P612" s="254">
        <f t="shared" si="152"/>
        <v>1</v>
      </c>
      <c r="Q612" s="254" t="s">
        <v>757</v>
      </c>
      <c r="R612" s="254">
        <v>200</v>
      </c>
      <c r="S612" s="254">
        <v>0</v>
      </c>
      <c r="T612" s="254">
        <v>0</v>
      </c>
      <c r="U612" s="262" t="s">
        <v>1</v>
      </c>
      <c r="V612" s="262" t="s">
        <v>24</v>
      </c>
      <c r="W612" s="31" t="s">
        <v>767</v>
      </c>
      <c r="X612" s="254"/>
      <c r="Y612" s="254"/>
      <c r="Z612" s="254"/>
      <c r="AA612" s="254"/>
    </row>
    <row r="613" spans="1:42" s="31" customFormat="1">
      <c r="A613" s="254">
        <v>1790</v>
      </c>
      <c r="B613" s="266" t="str">
        <f t="shared" si="154"/>
        <v>track_1790</v>
      </c>
      <c r="C613" s="254">
        <v>55</v>
      </c>
      <c r="D613" s="254">
        <f t="shared" si="142"/>
        <v>0</v>
      </c>
      <c r="E613" s="254">
        <f t="shared" si="143"/>
        <v>1</v>
      </c>
      <c r="F613" s="254">
        <f t="shared" si="144"/>
        <v>2</v>
      </c>
      <c r="G613" s="254">
        <f t="shared" si="145"/>
        <v>1</v>
      </c>
      <c r="H613" s="254">
        <f t="shared" si="146"/>
        <v>15</v>
      </c>
      <c r="I613" s="254">
        <v>14</v>
      </c>
      <c r="J613" s="254">
        <f t="shared" si="147"/>
        <v>1</v>
      </c>
      <c r="K613" s="254">
        <f t="shared" si="148"/>
        <v>1</v>
      </c>
      <c r="L613" s="254">
        <f t="shared" si="153"/>
        <v>0</v>
      </c>
      <c r="M613" s="254">
        <f t="shared" si="149"/>
        <v>0</v>
      </c>
      <c r="N613" s="254">
        <f t="shared" si="150"/>
        <v>0</v>
      </c>
      <c r="O613" s="254">
        <f t="shared" si="151"/>
        <v>0</v>
      </c>
      <c r="P613" s="254">
        <f t="shared" si="152"/>
        <v>0</v>
      </c>
      <c r="Q613" s="254" t="s">
        <v>757</v>
      </c>
      <c r="R613" s="254">
        <v>120</v>
      </c>
      <c r="S613" s="254">
        <v>0</v>
      </c>
      <c r="T613" s="254">
        <v>0</v>
      </c>
      <c r="U613" s="262" t="s">
        <v>1</v>
      </c>
      <c r="V613" s="262" t="s">
        <v>24</v>
      </c>
      <c r="W613" s="31" t="s">
        <v>770</v>
      </c>
      <c r="X613" s="254"/>
      <c r="Y613" s="254"/>
      <c r="Z613" s="254"/>
      <c r="AA613" s="254"/>
    </row>
    <row r="614" spans="1:42" s="254" customFormat="1">
      <c r="A614" s="254">
        <v>1791</v>
      </c>
      <c r="B614" s="266" t="str">
        <f t="shared" si="154"/>
        <v>track_1791</v>
      </c>
      <c r="C614" s="254">
        <v>55</v>
      </c>
      <c r="D614" s="254">
        <f t="shared" ref="D614:D669" si="155">INT(RIGHT(LEFT(W614,10),1))</f>
        <v>0</v>
      </c>
      <c r="E614" s="254">
        <f t="shared" ref="E614:E669" si="156">INT(RIGHT(LEFT(W614,11),1))</f>
        <v>3</v>
      </c>
      <c r="F614" s="254">
        <f t="shared" ref="F614:F669" si="157">INT(RIGHT(LEFT(W614,12),1))</f>
        <v>4</v>
      </c>
      <c r="G614" s="254">
        <f t="shared" ref="G614:G669" si="158">INT(RIGHT(LEFT(W614,13),1))</f>
        <v>1</v>
      </c>
      <c r="H614" s="254">
        <f t="shared" ref="H614:H669" si="159">INT(RIGHT(LEFT(W614,16),2))</f>
        <v>16</v>
      </c>
      <c r="I614" s="254">
        <v>14</v>
      </c>
      <c r="J614" s="254">
        <f t="shared" ref="J614:J630" si="160">VLOOKUP(C614,AE:AJ,6,0)</f>
        <v>1</v>
      </c>
      <c r="K614" s="254">
        <f t="shared" ref="K614:K630" si="161">VLOOKUP(C614,AE:AK,7,0)</f>
        <v>1</v>
      </c>
      <c r="L614" s="254">
        <f t="shared" si="153"/>
        <v>0</v>
      </c>
      <c r="M614" s="254">
        <f t="shared" ref="M614:M630" si="162">VLOOKUP(C614,AE:AM,9,0)</f>
        <v>0</v>
      </c>
      <c r="N614" s="254">
        <f t="shared" ref="N614:N630" si="163">VLOOKUP(C614,AE:AN,10,0)</f>
        <v>0</v>
      </c>
      <c r="O614" s="254">
        <f t="shared" ref="O614:O630" si="164">VLOOKUP(C614,AE:AO,11,0)</f>
        <v>0</v>
      </c>
      <c r="P614" s="254">
        <f t="shared" ref="P614:P630" si="165">VLOOKUP(C614,AE:AP,11,0)</f>
        <v>0</v>
      </c>
      <c r="Q614" s="254" t="s">
        <v>757</v>
      </c>
      <c r="R614" s="254">
        <v>120</v>
      </c>
      <c r="S614" s="254">
        <v>0</v>
      </c>
      <c r="T614" s="254">
        <v>0</v>
      </c>
      <c r="U614" s="262" t="s">
        <v>1</v>
      </c>
      <c r="V614" s="262" t="s">
        <v>24</v>
      </c>
      <c r="W614" s="31" t="s">
        <v>769</v>
      </c>
      <c r="AP614" s="31"/>
    </row>
    <row r="615" spans="1:42" s="254" customFormat="1">
      <c r="A615" s="254">
        <v>1792</v>
      </c>
      <c r="B615" s="266" t="str">
        <f t="shared" si="154"/>
        <v>track_1792</v>
      </c>
      <c r="C615" s="254">
        <v>55</v>
      </c>
      <c r="D615" s="254">
        <f t="shared" si="155"/>
        <v>0</v>
      </c>
      <c r="E615" s="254">
        <f t="shared" si="156"/>
        <v>4</v>
      </c>
      <c r="F615" s="254">
        <f t="shared" si="157"/>
        <v>2</v>
      </c>
      <c r="G615" s="254">
        <f t="shared" si="158"/>
        <v>1</v>
      </c>
      <c r="H615" s="254">
        <f t="shared" si="159"/>
        <v>17</v>
      </c>
      <c r="I615" s="254">
        <v>14</v>
      </c>
      <c r="J615" s="254">
        <f t="shared" si="160"/>
        <v>1</v>
      </c>
      <c r="K615" s="254">
        <f t="shared" si="161"/>
        <v>1</v>
      </c>
      <c r="L615" s="254">
        <f t="shared" ref="L615:L630" si="166">VLOOKUP(C615,AE:AQ,8,0)</f>
        <v>0</v>
      </c>
      <c r="M615" s="254">
        <f t="shared" si="162"/>
        <v>0</v>
      </c>
      <c r="N615" s="254">
        <f t="shared" si="163"/>
        <v>0</v>
      </c>
      <c r="O615" s="254">
        <f t="shared" si="164"/>
        <v>0</v>
      </c>
      <c r="P615" s="254">
        <f t="shared" si="165"/>
        <v>0</v>
      </c>
      <c r="Q615" s="254" t="s">
        <v>757</v>
      </c>
      <c r="R615" s="254">
        <v>120</v>
      </c>
      <c r="S615" s="254">
        <v>0</v>
      </c>
      <c r="T615" s="254">
        <v>0</v>
      </c>
      <c r="U615" s="262" t="s">
        <v>1</v>
      </c>
      <c r="V615" s="262" t="s">
        <v>24</v>
      </c>
      <c r="W615" s="31" t="s">
        <v>768</v>
      </c>
      <c r="AP615" s="31"/>
    </row>
    <row r="616" spans="1:42" s="254" customFormat="1">
      <c r="A616" s="254">
        <v>1793</v>
      </c>
      <c r="B616" s="266" t="str">
        <f t="shared" si="154"/>
        <v>track_1793</v>
      </c>
      <c r="C616" s="254">
        <v>55</v>
      </c>
      <c r="D616" s="254">
        <f t="shared" si="155"/>
        <v>0</v>
      </c>
      <c r="E616" s="254">
        <f t="shared" si="156"/>
        <v>4</v>
      </c>
      <c r="F616" s="254">
        <f t="shared" si="157"/>
        <v>2</v>
      </c>
      <c r="G616" s="254">
        <f t="shared" si="158"/>
        <v>1</v>
      </c>
      <c r="H616" s="254">
        <f t="shared" si="159"/>
        <v>18</v>
      </c>
      <c r="I616" s="254">
        <v>14</v>
      </c>
      <c r="J616" s="254">
        <f t="shared" si="160"/>
        <v>1</v>
      </c>
      <c r="K616" s="254">
        <f t="shared" si="161"/>
        <v>1</v>
      </c>
      <c r="L616" s="254">
        <f t="shared" si="166"/>
        <v>0</v>
      </c>
      <c r="M616" s="254">
        <f t="shared" si="162"/>
        <v>0</v>
      </c>
      <c r="N616" s="254">
        <f t="shared" si="163"/>
        <v>0</v>
      </c>
      <c r="O616" s="254">
        <f t="shared" si="164"/>
        <v>0</v>
      </c>
      <c r="P616" s="254">
        <f t="shared" si="165"/>
        <v>0</v>
      </c>
      <c r="Q616" s="254" t="s">
        <v>757</v>
      </c>
      <c r="R616" s="254">
        <v>120</v>
      </c>
      <c r="S616" s="254">
        <v>0</v>
      </c>
      <c r="T616" s="254">
        <v>0</v>
      </c>
      <c r="U616" s="262" t="s">
        <v>1</v>
      </c>
      <c r="V616" s="262" t="s">
        <v>24</v>
      </c>
      <c r="W616" s="31" t="s">
        <v>767</v>
      </c>
      <c r="AP616" s="31"/>
    </row>
    <row r="617" spans="1:42" s="254" customFormat="1">
      <c r="A617" s="254">
        <v>1794</v>
      </c>
      <c r="B617" s="266" t="str">
        <f t="shared" si="154"/>
        <v>track_1794</v>
      </c>
      <c r="C617" s="254">
        <v>55</v>
      </c>
      <c r="D617" s="254">
        <f t="shared" si="155"/>
        <v>0</v>
      </c>
      <c r="E617" s="254">
        <f t="shared" si="156"/>
        <v>4</v>
      </c>
      <c r="F617" s="254">
        <f t="shared" si="157"/>
        <v>2</v>
      </c>
      <c r="G617" s="254">
        <f t="shared" si="158"/>
        <v>1</v>
      </c>
      <c r="H617" s="254">
        <f t="shared" si="159"/>
        <v>17</v>
      </c>
      <c r="I617" s="254">
        <v>14</v>
      </c>
      <c r="J617" s="254">
        <f t="shared" si="160"/>
        <v>1</v>
      </c>
      <c r="K617" s="254">
        <f t="shared" si="161"/>
        <v>1</v>
      </c>
      <c r="L617" s="254">
        <f t="shared" si="166"/>
        <v>0</v>
      </c>
      <c r="M617" s="254">
        <f t="shared" si="162"/>
        <v>0</v>
      </c>
      <c r="N617" s="254">
        <f t="shared" si="163"/>
        <v>0</v>
      </c>
      <c r="O617" s="254">
        <f t="shared" si="164"/>
        <v>0</v>
      </c>
      <c r="P617" s="254">
        <f t="shared" si="165"/>
        <v>0</v>
      </c>
      <c r="Q617" s="254" t="s">
        <v>757</v>
      </c>
      <c r="R617" s="254">
        <v>120</v>
      </c>
      <c r="S617" s="254">
        <v>0</v>
      </c>
      <c r="T617" s="254">
        <v>0</v>
      </c>
      <c r="U617" s="262" t="s">
        <v>1</v>
      </c>
      <c r="V617" s="262" t="s">
        <v>24</v>
      </c>
      <c r="W617" s="31" t="s">
        <v>768</v>
      </c>
      <c r="AP617" s="31"/>
    </row>
    <row r="618" spans="1:42" s="254" customFormat="1">
      <c r="A618" s="254">
        <v>1795</v>
      </c>
      <c r="B618" s="266" t="str">
        <f t="shared" si="154"/>
        <v>track_1795</v>
      </c>
      <c r="C618" s="254">
        <v>55</v>
      </c>
      <c r="D618" s="254">
        <f t="shared" si="155"/>
        <v>0</v>
      </c>
      <c r="E618" s="254">
        <f t="shared" si="156"/>
        <v>4</v>
      </c>
      <c r="F618" s="254">
        <f t="shared" si="157"/>
        <v>2</v>
      </c>
      <c r="G618" s="254">
        <f t="shared" si="158"/>
        <v>1</v>
      </c>
      <c r="H618" s="254">
        <f t="shared" si="159"/>
        <v>18</v>
      </c>
      <c r="I618" s="254">
        <v>14</v>
      </c>
      <c r="J618" s="254">
        <f t="shared" si="160"/>
        <v>1</v>
      </c>
      <c r="K618" s="254">
        <f t="shared" si="161"/>
        <v>1</v>
      </c>
      <c r="L618" s="254">
        <f t="shared" si="166"/>
        <v>0</v>
      </c>
      <c r="M618" s="254">
        <f t="shared" si="162"/>
        <v>0</v>
      </c>
      <c r="N618" s="254">
        <f t="shared" si="163"/>
        <v>0</v>
      </c>
      <c r="O618" s="254">
        <f t="shared" si="164"/>
        <v>0</v>
      </c>
      <c r="P618" s="254">
        <f t="shared" si="165"/>
        <v>0</v>
      </c>
      <c r="Q618" s="254" t="s">
        <v>757</v>
      </c>
      <c r="R618" s="254">
        <v>120</v>
      </c>
      <c r="S618" s="254">
        <v>0</v>
      </c>
      <c r="T618" s="254">
        <v>0</v>
      </c>
      <c r="U618" s="262" t="s">
        <v>1</v>
      </c>
      <c r="V618" s="262" t="s">
        <v>24</v>
      </c>
      <c r="W618" s="31" t="s">
        <v>767</v>
      </c>
      <c r="AP618" s="31"/>
    </row>
    <row r="619" spans="1:42" s="254" customFormat="1">
      <c r="A619" s="254">
        <v>1796</v>
      </c>
      <c r="B619" s="266" t="str">
        <f t="shared" si="154"/>
        <v>track_1796</v>
      </c>
      <c r="C619" s="254">
        <v>56</v>
      </c>
      <c r="D619" s="254">
        <f t="shared" si="155"/>
        <v>0</v>
      </c>
      <c r="E619" s="254">
        <f t="shared" si="156"/>
        <v>1</v>
      </c>
      <c r="F619" s="254">
        <f t="shared" si="157"/>
        <v>2</v>
      </c>
      <c r="G619" s="254">
        <f t="shared" si="158"/>
        <v>1</v>
      </c>
      <c r="H619" s="254">
        <f t="shared" si="159"/>
        <v>15</v>
      </c>
      <c r="I619" s="254">
        <v>14</v>
      </c>
      <c r="J619" s="254">
        <f t="shared" si="160"/>
        <v>0</v>
      </c>
      <c r="K619" s="254">
        <f t="shared" si="161"/>
        <v>0</v>
      </c>
      <c r="L619" s="254">
        <f t="shared" si="166"/>
        <v>1</v>
      </c>
      <c r="M619" s="254">
        <f t="shared" si="162"/>
        <v>1</v>
      </c>
      <c r="N619" s="254">
        <f t="shared" si="163"/>
        <v>1</v>
      </c>
      <c r="O619" s="254">
        <f t="shared" si="164"/>
        <v>1</v>
      </c>
      <c r="P619" s="254">
        <f t="shared" si="165"/>
        <v>1</v>
      </c>
      <c r="Q619" s="254" t="s">
        <v>757</v>
      </c>
      <c r="R619" s="254">
        <v>200</v>
      </c>
      <c r="S619" s="254">
        <v>0</v>
      </c>
      <c r="T619" s="254">
        <v>0</v>
      </c>
      <c r="U619" s="262" t="s">
        <v>1</v>
      </c>
      <c r="V619" s="262" t="s">
        <v>24</v>
      </c>
      <c r="W619" s="31" t="s">
        <v>770</v>
      </c>
      <c r="AP619" s="31"/>
    </row>
    <row r="620" spans="1:42" s="254" customFormat="1">
      <c r="A620" s="254">
        <v>1797</v>
      </c>
      <c r="B620" s="266" t="str">
        <f t="shared" si="154"/>
        <v>track_1797</v>
      </c>
      <c r="C620" s="254">
        <v>56</v>
      </c>
      <c r="D620" s="254">
        <f t="shared" si="155"/>
        <v>0</v>
      </c>
      <c r="E620" s="254">
        <f t="shared" si="156"/>
        <v>3</v>
      </c>
      <c r="F620" s="254">
        <f t="shared" si="157"/>
        <v>4</v>
      </c>
      <c r="G620" s="254">
        <f t="shared" si="158"/>
        <v>1</v>
      </c>
      <c r="H620" s="254">
        <f t="shared" si="159"/>
        <v>16</v>
      </c>
      <c r="I620" s="254">
        <v>14</v>
      </c>
      <c r="J620" s="254">
        <f t="shared" si="160"/>
        <v>0</v>
      </c>
      <c r="K620" s="254">
        <f t="shared" si="161"/>
        <v>0</v>
      </c>
      <c r="L620" s="254">
        <f t="shared" si="166"/>
        <v>1</v>
      </c>
      <c r="M620" s="254">
        <f t="shared" si="162"/>
        <v>1</v>
      </c>
      <c r="N620" s="254">
        <f t="shared" si="163"/>
        <v>1</v>
      </c>
      <c r="O620" s="254">
        <f t="shared" si="164"/>
        <v>1</v>
      </c>
      <c r="P620" s="254">
        <f t="shared" si="165"/>
        <v>1</v>
      </c>
      <c r="Q620" s="254" t="s">
        <v>757</v>
      </c>
      <c r="R620" s="254">
        <v>200</v>
      </c>
      <c r="S620" s="254">
        <v>0</v>
      </c>
      <c r="T620" s="254">
        <v>0</v>
      </c>
      <c r="U620" s="262" t="s">
        <v>1</v>
      </c>
      <c r="V620" s="262" t="s">
        <v>24</v>
      </c>
      <c r="W620" s="31" t="s">
        <v>769</v>
      </c>
      <c r="AP620" s="31"/>
    </row>
    <row r="621" spans="1:42" s="254" customFormat="1">
      <c r="A621" s="254">
        <v>1798</v>
      </c>
      <c r="B621" s="266" t="str">
        <f t="shared" si="154"/>
        <v>track_1798</v>
      </c>
      <c r="C621" s="254">
        <v>56</v>
      </c>
      <c r="D621" s="254">
        <f t="shared" si="155"/>
        <v>0</v>
      </c>
      <c r="E621" s="254">
        <f t="shared" si="156"/>
        <v>4</v>
      </c>
      <c r="F621" s="254">
        <f t="shared" si="157"/>
        <v>2</v>
      </c>
      <c r="G621" s="254">
        <f t="shared" si="158"/>
        <v>1</v>
      </c>
      <c r="H621" s="254">
        <f t="shared" si="159"/>
        <v>17</v>
      </c>
      <c r="I621" s="254">
        <v>14</v>
      </c>
      <c r="J621" s="254">
        <f t="shared" si="160"/>
        <v>0</v>
      </c>
      <c r="K621" s="254">
        <f t="shared" si="161"/>
        <v>0</v>
      </c>
      <c r="L621" s="254">
        <f t="shared" si="166"/>
        <v>1</v>
      </c>
      <c r="M621" s="254">
        <f t="shared" si="162"/>
        <v>1</v>
      </c>
      <c r="N621" s="254">
        <f t="shared" si="163"/>
        <v>1</v>
      </c>
      <c r="O621" s="254">
        <f t="shared" si="164"/>
        <v>1</v>
      </c>
      <c r="P621" s="254">
        <f t="shared" si="165"/>
        <v>1</v>
      </c>
      <c r="Q621" s="254" t="s">
        <v>757</v>
      </c>
      <c r="R621" s="254">
        <v>200</v>
      </c>
      <c r="S621" s="254">
        <v>0</v>
      </c>
      <c r="T621" s="254">
        <v>0</v>
      </c>
      <c r="U621" s="262" t="s">
        <v>1</v>
      </c>
      <c r="V621" s="262" t="s">
        <v>24</v>
      </c>
      <c r="W621" s="31" t="s">
        <v>768</v>
      </c>
      <c r="AP621" s="31"/>
    </row>
    <row r="622" spans="1:42" s="254" customFormat="1">
      <c r="A622" s="254">
        <v>1799</v>
      </c>
      <c r="B622" s="266" t="str">
        <f t="shared" si="154"/>
        <v>track_1799</v>
      </c>
      <c r="C622" s="254">
        <v>56</v>
      </c>
      <c r="D622" s="254">
        <f t="shared" si="155"/>
        <v>0</v>
      </c>
      <c r="E622" s="254">
        <f t="shared" si="156"/>
        <v>4</v>
      </c>
      <c r="F622" s="254">
        <f t="shared" si="157"/>
        <v>2</v>
      </c>
      <c r="G622" s="254">
        <f t="shared" si="158"/>
        <v>1</v>
      </c>
      <c r="H622" s="254">
        <f t="shared" si="159"/>
        <v>18</v>
      </c>
      <c r="I622" s="254">
        <v>14</v>
      </c>
      <c r="J622" s="254">
        <f t="shared" si="160"/>
        <v>0</v>
      </c>
      <c r="K622" s="254">
        <f t="shared" si="161"/>
        <v>0</v>
      </c>
      <c r="L622" s="254">
        <f t="shared" si="166"/>
        <v>1</v>
      </c>
      <c r="M622" s="254">
        <f t="shared" si="162"/>
        <v>1</v>
      </c>
      <c r="N622" s="254">
        <f t="shared" si="163"/>
        <v>1</v>
      </c>
      <c r="O622" s="254">
        <f t="shared" si="164"/>
        <v>1</v>
      </c>
      <c r="P622" s="254">
        <f t="shared" si="165"/>
        <v>1</v>
      </c>
      <c r="Q622" s="254" t="s">
        <v>757</v>
      </c>
      <c r="R622" s="254">
        <v>200</v>
      </c>
      <c r="S622" s="254">
        <v>0</v>
      </c>
      <c r="T622" s="254">
        <v>0</v>
      </c>
      <c r="U622" s="262" t="s">
        <v>1</v>
      </c>
      <c r="V622" s="262" t="s">
        <v>24</v>
      </c>
      <c r="W622" s="31" t="s">
        <v>767</v>
      </c>
      <c r="AP622" s="31"/>
    </row>
    <row r="623" spans="1:42" s="254" customFormat="1">
      <c r="A623" s="254">
        <v>1800</v>
      </c>
      <c r="B623" s="266" t="str">
        <f t="shared" si="154"/>
        <v>track_1800</v>
      </c>
      <c r="C623" s="254">
        <v>56</v>
      </c>
      <c r="D623" s="254">
        <f t="shared" si="155"/>
        <v>0</v>
      </c>
      <c r="E623" s="254">
        <f t="shared" si="156"/>
        <v>4</v>
      </c>
      <c r="F623" s="254">
        <f t="shared" si="157"/>
        <v>2</v>
      </c>
      <c r="G623" s="254">
        <f t="shared" si="158"/>
        <v>1</v>
      </c>
      <c r="H623" s="254">
        <f t="shared" si="159"/>
        <v>17</v>
      </c>
      <c r="I623" s="254">
        <v>14</v>
      </c>
      <c r="J623" s="254">
        <f t="shared" si="160"/>
        <v>0</v>
      </c>
      <c r="K623" s="254">
        <f t="shared" si="161"/>
        <v>0</v>
      </c>
      <c r="L623" s="254">
        <f t="shared" si="166"/>
        <v>1</v>
      </c>
      <c r="M623" s="254">
        <f t="shared" si="162"/>
        <v>1</v>
      </c>
      <c r="N623" s="254">
        <f t="shared" si="163"/>
        <v>1</v>
      </c>
      <c r="O623" s="254">
        <f t="shared" si="164"/>
        <v>1</v>
      </c>
      <c r="P623" s="254">
        <f t="shared" si="165"/>
        <v>1</v>
      </c>
      <c r="Q623" s="254" t="s">
        <v>757</v>
      </c>
      <c r="R623" s="254">
        <v>200</v>
      </c>
      <c r="S623" s="254">
        <v>0</v>
      </c>
      <c r="T623" s="254">
        <v>0</v>
      </c>
      <c r="U623" s="262" t="s">
        <v>1</v>
      </c>
      <c r="V623" s="262" t="s">
        <v>24</v>
      </c>
      <c r="W623" s="31" t="s">
        <v>768</v>
      </c>
      <c r="AP623" s="31"/>
    </row>
    <row r="624" spans="1:42" s="254" customFormat="1">
      <c r="A624" s="254">
        <v>1801</v>
      </c>
      <c r="B624" s="266" t="str">
        <f t="shared" si="154"/>
        <v>track_1801</v>
      </c>
      <c r="C624" s="254">
        <v>56</v>
      </c>
      <c r="D624" s="254">
        <f t="shared" si="155"/>
        <v>0</v>
      </c>
      <c r="E624" s="254">
        <f t="shared" si="156"/>
        <v>4</v>
      </c>
      <c r="F624" s="254">
        <f t="shared" si="157"/>
        <v>2</v>
      </c>
      <c r="G624" s="254">
        <f t="shared" si="158"/>
        <v>1</v>
      </c>
      <c r="H624" s="254">
        <f t="shared" si="159"/>
        <v>18</v>
      </c>
      <c r="I624" s="254">
        <v>14</v>
      </c>
      <c r="J624" s="254">
        <f t="shared" si="160"/>
        <v>0</v>
      </c>
      <c r="K624" s="254">
        <f t="shared" si="161"/>
        <v>0</v>
      </c>
      <c r="L624" s="254">
        <f t="shared" si="166"/>
        <v>1</v>
      </c>
      <c r="M624" s="254">
        <f t="shared" si="162"/>
        <v>1</v>
      </c>
      <c r="N624" s="254">
        <f t="shared" si="163"/>
        <v>1</v>
      </c>
      <c r="O624" s="254">
        <f t="shared" si="164"/>
        <v>1</v>
      </c>
      <c r="P624" s="254">
        <f t="shared" si="165"/>
        <v>1</v>
      </c>
      <c r="Q624" s="254" t="s">
        <v>757</v>
      </c>
      <c r="R624" s="254">
        <v>200</v>
      </c>
      <c r="S624" s="254">
        <v>0</v>
      </c>
      <c r="T624" s="254">
        <v>0</v>
      </c>
      <c r="U624" s="262" t="s">
        <v>1</v>
      </c>
      <c r="V624" s="262" t="s">
        <v>24</v>
      </c>
      <c r="W624" s="31" t="s">
        <v>767</v>
      </c>
      <c r="AP624" s="31"/>
    </row>
    <row r="625" spans="1:42" s="254" customFormat="1">
      <c r="A625" s="254">
        <v>1802</v>
      </c>
      <c r="B625" s="266" t="str">
        <f t="shared" si="154"/>
        <v>track_1802</v>
      </c>
      <c r="C625" s="254">
        <v>57</v>
      </c>
      <c r="D625" s="254">
        <f t="shared" si="155"/>
        <v>0</v>
      </c>
      <c r="E625" s="254">
        <f t="shared" si="156"/>
        <v>1</v>
      </c>
      <c r="F625" s="254">
        <f t="shared" si="157"/>
        <v>2</v>
      </c>
      <c r="G625" s="254">
        <f t="shared" si="158"/>
        <v>1</v>
      </c>
      <c r="H625" s="254">
        <f t="shared" si="159"/>
        <v>15</v>
      </c>
      <c r="I625" s="254">
        <v>14</v>
      </c>
      <c r="J625" s="254">
        <f t="shared" si="160"/>
        <v>0</v>
      </c>
      <c r="K625" s="254">
        <f t="shared" si="161"/>
        <v>0</v>
      </c>
      <c r="L625" s="254">
        <f t="shared" si="166"/>
        <v>1</v>
      </c>
      <c r="M625" s="254">
        <f t="shared" si="162"/>
        <v>1</v>
      </c>
      <c r="N625" s="254">
        <f t="shared" si="163"/>
        <v>1</v>
      </c>
      <c r="O625" s="254">
        <f t="shared" si="164"/>
        <v>1</v>
      </c>
      <c r="P625" s="254">
        <f t="shared" si="165"/>
        <v>1</v>
      </c>
      <c r="Q625" s="254" t="s">
        <v>757</v>
      </c>
      <c r="R625" s="254">
        <v>200</v>
      </c>
      <c r="S625" s="254">
        <v>0</v>
      </c>
      <c r="T625" s="254">
        <v>0</v>
      </c>
      <c r="U625" s="262" t="s">
        <v>1</v>
      </c>
      <c r="V625" s="262" t="s">
        <v>24</v>
      </c>
      <c r="W625" s="31" t="s">
        <v>770</v>
      </c>
      <c r="AP625" s="31"/>
    </row>
    <row r="626" spans="1:42" s="254" customFormat="1">
      <c r="A626" s="254">
        <v>1803</v>
      </c>
      <c r="B626" s="266" t="str">
        <f t="shared" si="154"/>
        <v>track_1803</v>
      </c>
      <c r="C626" s="254">
        <v>57</v>
      </c>
      <c r="D626" s="254">
        <f t="shared" si="155"/>
        <v>0</v>
      </c>
      <c r="E626" s="254">
        <f t="shared" si="156"/>
        <v>3</v>
      </c>
      <c r="F626" s="254">
        <f t="shared" si="157"/>
        <v>4</v>
      </c>
      <c r="G626" s="254">
        <f t="shared" si="158"/>
        <v>1</v>
      </c>
      <c r="H626" s="254">
        <f t="shared" si="159"/>
        <v>16</v>
      </c>
      <c r="I626" s="254">
        <v>14</v>
      </c>
      <c r="J626" s="254">
        <f t="shared" si="160"/>
        <v>0</v>
      </c>
      <c r="K626" s="254">
        <f t="shared" si="161"/>
        <v>0</v>
      </c>
      <c r="L626" s="254">
        <f t="shared" si="166"/>
        <v>1</v>
      </c>
      <c r="M626" s="254">
        <f t="shared" si="162"/>
        <v>1</v>
      </c>
      <c r="N626" s="254">
        <f t="shared" si="163"/>
        <v>1</v>
      </c>
      <c r="O626" s="254">
        <f t="shared" si="164"/>
        <v>1</v>
      </c>
      <c r="P626" s="254">
        <f t="shared" si="165"/>
        <v>1</v>
      </c>
      <c r="Q626" s="254" t="s">
        <v>757</v>
      </c>
      <c r="R626" s="254">
        <v>200</v>
      </c>
      <c r="S626" s="254">
        <v>0</v>
      </c>
      <c r="T626" s="254">
        <v>0</v>
      </c>
      <c r="U626" s="262" t="s">
        <v>1</v>
      </c>
      <c r="V626" s="262" t="s">
        <v>24</v>
      </c>
      <c r="W626" s="31" t="s">
        <v>769</v>
      </c>
      <c r="AP626" s="31"/>
    </row>
    <row r="627" spans="1:42" s="254" customFormat="1">
      <c r="A627" s="254">
        <v>1804</v>
      </c>
      <c r="B627" s="266" t="str">
        <f t="shared" si="154"/>
        <v>track_1804</v>
      </c>
      <c r="C627" s="254">
        <v>57</v>
      </c>
      <c r="D627" s="254">
        <f t="shared" si="155"/>
        <v>0</v>
      </c>
      <c r="E627" s="254">
        <f t="shared" si="156"/>
        <v>4</v>
      </c>
      <c r="F627" s="254">
        <f t="shared" si="157"/>
        <v>2</v>
      </c>
      <c r="G627" s="254">
        <f t="shared" si="158"/>
        <v>1</v>
      </c>
      <c r="H627" s="254">
        <f t="shared" si="159"/>
        <v>17</v>
      </c>
      <c r="I627" s="254">
        <v>14</v>
      </c>
      <c r="J627" s="254">
        <f t="shared" si="160"/>
        <v>0</v>
      </c>
      <c r="K627" s="254">
        <f t="shared" si="161"/>
        <v>0</v>
      </c>
      <c r="L627" s="254">
        <f t="shared" si="166"/>
        <v>1</v>
      </c>
      <c r="M627" s="254">
        <f t="shared" si="162"/>
        <v>1</v>
      </c>
      <c r="N627" s="254">
        <f t="shared" si="163"/>
        <v>1</v>
      </c>
      <c r="O627" s="254">
        <f t="shared" si="164"/>
        <v>1</v>
      </c>
      <c r="P627" s="254">
        <f t="shared" si="165"/>
        <v>1</v>
      </c>
      <c r="Q627" s="254" t="s">
        <v>757</v>
      </c>
      <c r="R627" s="254">
        <v>200</v>
      </c>
      <c r="S627" s="254">
        <v>0</v>
      </c>
      <c r="T627" s="254">
        <v>0</v>
      </c>
      <c r="U627" s="262" t="s">
        <v>1</v>
      </c>
      <c r="V627" s="262" t="s">
        <v>24</v>
      </c>
      <c r="W627" s="31" t="s">
        <v>768</v>
      </c>
      <c r="Z627" s="31"/>
      <c r="AA627" s="31"/>
      <c r="AP627" s="31"/>
    </row>
    <row r="628" spans="1:42" s="254" customFormat="1">
      <c r="A628" s="254">
        <v>1805</v>
      </c>
      <c r="B628" s="266" t="str">
        <f t="shared" si="154"/>
        <v>track_1805</v>
      </c>
      <c r="C628" s="254">
        <v>57</v>
      </c>
      <c r="D628" s="254">
        <f t="shared" si="155"/>
        <v>0</v>
      </c>
      <c r="E628" s="254">
        <f t="shared" si="156"/>
        <v>4</v>
      </c>
      <c r="F628" s="254">
        <f t="shared" si="157"/>
        <v>2</v>
      </c>
      <c r="G628" s="254">
        <f t="shared" si="158"/>
        <v>1</v>
      </c>
      <c r="H628" s="254">
        <f t="shared" si="159"/>
        <v>18</v>
      </c>
      <c r="I628" s="254">
        <v>14</v>
      </c>
      <c r="J628" s="254">
        <f t="shared" si="160"/>
        <v>0</v>
      </c>
      <c r="K628" s="254">
        <f t="shared" si="161"/>
        <v>0</v>
      </c>
      <c r="L628" s="254">
        <f t="shared" si="166"/>
        <v>1</v>
      </c>
      <c r="M628" s="254">
        <f t="shared" si="162"/>
        <v>1</v>
      </c>
      <c r="N628" s="254">
        <f t="shared" si="163"/>
        <v>1</v>
      </c>
      <c r="O628" s="254">
        <f t="shared" si="164"/>
        <v>1</v>
      </c>
      <c r="P628" s="254">
        <f t="shared" si="165"/>
        <v>1</v>
      </c>
      <c r="Q628" s="254" t="s">
        <v>757</v>
      </c>
      <c r="R628" s="254">
        <v>200</v>
      </c>
      <c r="S628" s="254">
        <v>0</v>
      </c>
      <c r="T628" s="254">
        <v>0</v>
      </c>
      <c r="U628" s="262" t="s">
        <v>1</v>
      </c>
      <c r="V628" s="262" t="s">
        <v>24</v>
      </c>
      <c r="W628" s="31" t="s">
        <v>767</v>
      </c>
      <c r="Z628" s="31"/>
      <c r="AA628" s="31"/>
      <c r="AP628" s="31"/>
    </row>
    <row r="629" spans="1:42" s="254" customFormat="1">
      <c r="A629" s="254">
        <v>1806</v>
      </c>
      <c r="B629" s="266" t="str">
        <f t="shared" si="154"/>
        <v>track_1806</v>
      </c>
      <c r="C629" s="254">
        <v>57</v>
      </c>
      <c r="D629" s="254">
        <f t="shared" si="155"/>
        <v>0</v>
      </c>
      <c r="E629" s="254">
        <f t="shared" si="156"/>
        <v>4</v>
      </c>
      <c r="F629" s="254">
        <f t="shared" si="157"/>
        <v>2</v>
      </c>
      <c r="G629" s="254">
        <f t="shared" si="158"/>
        <v>1</v>
      </c>
      <c r="H629" s="254">
        <f t="shared" si="159"/>
        <v>17</v>
      </c>
      <c r="I629" s="254">
        <v>14</v>
      </c>
      <c r="J629" s="254">
        <f t="shared" si="160"/>
        <v>0</v>
      </c>
      <c r="K629" s="254">
        <f t="shared" si="161"/>
        <v>0</v>
      </c>
      <c r="L629" s="254">
        <f t="shared" si="166"/>
        <v>1</v>
      </c>
      <c r="M629" s="254">
        <f t="shared" si="162"/>
        <v>1</v>
      </c>
      <c r="N629" s="254">
        <f t="shared" si="163"/>
        <v>1</v>
      </c>
      <c r="O629" s="254">
        <f t="shared" si="164"/>
        <v>1</v>
      </c>
      <c r="P629" s="254">
        <f t="shared" si="165"/>
        <v>1</v>
      </c>
      <c r="Q629" s="254" t="s">
        <v>757</v>
      </c>
      <c r="R629" s="254">
        <v>200</v>
      </c>
      <c r="S629" s="254">
        <v>0</v>
      </c>
      <c r="T629" s="254">
        <v>0</v>
      </c>
      <c r="U629" s="262" t="s">
        <v>1</v>
      </c>
      <c r="V629" s="262" t="s">
        <v>24</v>
      </c>
      <c r="W629" s="31" t="s">
        <v>768</v>
      </c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P629" s="31"/>
    </row>
    <row r="630" spans="1:42" s="254" customFormat="1">
      <c r="A630" s="254">
        <v>1807</v>
      </c>
      <c r="B630" s="266" t="str">
        <f t="shared" si="154"/>
        <v>track_1807</v>
      </c>
      <c r="C630" s="254">
        <v>57</v>
      </c>
      <c r="D630" s="254">
        <f t="shared" si="155"/>
        <v>0</v>
      </c>
      <c r="E630" s="254">
        <f t="shared" si="156"/>
        <v>4</v>
      </c>
      <c r="F630" s="254">
        <f t="shared" si="157"/>
        <v>2</v>
      </c>
      <c r="G630" s="254">
        <f t="shared" si="158"/>
        <v>1</v>
      </c>
      <c r="H630" s="254">
        <f t="shared" si="159"/>
        <v>18</v>
      </c>
      <c r="I630" s="254">
        <v>14</v>
      </c>
      <c r="J630" s="254">
        <f t="shared" si="160"/>
        <v>0</v>
      </c>
      <c r="K630" s="254">
        <f t="shared" si="161"/>
        <v>0</v>
      </c>
      <c r="L630" s="254">
        <f t="shared" si="166"/>
        <v>1</v>
      </c>
      <c r="M630" s="254">
        <f t="shared" si="162"/>
        <v>1</v>
      </c>
      <c r="N630" s="254">
        <f t="shared" si="163"/>
        <v>1</v>
      </c>
      <c r="O630" s="254">
        <f t="shared" si="164"/>
        <v>1</v>
      </c>
      <c r="P630" s="254">
        <f t="shared" si="165"/>
        <v>1</v>
      </c>
      <c r="Q630" s="254" t="s">
        <v>757</v>
      </c>
      <c r="R630" s="254">
        <v>200</v>
      </c>
      <c r="S630" s="254">
        <v>0</v>
      </c>
      <c r="T630" s="254">
        <v>0</v>
      </c>
      <c r="U630" s="262" t="s">
        <v>1</v>
      </c>
      <c r="V630" s="262" t="s">
        <v>24</v>
      </c>
      <c r="W630" s="31" t="s">
        <v>767</v>
      </c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P630" s="31"/>
    </row>
    <row r="631" spans="1:42" s="254" customFormat="1" ht="16.2">
      <c r="A631" s="254">
        <v>1766</v>
      </c>
      <c r="B631" s="266" t="str">
        <f t="shared" si="154"/>
        <v>track_1766</v>
      </c>
      <c r="C631" s="254">
        <v>2</v>
      </c>
      <c r="D631" s="254">
        <f t="shared" si="155"/>
        <v>0</v>
      </c>
      <c r="E631" s="254">
        <f t="shared" si="156"/>
        <v>1</v>
      </c>
      <c r="F631" s="254">
        <f t="shared" si="157"/>
        <v>2</v>
      </c>
      <c r="G631" s="254">
        <f t="shared" si="158"/>
        <v>1</v>
      </c>
      <c r="H631" s="254">
        <f t="shared" si="159"/>
        <v>15</v>
      </c>
      <c r="I631" s="254">
        <v>5</v>
      </c>
      <c r="J631" s="254">
        <f t="shared" ref="J631:J648" si="167">VLOOKUP(C631,AE:AJ,6,0)*$AJ$164</f>
        <v>1</v>
      </c>
      <c r="K631" s="254">
        <f t="shared" ref="K631:K648" si="168">VLOOKUP(C631,AE:AK,7,0)*$AK$164</f>
        <v>0</v>
      </c>
      <c r="L631" s="254">
        <f t="shared" ref="L631:L648" si="169">VLOOKUP(C631,AE:AQ,8,0)*$AL$164</f>
        <v>0</v>
      </c>
      <c r="M631" s="254">
        <f t="shared" ref="M631:M648" si="170">VLOOKUP(C631,AE:AM,9,0)*$AM$164</f>
        <v>0</v>
      </c>
      <c r="N631" s="254">
        <f t="shared" ref="N631:N648" si="171">VLOOKUP(C631,AE:AN,10,0)*$AN$164</f>
        <v>0</v>
      </c>
      <c r="O631" s="254">
        <f t="shared" ref="O631:O648" si="172">VLOOKUP(C631,AE:AO,11,0)*$AO$164</f>
        <v>0</v>
      </c>
      <c r="P631" s="254">
        <f t="shared" ref="P631:P648" si="173">VLOOKUP(C631,AE:AP,11,0)*$AP$164</f>
        <v>0</v>
      </c>
      <c r="Q631" s="254" t="s">
        <v>757</v>
      </c>
      <c r="R631" s="254">
        <v>150</v>
      </c>
      <c r="S631" s="254">
        <v>0</v>
      </c>
      <c r="T631" s="254">
        <v>0</v>
      </c>
      <c r="U631" s="262" t="s">
        <v>1</v>
      </c>
      <c r="V631" s="265" t="s">
        <v>31</v>
      </c>
      <c r="W631" s="31" t="s">
        <v>770</v>
      </c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P631" s="31"/>
    </row>
    <row r="632" spans="1:42" s="254" customFormat="1" ht="16.2">
      <c r="A632" s="254">
        <v>1767</v>
      </c>
      <c r="B632" s="266" t="str">
        <f t="shared" si="154"/>
        <v>track_1767</v>
      </c>
      <c r="C632" s="254">
        <v>2</v>
      </c>
      <c r="D632" s="254">
        <f t="shared" si="155"/>
        <v>0</v>
      </c>
      <c r="E632" s="254">
        <f t="shared" si="156"/>
        <v>3</v>
      </c>
      <c r="F632" s="254">
        <f t="shared" si="157"/>
        <v>4</v>
      </c>
      <c r="G632" s="254">
        <f t="shared" si="158"/>
        <v>1</v>
      </c>
      <c r="H632" s="254">
        <f t="shared" si="159"/>
        <v>16</v>
      </c>
      <c r="I632" s="254">
        <v>5</v>
      </c>
      <c r="J632" s="254">
        <f t="shared" si="167"/>
        <v>1</v>
      </c>
      <c r="K632" s="254">
        <f t="shared" si="168"/>
        <v>0</v>
      </c>
      <c r="L632" s="254">
        <f t="shared" si="169"/>
        <v>0</v>
      </c>
      <c r="M632" s="254">
        <f t="shared" si="170"/>
        <v>0</v>
      </c>
      <c r="N632" s="254">
        <f t="shared" si="171"/>
        <v>0</v>
      </c>
      <c r="O632" s="254">
        <f t="shared" si="172"/>
        <v>0</v>
      </c>
      <c r="P632" s="254">
        <f t="shared" si="173"/>
        <v>0</v>
      </c>
      <c r="Q632" s="254" t="s">
        <v>757</v>
      </c>
      <c r="R632" s="254">
        <v>150</v>
      </c>
      <c r="S632" s="254">
        <v>0</v>
      </c>
      <c r="T632" s="254">
        <v>0</v>
      </c>
      <c r="U632" s="262" t="s">
        <v>1</v>
      </c>
      <c r="V632" s="265" t="s">
        <v>31</v>
      </c>
      <c r="W632" s="31" t="s">
        <v>769</v>
      </c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P632" s="31"/>
    </row>
    <row r="633" spans="1:42" s="254" customFormat="1" ht="16.2">
      <c r="A633" s="254">
        <v>1768</v>
      </c>
      <c r="B633" s="266" t="str">
        <f t="shared" si="154"/>
        <v>track_1768</v>
      </c>
      <c r="C633" s="254">
        <v>2</v>
      </c>
      <c r="D633" s="254">
        <f t="shared" si="155"/>
        <v>0</v>
      </c>
      <c r="E633" s="254">
        <f t="shared" si="156"/>
        <v>4</v>
      </c>
      <c r="F633" s="254">
        <f t="shared" si="157"/>
        <v>2</v>
      </c>
      <c r="G633" s="254">
        <f t="shared" si="158"/>
        <v>1</v>
      </c>
      <c r="H633" s="254">
        <f t="shared" si="159"/>
        <v>17</v>
      </c>
      <c r="I633" s="254">
        <v>5</v>
      </c>
      <c r="J633" s="254">
        <f t="shared" si="167"/>
        <v>1</v>
      </c>
      <c r="K633" s="254">
        <f t="shared" si="168"/>
        <v>0</v>
      </c>
      <c r="L633" s="254">
        <f t="shared" si="169"/>
        <v>0</v>
      </c>
      <c r="M633" s="254">
        <f t="shared" si="170"/>
        <v>0</v>
      </c>
      <c r="N633" s="254">
        <f t="shared" si="171"/>
        <v>0</v>
      </c>
      <c r="O633" s="254">
        <f t="shared" si="172"/>
        <v>0</v>
      </c>
      <c r="P633" s="254">
        <f t="shared" si="173"/>
        <v>0</v>
      </c>
      <c r="Q633" s="254" t="s">
        <v>757</v>
      </c>
      <c r="R633" s="254">
        <v>150</v>
      </c>
      <c r="S633" s="254">
        <v>0</v>
      </c>
      <c r="T633" s="254">
        <v>0</v>
      </c>
      <c r="U633" s="262" t="s">
        <v>1</v>
      </c>
      <c r="V633" s="265" t="s">
        <v>31</v>
      </c>
      <c r="W633" s="31" t="s">
        <v>768</v>
      </c>
      <c r="AB633" s="31"/>
      <c r="AC633" s="31"/>
      <c r="AD633" s="31"/>
      <c r="AE633" s="31"/>
      <c r="AF633" s="31"/>
      <c r="AG633" s="31"/>
      <c r="AH633" s="31"/>
      <c r="AI633" s="31"/>
      <c r="AP633" s="31"/>
    </row>
    <row r="634" spans="1:42" s="254" customFormat="1" ht="16.2">
      <c r="A634" s="254">
        <v>1769</v>
      </c>
      <c r="B634" s="266" t="str">
        <f t="shared" si="154"/>
        <v>track_1769</v>
      </c>
      <c r="C634" s="254">
        <v>3</v>
      </c>
      <c r="D634" s="254">
        <f t="shared" si="155"/>
        <v>0</v>
      </c>
      <c r="E634" s="254">
        <f t="shared" si="156"/>
        <v>4</v>
      </c>
      <c r="F634" s="254">
        <f t="shared" si="157"/>
        <v>2</v>
      </c>
      <c r="G634" s="254">
        <f t="shared" si="158"/>
        <v>1</v>
      </c>
      <c r="H634" s="254">
        <f t="shared" si="159"/>
        <v>18</v>
      </c>
      <c r="I634" s="254">
        <v>5</v>
      </c>
      <c r="J634" s="254">
        <f t="shared" si="167"/>
        <v>1</v>
      </c>
      <c r="K634" s="254">
        <f t="shared" si="168"/>
        <v>0</v>
      </c>
      <c r="L634" s="254">
        <f t="shared" si="169"/>
        <v>0</v>
      </c>
      <c r="M634" s="254">
        <f t="shared" si="170"/>
        <v>0</v>
      </c>
      <c r="N634" s="254">
        <f t="shared" si="171"/>
        <v>0</v>
      </c>
      <c r="O634" s="254">
        <f t="shared" si="172"/>
        <v>0</v>
      </c>
      <c r="P634" s="254">
        <f t="shared" si="173"/>
        <v>0</v>
      </c>
      <c r="Q634" s="254" t="s">
        <v>757</v>
      </c>
      <c r="R634" s="254">
        <v>150</v>
      </c>
      <c r="S634" s="254">
        <v>0</v>
      </c>
      <c r="T634" s="254">
        <v>0</v>
      </c>
      <c r="U634" s="262" t="s">
        <v>1</v>
      </c>
      <c r="V634" s="265" t="s">
        <v>31</v>
      </c>
      <c r="W634" s="31" t="s">
        <v>767</v>
      </c>
      <c r="AB634" s="31"/>
      <c r="AC634" s="31"/>
      <c r="AD634" s="31"/>
      <c r="AE634" s="31"/>
      <c r="AF634" s="31"/>
      <c r="AG634" s="31"/>
      <c r="AH634" s="31"/>
      <c r="AI634" s="31"/>
      <c r="AP634" s="31"/>
    </row>
    <row r="635" spans="1:42" s="254" customFormat="1" ht="16.2">
      <c r="A635" s="254">
        <v>1770</v>
      </c>
      <c r="B635" s="266" t="str">
        <f t="shared" si="154"/>
        <v>track_1770</v>
      </c>
      <c r="C635" s="254">
        <v>3</v>
      </c>
      <c r="D635" s="254">
        <f t="shared" si="155"/>
        <v>0</v>
      </c>
      <c r="E635" s="254">
        <f t="shared" si="156"/>
        <v>4</v>
      </c>
      <c r="F635" s="254">
        <f t="shared" si="157"/>
        <v>2</v>
      </c>
      <c r="G635" s="254">
        <f t="shared" si="158"/>
        <v>1</v>
      </c>
      <c r="H635" s="254">
        <f t="shared" si="159"/>
        <v>17</v>
      </c>
      <c r="I635" s="254">
        <v>5</v>
      </c>
      <c r="J635" s="254">
        <f t="shared" si="167"/>
        <v>1</v>
      </c>
      <c r="K635" s="254">
        <f t="shared" si="168"/>
        <v>0</v>
      </c>
      <c r="L635" s="254">
        <f t="shared" si="169"/>
        <v>0</v>
      </c>
      <c r="M635" s="254">
        <f t="shared" si="170"/>
        <v>0</v>
      </c>
      <c r="N635" s="254">
        <f t="shared" si="171"/>
        <v>0</v>
      </c>
      <c r="O635" s="254">
        <f t="shared" si="172"/>
        <v>0</v>
      </c>
      <c r="P635" s="254">
        <f t="shared" si="173"/>
        <v>0</v>
      </c>
      <c r="Q635" s="254" t="s">
        <v>757</v>
      </c>
      <c r="R635" s="254">
        <v>150</v>
      </c>
      <c r="S635" s="254">
        <v>0</v>
      </c>
      <c r="T635" s="254">
        <v>0</v>
      </c>
      <c r="U635" s="262" t="s">
        <v>1</v>
      </c>
      <c r="V635" s="265" t="s">
        <v>31</v>
      </c>
      <c r="W635" s="31" t="s">
        <v>768</v>
      </c>
      <c r="AP635" s="31"/>
    </row>
    <row r="636" spans="1:42" s="254" customFormat="1" ht="16.2">
      <c r="A636" s="254">
        <v>1771</v>
      </c>
      <c r="B636" s="266" t="str">
        <f t="shared" si="154"/>
        <v>track_1771</v>
      </c>
      <c r="C636" s="254">
        <v>3</v>
      </c>
      <c r="D636" s="254">
        <f t="shared" si="155"/>
        <v>0</v>
      </c>
      <c r="E636" s="254">
        <f t="shared" si="156"/>
        <v>4</v>
      </c>
      <c r="F636" s="254">
        <f t="shared" si="157"/>
        <v>2</v>
      </c>
      <c r="G636" s="254">
        <f t="shared" si="158"/>
        <v>1</v>
      </c>
      <c r="H636" s="254">
        <f t="shared" si="159"/>
        <v>18</v>
      </c>
      <c r="I636" s="254">
        <v>5</v>
      </c>
      <c r="J636" s="254">
        <f t="shared" si="167"/>
        <v>1</v>
      </c>
      <c r="K636" s="254">
        <f t="shared" si="168"/>
        <v>0</v>
      </c>
      <c r="L636" s="254">
        <f t="shared" si="169"/>
        <v>0</v>
      </c>
      <c r="M636" s="254">
        <f t="shared" si="170"/>
        <v>0</v>
      </c>
      <c r="N636" s="254">
        <f t="shared" si="171"/>
        <v>0</v>
      </c>
      <c r="O636" s="254">
        <f t="shared" si="172"/>
        <v>0</v>
      </c>
      <c r="P636" s="254">
        <f t="shared" si="173"/>
        <v>0</v>
      </c>
      <c r="Q636" s="254" t="s">
        <v>757</v>
      </c>
      <c r="R636" s="254">
        <v>150</v>
      </c>
      <c r="S636" s="254">
        <v>0</v>
      </c>
      <c r="T636" s="254">
        <v>0</v>
      </c>
      <c r="U636" s="262" t="s">
        <v>1</v>
      </c>
      <c r="V636" s="265" t="s">
        <v>31</v>
      </c>
      <c r="W636" s="31" t="s">
        <v>767</v>
      </c>
      <c r="AP636" s="31"/>
    </row>
    <row r="637" spans="1:42" s="254" customFormat="1" ht="16.2">
      <c r="A637" s="254">
        <v>1808</v>
      </c>
      <c r="B637" s="266" t="str">
        <f t="shared" si="154"/>
        <v>track_1808</v>
      </c>
      <c r="C637" s="254">
        <v>4</v>
      </c>
      <c r="D637" s="254">
        <f t="shared" si="155"/>
        <v>0</v>
      </c>
      <c r="E637" s="254">
        <f t="shared" si="156"/>
        <v>4</v>
      </c>
      <c r="F637" s="254">
        <f t="shared" si="157"/>
        <v>2</v>
      </c>
      <c r="G637" s="254">
        <f t="shared" si="158"/>
        <v>1</v>
      </c>
      <c r="H637" s="254">
        <f t="shared" si="159"/>
        <v>18</v>
      </c>
      <c r="I637" s="254">
        <v>5</v>
      </c>
      <c r="J637" s="254">
        <f t="shared" si="167"/>
        <v>0</v>
      </c>
      <c r="K637" s="254">
        <f t="shared" si="168"/>
        <v>0</v>
      </c>
      <c r="L637" s="254">
        <f t="shared" si="169"/>
        <v>0</v>
      </c>
      <c r="M637" s="254">
        <f t="shared" si="170"/>
        <v>0</v>
      </c>
      <c r="N637" s="254">
        <f t="shared" si="171"/>
        <v>0</v>
      </c>
      <c r="O637" s="254">
        <f t="shared" si="172"/>
        <v>0</v>
      </c>
      <c r="P637" s="254">
        <f t="shared" si="173"/>
        <v>0</v>
      </c>
      <c r="Q637" s="254" t="s">
        <v>757</v>
      </c>
      <c r="R637" s="254">
        <v>150</v>
      </c>
      <c r="S637" s="254">
        <v>0</v>
      </c>
      <c r="T637" s="254">
        <v>0</v>
      </c>
      <c r="U637" s="262" t="s">
        <v>1</v>
      </c>
      <c r="V637" s="265" t="s">
        <v>31</v>
      </c>
      <c r="W637" s="31" t="s">
        <v>767</v>
      </c>
      <c r="AP637" s="31"/>
    </row>
    <row r="638" spans="1:42" s="254" customFormat="1" ht="16.2">
      <c r="A638" s="254">
        <v>1809</v>
      </c>
      <c r="B638" s="266" t="str">
        <f t="shared" si="154"/>
        <v>track_1809</v>
      </c>
      <c r="C638" s="254">
        <v>4</v>
      </c>
      <c r="D638" s="254">
        <f t="shared" si="155"/>
        <v>0</v>
      </c>
      <c r="E638" s="254">
        <f t="shared" si="156"/>
        <v>4</v>
      </c>
      <c r="F638" s="254">
        <f t="shared" si="157"/>
        <v>2</v>
      </c>
      <c r="G638" s="254">
        <f t="shared" si="158"/>
        <v>1</v>
      </c>
      <c r="H638" s="254">
        <f t="shared" si="159"/>
        <v>17</v>
      </c>
      <c r="I638" s="254">
        <v>5</v>
      </c>
      <c r="J638" s="254">
        <f t="shared" si="167"/>
        <v>0</v>
      </c>
      <c r="K638" s="254">
        <f t="shared" si="168"/>
        <v>0</v>
      </c>
      <c r="L638" s="254">
        <f t="shared" si="169"/>
        <v>0</v>
      </c>
      <c r="M638" s="254">
        <f t="shared" si="170"/>
        <v>0</v>
      </c>
      <c r="N638" s="254">
        <f t="shared" si="171"/>
        <v>0</v>
      </c>
      <c r="O638" s="254">
        <f t="shared" si="172"/>
        <v>0</v>
      </c>
      <c r="P638" s="254">
        <f t="shared" si="173"/>
        <v>0</v>
      </c>
      <c r="Q638" s="254" t="s">
        <v>757</v>
      </c>
      <c r="R638" s="254">
        <v>150</v>
      </c>
      <c r="S638" s="254">
        <v>0</v>
      </c>
      <c r="T638" s="254">
        <v>0</v>
      </c>
      <c r="U638" s="262" t="s">
        <v>1</v>
      </c>
      <c r="V638" s="265" t="s">
        <v>31</v>
      </c>
      <c r="W638" s="31" t="s">
        <v>768</v>
      </c>
      <c r="AP638" s="31"/>
    </row>
    <row r="639" spans="1:42" s="254" customFormat="1" ht="16.2">
      <c r="A639" s="254">
        <v>1810</v>
      </c>
      <c r="B639" s="266" t="str">
        <f t="shared" si="154"/>
        <v>track_1810</v>
      </c>
      <c r="C639" s="254">
        <v>4</v>
      </c>
      <c r="D639" s="254">
        <f t="shared" si="155"/>
        <v>0</v>
      </c>
      <c r="E639" s="254">
        <f t="shared" si="156"/>
        <v>4</v>
      </c>
      <c r="F639" s="254">
        <f t="shared" si="157"/>
        <v>2</v>
      </c>
      <c r="G639" s="254">
        <f t="shared" si="158"/>
        <v>1</v>
      </c>
      <c r="H639" s="254">
        <f t="shared" si="159"/>
        <v>18</v>
      </c>
      <c r="I639" s="254">
        <v>5</v>
      </c>
      <c r="J639" s="254">
        <f t="shared" si="167"/>
        <v>0</v>
      </c>
      <c r="K639" s="254">
        <f t="shared" si="168"/>
        <v>0</v>
      </c>
      <c r="L639" s="254">
        <f t="shared" si="169"/>
        <v>0</v>
      </c>
      <c r="M639" s="254">
        <f t="shared" si="170"/>
        <v>0</v>
      </c>
      <c r="N639" s="254">
        <f t="shared" si="171"/>
        <v>0</v>
      </c>
      <c r="O639" s="254">
        <f t="shared" si="172"/>
        <v>0</v>
      </c>
      <c r="P639" s="254">
        <f t="shared" si="173"/>
        <v>0</v>
      </c>
      <c r="Q639" s="254" t="s">
        <v>757</v>
      </c>
      <c r="R639" s="254">
        <v>150</v>
      </c>
      <c r="S639" s="254">
        <v>0</v>
      </c>
      <c r="T639" s="254">
        <v>0</v>
      </c>
      <c r="U639" s="262" t="s">
        <v>1</v>
      </c>
      <c r="V639" s="265" t="s">
        <v>31</v>
      </c>
      <c r="W639" s="31" t="s">
        <v>767</v>
      </c>
      <c r="AP639" s="31"/>
    </row>
    <row r="640" spans="1:42" s="254" customFormat="1" ht="16.2">
      <c r="A640" s="254">
        <v>1811</v>
      </c>
      <c r="B640" s="266" t="str">
        <f t="shared" si="154"/>
        <v>track_1811</v>
      </c>
      <c r="C640" s="254">
        <v>6</v>
      </c>
      <c r="D640" s="254">
        <f t="shared" si="155"/>
        <v>0</v>
      </c>
      <c r="E640" s="254">
        <f t="shared" si="156"/>
        <v>1</v>
      </c>
      <c r="F640" s="254">
        <f t="shared" si="157"/>
        <v>2</v>
      </c>
      <c r="G640" s="254">
        <f t="shared" si="158"/>
        <v>1</v>
      </c>
      <c r="H640" s="254">
        <f t="shared" si="159"/>
        <v>15</v>
      </c>
      <c r="I640" s="254">
        <v>5</v>
      </c>
      <c r="J640" s="254">
        <f t="shared" si="167"/>
        <v>0</v>
      </c>
      <c r="K640" s="254">
        <f t="shared" si="168"/>
        <v>0</v>
      </c>
      <c r="L640" s="254">
        <f t="shared" si="169"/>
        <v>0</v>
      </c>
      <c r="M640" s="254">
        <f t="shared" si="170"/>
        <v>0</v>
      </c>
      <c r="N640" s="254">
        <f t="shared" si="171"/>
        <v>0</v>
      </c>
      <c r="O640" s="254">
        <f t="shared" si="172"/>
        <v>0</v>
      </c>
      <c r="P640" s="254">
        <f t="shared" si="173"/>
        <v>0</v>
      </c>
      <c r="Q640" s="254" t="s">
        <v>757</v>
      </c>
      <c r="R640" s="254">
        <v>150</v>
      </c>
      <c r="S640" s="254">
        <v>0</v>
      </c>
      <c r="T640" s="254">
        <v>0</v>
      </c>
      <c r="U640" s="262" t="s">
        <v>1</v>
      </c>
      <c r="V640" s="265" t="s">
        <v>31</v>
      </c>
      <c r="W640" s="31" t="s">
        <v>770</v>
      </c>
      <c r="AP640" s="31"/>
    </row>
    <row r="641" spans="1:42" s="254" customFormat="1" ht="16.2">
      <c r="A641" s="254">
        <v>1812</v>
      </c>
      <c r="B641" s="266" t="str">
        <f t="shared" si="154"/>
        <v>track_1812</v>
      </c>
      <c r="C641" s="254">
        <v>6</v>
      </c>
      <c r="D641" s="254">
        <f t="shared" si="155"/>
        <v>0</v>
      </c>
      <c r="E641" s="254">
        <f t="shared" si="156"/>
        <v>3</v>
      </c>
      <c r="F641" s="254">
        <f t="shared" si="157"/>
        <v>4</v>
      </c>
      <c r="G641" s="254">
        <f t="shared" si="158"/>
        <v>1</v>
      </c>
      <c r="H641" s="254">
        <f t="shared" si="159"/>
        <v>16</v>
      </c>
      <c r="I641" s="254">
        <v>5</v>
      </c>
      <c r="J641" s="254">
        <f t="shared" si="167"/>
        <v>0</v>
      </c>
      <c r="K641" s="254">
        <f t="shared" si="168"/>
        <v>0</v>
      </c>
      <c r="L641" s="254">
        <f t="shared" si="169"/>
        <v>0</v>
      </c>
      <c r="M641" s="254">
        <f t="shared" si="170"/>
        <v>0</v>
      </c>
      <c r="N641" s="254">
        <f t="shared" si="171"/>
        <v>0</v>
      </c>
      <c r="O641" s="254">
        <f t="shared" si="172"/>
        <v>0</v>
      </c>
      <c r="P641" s="254">
        <f t="shared" si="173"/>
        <v>0</v>
      </c>
      <c r="Q641" s="254" t="s">
        <v>757</v>
      </c>
      <c r="R641" s="254">
        <v>150</v>
      </c>
      <c r="S641" s="254">
        <v>0</v>
      </c>
      <c r="T641" s="254">
        <v>0</v>
      </c>
      <c r="U641" s="262" t="s">
        <v>1</v>
      </c>
      <c r="V641" s="265" t="s">
        <v>31</v>
      </c>
      <c r="W641" s="31" t="s">
        <v>769</v>
      </c>
      <c r="AP641" s="31"/>
    </row>
    <row r="642" spans="1:42" s="254" customFormat="1" ht="16.2">
      <c r="A642" s="254">
        <v>1813</v>
      </c>
      <c r="B642" s="266" t="str">
        <f t="shared" si="154"/>
        <v>track_1813</v>
      </c>
      <c r="C642" s="254">
        <v>6</v>
      </c>
      <c r="D642" s="254">
        <f t="shared" si="155"/>
        <v>0</v>
      </c>
      <c r="E642" s="254">
        <f t="shared" si="156"/>
        <v>4</v>
      </c>
      <c r="F642" s="254">
        <f t="shared" si="157"/>
        <v>2</v>
      </c>
      <c r="G642" s="254">
        <f t="shared" si="158"/>
        <v>1</v>
      </c>
      <c r="H642" s="254">
        <f t="shared" si="159"/>
        <v>17</v>
      </c>
      <c r="I642" s="254">
        <v>5</v>
      </c>
      <c r="J642" s="254">
        <f t="shared" si="167"/>
        <v>0</v>
      </c>
      <c r="K642" s="254">
        <f t="shared" si="168"/>
        <v>0</v>
      </c>
      <c r="L642" s="254">
        <f t="shared" si="169"/>
        <v>0</v>
      </c>
      <c r="M642" s="254">
        <f t="shared" si="170"/>
        <v>0</v>
      </c>
      <c r="N642" s="254">
        <f t="shared" si="171"/>
        <v>0</v>
      </c>
      <c r="O642" s="254">
        <f t="shared" si="172"/>
        <v>0</v>
      </c>
      <c r="P642" s="254">
        <f t="shared" si="173"/>
        <v>0</v>
      </c>
      <c r="Q642" s="254" t="s">
        <v>757</v>
      </c>
      <c r="R642" s="254">
        <v>150</v>
      </c>
      <c r="S642" s="254">
        <v>0</v>
      </c>
      <c r="T642" s="254">
        <v>0</v>
      </c>
      <c r="U642" s="262" t="s">
        <v>1</v>
      </c>
      <c r="V642" s="265" t="s">
        <v>31</v>
      </c>
      <c r="W642" s="31" t="s">
        <v>768</v>
      </c>
      <c r="AP642" s="31"/>
    </row>
    <row r="643" spans="1:42" s="254" customFormat="1" ht="16.2">
      <c r="A643" s="254">
        <v>1814</v>
      </c>
      <c r="B643" s="266" t="str">
        <f t="shared" si="154"/>
        <v>track_1814</v>
      </c>
      <c r="C643" s="254">
        <v>7</v>
      </c>
      <c r="D643" s="254">
        <f t="shared" si="155"/>
        <v>0</v>
      </c>
      <c r="E643" s="254">
        <f t="shared" si="156"/>
        <v>4</v>
      </c>
      <c r="F643" s="254">
        <f t="shared" si="157"/>
        <v>2</v>
      </c>
      <c r="G643" s="254">
        <f t="shared" si="158"/>
        <v>1</v>
      </c>
      <c r="H643" s="254">
        <f t="shared" si="159"/>
        <v>18</v>
      </c>
      <c r="I643" s="254">
        <v>5</v>
      </c>
      <c r="J643" s="254">
        <f t="shared" si="167"/>
        <v>1</v>
      </c>
      <c r="K643" s="254">
        <f t="shared" si="168"/>
        <v>0</v>
      </c>
      <c r="L643" s="254">
        <f t="shared" si="169"/>
        <v>0</v>
      </c>
      <c r="M643" s="254">
        <f t="shared" si="170"/>
        <v>0</v>
      </c>
      <c r="N643" s="254">
        <f t="shared" si="171"/>
        <v>0</v>
      </c>
      <c r="O643" s="254">
        <f t="shared" si="172"/>
        <v>0</v>
      </c>
      <c r="P643" s="254">
        <f t="shared" si="173"/>
        <v>0</v>
      </c>
      <c r="Q643" s="254" t="s">
        <v>757</v>
      </c>
      <c r="R643" s="254">
        <v>150</v>
      </c>
      <c r="S643" s="254">
        <v>0</v>
      </c>
      <c r="T643" s="254">
        <v>0</v>
      </c>
      <c r="U643" s="262" t="s">
        <v>1</v>
      </c>
      <c r="V643" s="265" t="s">
        <v>31</v>
      </c>
      <c r="W643" s="31" t="s">
        <v>767</v>
      </c>
      <c r="AP643" s="31"/>
    </row>
    <row r="644" spans="1:42" s="254" customFormat="1" ht="16.2">
      <c r="A644" s="254">
        <v>1815</v>
      </c>
      <c r="B644" s="266" t="str">
        <f t="shared" si="154"/>
        <v>track_1815</v>
      </c>
      <c r="C644" s="254">
        <v>7</v>
      </c>
      <c r="D644" s="254">
        <f t="shared" si="155"/>
        <v>0</v>
      </c>
      <c r="E644" s="254">
        <f t="shared" si="156"/>
        <v>4</v>
      </c>
      <c r="F644" s="254">
        <f t="shared" si="157"/>
        <v>2</v>
      </c>
      <c r="G644" s="254">
        <f t="shared" si="158"/>
        <v>1</v>
      </c>
      <c r="H644" s="254">
        <f t="shared" si="159"/>
        <v>17</v>
      </c>
      <c r="I644" s="254">
        <v>5</v>
      </c>
      <c r="J644" s="254">
        <f t="shared" si="167"/>
        <v>1</v>
      </c>
      <c r="K644" s="254">
        <f t="shared" si="168"/>
        <v>0</v>
      </c>
      <c r="L644" s="254">
        <f t="shared" si="169"/>
        <v>0</v>
      </c>
      <c r="M644" s="254">
        <f t="shared" si="170"/>
        <v>0</v>
      </c>
      <c r="N644" s="254">
        <f t="shared" si="171"/>
        <v>0</v>
      </c>
      <c r="O644" s="254">
        <f t="shared" si="172"/>
        <v>0</v>
      </c>
      <c r="P644" s="254">
        <f t="shared" si="173"/>
        <v>0</v>
      </c>
      <c r="Q644" s="254" t="s">
        <v>757</v>
      </c>
      <c r="R644" s="254">
        <v>150</v>
      </c>
      <c r="S644" s="254">
        <v>0</v>
      </c>
      <c r="T644" s="254">
        <v>0</v>
      </c>
      <c r="U644" s="262" t="s">
        <v>1</v>
      </c>
      <c r="V644" s="265" t="s">
        <v>31</v>
      </c>
      <c r="W644" s="31" t="s">
        <v>768</v>
      </c>
      <c r="AP644" s="31"/>
    </row>
    <row r="645" spans="1:42" s="254" customFormat="1" ht="16.2">
      <c r="A645" s="254">
        <v>1816</v>
      </c>
      <c r="B645" s="266" t="str">
        <f t="shared" ref="B645:B669" si="174">"track_"&amp;A645</f>
        <v>track_1816</v>
      </c>
      <c r="C645" s="254">
        <v>7</v>
      </c>
      <c r="D645" s="254">
        <f t="shared" si="155"/>
        <v>0</v>
      </c>
      <c r="E645" s="254">
        <f t="shared" si="156"/>
        <v>4</v>
      </c>
      <c r="F645" s="254">
        <f t="shared" si="157"/>
        <v>2</v>
      </c>
      <c r="G645" s="254">
        <f t="shared" si="158"/>
        <v>1</v>
      </c>
      <c r="H645" s="254">
        <f t="shared" si="159"/>
        <v>18</v>
      </c>
      <c r="I645" s="254">
        <v>5</v>
      </c>
      <c r="J645" s="254">
        <f t="shared" si="167"/>
        <v>1</v>
      </c>
      <c r="K645" s="254">
        <f t="shared" si="168"/>
        <v>0</v>
      </c>
      <c r="L645" s="254">
        <f t="shared" si="169"/>
        <v>0</v>
      </c>
      <c r="M645" s="254">
        <f t="shared" si="170"/>
        <v>0</v>
      </c>
      <c r="N645" s="254">
        <f t="shared" si="171"/>
        <v>0</v>
      </c>
      <c r="O645" s="254">
        <f t="shared" si="172"/>
        <v>0</v>
      </c>
      <c r="P645" s="254">
        <f t="shared" si="173"/>
        <v>0</v>
      </c>
      <c r="Q645" s="254" t="s">
        <v>757</v>
      </c>
      <c r="R645" s="254">
        <v>150</v>
      </c>
      <c r="S645" s="254">
        <v>0</v>
      </c>
      <c r="T645" s="254">
        <v>0</v>
      </c>
      <c r="U645" s="262" t="s">
        <v>1</v>
      </c>
      <c r="V645" s="265" t="s">
        <v>31</v>
      </c>
      <c r="W645" s="31" t="s">
        <v>767</v>
      </c>
      <c r="AP645" s="31"/>
    </row>
    <row r="646" spans="1:42" s="254" customFormat="1" ht="16.2">
      <c r="A646" s="254">
        <v>1817</v>
      </c>
      <c r="B646" s="266" t="str">
        <f t="shared" si="174"/>
        <v>track_1817</v>
      </c>
      <c r="C646" s="254">
        <v>8</v>
      </c>
      <c r="D646" s="254">
        <f t="shared" si="155"/>
        <v>0</v>
      </c>
      <c r="E646" s="254">
        <f t="shared" si="156"/>
        <v>4</v>
      </c>
      <c r="F646" s="254">
        <f t="shared" si="157"/>
        <v>2</v>
      </c>
      <c r="G646" s="254">
        <f t="shared" si="158"/>
        <v>1</v>
      </c>
      <c r="H646" s="254">
        <f t="shared" si="159"/>
        <v>18</v>
      </c>
      <c r="I646" s="254">
        <v>5</v>
      </c>
      <c r="J646" s="254">
        <f t="shared" si="167"/>
        <v>1</v>
      </c>
      <c r="K646" s="254">
        <f t="shared" si="168"/>
        <v>0</v>
      </c>
      <c r="L646" s="254">
        <f t="shared" si="169"/>
        <v>0</v>
      </c>
      <c r="M646" s="254">
        <f t="shared" si="170"/>
        <v>0</v>
      </c>
      <c r="N646" s="254">
        <f t="shared" si="171"/>
        <v>0</v>
      </c>
      <c r="O646" s="254">
        <f t="shared" si="172"/>
        <v>0</v>
      </c>
      <c r="P646" s="254">
        <f t="shared" si="173"/>
        <v>0</v>
      </c>
      <c r="Q646" s="254" t="s">
        <v>757</v>
      </c>
      <c r="R646" s="254">
        <v>150</v>
      </c>
      <c r="S646" s="254">
        <v>0</v>
      </c>
      <c r="T646" s="254">
        <v>0</v>
      </c>
      <c r="U646" s="262" t="s">
        <v>1</v>
      </c>
      <c r="V646" s="265" t="s">
        <v>31</v>
      </c>
      <c r="W646" s="31" t="s">
        <v>767</v>
      </c>
      <c r="AP646" s="31"/>
    </row>
    <row r="647" spans="1:42" s="254" customFormat="1" ht="16.2">
      <c r="A647" s="254">
        <v>1818</v>
      </c>
      <c r="B647" s="266" t="str">
        <f t="shared" si="174"/>
        <v>track_1818</v>
      </c>
      <c r="C647" s="254">
        <v>8</v>
      </c>
      <c r="D647" s="254">
        <f t="shared" si="155"/>
        <v>0</v>
      </c>
      <c r="E647" s="254">
        <f t="shared" si="156"/>
        <v>4</v>
      </c>
      <c r="F647" s="254">
        <f t="shared" si="157"/>
        <v>2</v>
      </c>
      <c r="G647" s="254">
        <f t="shared" si="158"/>
        <v>1</v>
      </c>
      <c r="H647" s="254">
        <f t="shared" si="159"/>
        <v>17</v>
      </c>
      <c r="I647" s="254">
        <v>5</v>
      </c>
      <c r="J647" s="254">
        <f t="shared" si="167"/>
        <v>1</v>
      </c>
      <c r="K647" s="254">
        <f t="shared" si="168"/>
        <v>0</v>
      </c>
      <c r="L647" s="254">
        <f t="shared" si="169"/>
        <v>0</v>
      </c>
      <c r="M647" s="254">
        <f t="shared" si="170"/>
        <v>0</v>
      </c>
      <c r="N647" s="254">
        <f t="shared" si="171"/>
        <v>0</v>
      </c>
      <c r="O647" s="254">
        <f t="shared" si="172"/>
        <v>0</v>
      </c>
      <c r="P647" s="254">
        <f t="shared" si="173"/>
        <v>0</v>
      </c>
      <c r="Q647" s="254" t="s">
        <v>757</v>
      </c>
      <c r="R647" s="254">
        <v>150</v>
      </c>
      <c r="S647" s="254">
        <v>0</v>
      </c>
      <c r="T647" s="254">
        <v>0</v>
      </c>
      <c r="U647" s="262" t="s">
        <v>1</v>
      </c>
      <c r="V647" s="265" t="s">
        <v>31</v>
      </c>
      <c r="W647" s="31" t="s">
        <v>768</v>
      </c>
      <c r="AP647" s="31"/>
    </row>
    <row r="648" spans="1:42" s="254" customFormat="1" ht="16.2">
      <c r="A648" s="254">
        <v>1819</v>
      </c>
      <c r="B648" s="266" t="str">
        <f t="shared" si="174"/>
        <v>track_1819</v>
      </c>
      <c r="C648" s="254">
        <v>8</v>
      </c>
      <c r="D648" s="254">
        <f t="shared" si="155"/>
        <v>0</v>
      </c>
      <c r="E648" s="254">
        <f t="shared" si="156"/>
        <v>4</v>
      </c>
      <c r="F648" s="254">
        <f t="shared" si="157"/>
        <v>2</v>
      </c>
      <c r="G648" s="254">
        <f t="shared" si="158"/>
        <v>1</v>
      </c>
      <c r="H648" s="254">
        <f t="shared" si="159"/>
        <v>18</v>
      </c>
      <c r="I648" s="254">
        <v>5</v>
      </c>
      <c r="J648" s="254">
        <f t="shared" si="167"/>
        <v>1</v>
      </c>
      <c r="K648" s="254">
        <f t="shared" si="168"/>
        <v>0</v>
      </c>
      <c r="L648" s="254">
        <f t="shared" si="169"/>
        <v>0</v>
      </c>
      <c r="M648" s="254">
        <f t="shared" si="170"/>
        <v>0</v>
      </c>
      <c r="N648" s="254">
        <f t="shared" si="171"/>
        <v>0</v>
      </c>
      <c r="O648" s="254">
        <f t="shared" si="172"/>
        <v>0</v>
      </c>
      <c r="P648" s="254">
        <f t="shared" si="173"/>
        <v>0</v>
      </c>
      <c r="Q648" s="254" t="s">
        <v>757</v>
      </c>
      <c r="R648" s="254">
        <v>150</v>
      </c>
      <c r="S648" s="254">
        <v>0</v>
      </c>
      <c r="T648" s="254">
        <v>0</v>
      </c>
      <c r="U648" s="262" t="s">
        <v>1</v>
      </c>
      <c r="V648" s="265" t="s">
        <v>31</v>
      </c>
      <c r="W648" s="31" t="s">
        <v>767</v>
      </c>
      <c r="AP648" s="31"/>
    </row>
    <row r="649" spans="1:42" s="254" customFormat="1" ht="16.2">
      <c r="A649" s="31">
        <v>1820</v>
      </c>
      <c r="B649" s="264" t="str">
        <f t="shared" si="174"/>
        <v>track_1820</v>
      </c>
      <c r="C649" s="263">
        <v>72</v>
      </c>
      <c r="D649" s="254">
        <f t="shared" si="155"/>
        <v>0</v>
      </c>
      <c r="E649" s="254">
        <f t="shared" si="156"/>
        <v>1</v>
      </c>
      <c r="F649" s="254">
        <f t="shared" si="157"/>
        <v>2</v>
      </c>
      <c r="G649" s="254">
        <f t="shared" si="158"/>
        <v>1</v>
      </c>
      <c r="H649" s="254">
        <f t="shared" si="159"/>
        <v>15</v>
      </c>
      <c r="I649" s="31">
        <v>6</v>
      </c>
      <c r="J649" s="254">
        <f t="shared" ref="J649:J669" si="175">VLOOKUP(C649,AE:AJ,6,0)</f>
        <v>1</v>
      </c>
      <c r="K649" s="254">
        <f t="shared" ref="K649:K669" si="176">VLOOKUP(C649,AE:AK,7,0)</f>
        <v>0</v>
      </c>
      <c r="L649" s="254">
        <f t="shared" ref="L649:L659" si="177">VLOOKUP(C649,AE:AQ,8,0)</f>
        <v>0</v>
      </c>
      <c r="M649" s="254">
        <f t="shared" ref="M649:M659" si="178">VLOOKUP(C649,AE:AM,9,0)</f>
        <v>0</v>
      </c>
      <c r="N649" s="254">
        <f t="shared" ref="N649:N669" si="179">VLOOKUP(C649,AE:AN,10,0)</f>
        <v>0</v>
      </c>
      <c r="O649" s="254">
        <f t="shared" ref="O649:O659" si="180">VLOOKUP(C649,AE:AO,11,0)</f>
        <v>0</v>
      </c>
      <c r="P649" s="254">
        <f t="shared" ref="P649:P659" si="181">VLOOKUP(C649,AE:AP,11,0)</f>
        <v>0</v>
      </c>
      <c r="Q649" s="254" t="s">
        <v>757</v>
      </c>
      <c r="R649" s="254">
        <v>150</v>
      </c>
      <c r="S649" s="254">
        <v>0</v>
      </c>
      <c r="T649" s="254">
        <v>0</v>
      </c>
      <c r="U649" s="262" t="s">
        <v>1</v>
      </c>
      <c r="V649" s="262">
        <v>0</v>
      </c>
      <c r="W649" s="31" t="s">
        <v>766</v>
      </c>
      <c r="Y649" s="31"/>
      <c r="Z649" s="31"/>
      <c r="AA649" s="31"/>
      <c r="AP649" s="31"/>
    </row>
    <row r="650" spans="1:42" s="254" customFormat="1" ht="16.2">
      <c r="A650" s="31">
        <v>1821</v>
      </c>
      <c r="B650" s="264" t="str">
        <f t="shared" si="174"/>
        <v>track_1821</v>
      </c>
      <c r="C650" s="263">
        <v>72</v>
      </c>
      <c r="D650" s="254">
        <f t="shared" si="155"/>
        <v>0</v>
      </c>
      <c r="E650" s="254">
        <f t="shared" si="156"/>
        <v>2</v>
      </c>
      <c r="F650" s="254">
        <f t="shared" si="157"/>
        <v>3</v>
      </c>
      <c r="G650" s="254">
        <f t="shared" si="158"/>
        <v>1</v>
      </c>
      <c r="H650" s="254">
        <f t="shared" si="159"/>
        <v>16</v>
      </c>
      <c r="I650" s="31">
        <v>6</v>
      </c>
      <c r="J650" s="254">
        <f t="shared" si="175"/>
        <v>1</v>
      </c>
      <c r="K650" s="254">
        <f t="shared" si="176"/>
        <v>0</v>
      </c>
      <c r="L650" s="254">
        <f t="shared" si="177"/>
        <v>0</v>
      </c>
      <c r="M650" s="254">
        <f t="shared" si="178"/>
        <v>0</v>
      </c>
      <c r="N650" s="254">
        <f t="shared" si="179"/>
        <v>0</v>
      </c>
      <c r="O650" s="254">
        <f t="shared" si="180"/>
        <v>0</v>
      </c>
      <c r="P650" s="254">
        <f t="shared" si="181"/>
        <v>0</v>
      </c>
      <c r="Q650" s="254" t="s">
        <v>757</v>
      </c>
      <c r="R650" s="254">
        <v>150</v>
      </c>
      <c r="S650" s="254">
        <v>0</v>
      </c>
      <c r="T650" s="254">
        <v>0</v>
      </c>
      <c r="U650" s="262" t="s">
        <v>1</v>
      </c>
      <c r="V650" s="262">
        <v>0</v>
      </c>
      <c r="W650" s="31" t="s">
        <v>765</v>
      </c>
      <c r="Y650" s="31"/>
      <c r="Z650" s="31"/>
      <c r="AA650" s="31"/>
      <c r="AP650" s="31"/>
    </row>
    <row r="651" spans="1:42" s="31" customFormat="1" ht="16.2">
      <c r="A651" s="31">
        <v>1822</v>
      </c>
      <c r="B651" s="264" t="str">
        <f t="shared" si="174"/>
        <v>track_1822</v>
      </c>
      <c r="C651" s="263">
        <v>72</v>
      </c>
      <c r="D651" s="254">
        <f t="shared" si="155"/>
        <v>0</v>
      </c>
      <c r="E651" s="254">
        <f t="shared" si="156"/>
        <v>3</v>
      </c>
      <c r="F651" s="254">
        <f t="shared" si="157"/>
        <v>4</v>
      </c>
      <c r="G651" s="254">
        <f t="shared" si="158"/>
        <v>1</v>
      </c>
      <c r="H651" s="254">
        <f t="shared" si="159"/>
        <v>17</v>
      </c>
      <c r="I651" s="31">
        <v>6</v>
      </c>
      <c r="J651" s="254">
        <f t="shared" si="175"/>
        <v>1</v>
      </c>
      <c r="K651" s="254">
        <f t="shared" si="176"/>
        <v>0</v>
      </c>
      <c r="L651" s="254">
        <f t="shared" si="177"/>
        <v>0</v>
      </c>
      <c r="M651" s="254">
        <f t="shared" si="178"/>
        <v>0</v>
      </c>
      <c r="N651" s="254">
        <f t="shared" si="179"/>
        <v>0</v>
      </c>
      <c r="O651" s="254">
        <f t="shared" si="180"/>
        <v>0</v>
      </c>
      <c r="P651" s="254">
        <f t="shared" si="181"/>
        <v>0</v>
      </c>
      <c r="Q651" s="254" t="s">
        <v>757</v>
      </c>
      <c r="R651" s="254">
        <v>150</v>
      </c>
      <c r="S651" s="254">
        <v>0</v>
      </c>
      <c r="T651" s="254">
        <v>0</v>
      </c>
      <c r="U651" s="262" t="s">
        <v>1</v>
      </c>
      <c r="V651" s="262">
        <v>0</v>
      </c>
      <c r="W651" s="31" t="s">
        <v>764</v>
      </c>
      <c r="X651" s="254"/>
    </row>
    <row r="652" spans="1:42" s="31" customFormat="1" ht="16.2">
      <c r="A652" s="31">
        <v>1823</v>
      </c>
      <c r="B652" s="264" t="str">
        <f t="shared" si="174"/>
        <v>track_1823</v>
      </c>
      <c r="C652" s="263">
        <v>72</v>
      </c>
      <c r="D652" s="254">
        <f t="shared" si="155"/>
        <v>0</v>
      </c>
      <c r="E652" s="254">
        <f t="shared" si="156"/>
        <v>4</v>
      </c>
      <c r="F652" s="254">
        <f t="shared" si="157"/>
        <v>1</v>
      </c>
      <c r="G652" s="254">
        <f t="shared" si="158"/>
        <v>1</v>
      </c>
      <c r="H652" s="254">
        <f t="shared" si="159"/>
        <v>18</v>
      </c>
      <c r="I652" s="31">
        <v>6</v>
      </c>
      <c r="J652" s="254">
        <f t="shared" si="175"/>
        <v>1</v>
      </c>
      <c r="K652" s="254">
        <f t="shared" si="176"/>
        <v>0</v>
      </c>
      <c r="L652" s="254">
        <f t="shared" si="177"/>
        <v>0</v>
      </c>
      <c r="M652" s="254">
        <f t="shared" si="178"/>
        <v>0</v>
      </c>
      <c r="N652" s="254">
        <f t="shared" si="179"/>
        <v>0</v>
      </c>
      <c r="O652" s="254">
        <f t="shared" si="180"/>
        <v>0</v>
      </c>
      <c r="P652" s="254">
        <f t="shared" si="181"/>
        <v>0</v>
      </c>
      <c r="Q652" s="254" t="s">
        <v>757</v>
      </c>
      <c r="R652" s="254">
        <v>150</v>
      </c>
      <c r="S652" s="254">
        <v>0</v>
      </c>
      <c r="T652" s="254">
        <v>0</v>
      </c>
      <c r="U652" s="262" t="s">
        <v>1</v>
      </c>
      <c r="V652" s="262">
        <v>0</v>
      </c>
      <c r="W652" s="31" t="s">
        <v>763</v>
      </c>
      <c r="X652" s="254"/>
      <c r="Y652" s="254"/>
    </row>
    <row r="653" spans="1:42" s="31" customFormat="1" ht="16.2">
      <c r="A653" s="31">
        <v>1824</v>
      </c>
      <c r="B653" s="264" t="str">
        <f t="shared" si="174"/>
        <v>track_1824</v>
      </c>
      <c r="C653" s="263">
        <v>72</v>
      </c>
      <c r="D653" s="254">
        <f t="shared" si="155"/>
        <v>0</v>
      </c>
      <c r="E653" s="254">
        <f t="shared" si="156"/>
        <v>4</v>
      </c>
      <c r="F653" s="254">
        <f t="shared" si="157"/>
        <v>2</v>
      </c>
      <c r="G653" s="254">
        <f t="shared" si="158"/>
        <v>1</v>
      </c>
      <c r="H653" s="254">
        <f t="shared" si="159"/>
        <v>19</v>
      </c>
      <c r="I653" s="31">
        <v>6</v>
      </c>
      <c r="J653" s="254">
        <f t="shared" si="175"/>
        <v>1</v>
      </c>
      <c r="K653" s="254">
        <f t="shared" si="176"/>
        <v>0</v>
      </c>
      <c r="L653" s="254">
        <f t="shared" si="177"/>
        <v>0</v>
      </c>
      <c r="M653" s="254">
        <f t="shared" si="178"/>
        <v>0</v>
      </c>
      <c r="N653" s="254">
        <f t="shared" si="179"/>
        <v>0</v>
      </c>
      <c r="O653" s="254">
        <f t="shared" si="180"/>
        <v>0</v>
      </c>
      <c r="P653" s="254">
        <f t="shared" si="181"/>
        <v>0</v>
      </c>
      <c r="Q653" s="254" t="s">
        <v>757</v>
      </c>
      <c r="R653" s="254">
        <v>150</v>
      </c>
      <c r="S653" s="254">
        <v>0</v>
      </c>
      <c r="T653" s="254">
        <v>0</v>
      </c>
      <c r="U653" s="262" t="s">
        <v>1</v>
      </c>
      <c r="V653" s="262">
        <v>0</v>
      </c>
      <c r="W653" s="31" t="s">
        <v>762</v>
      </c>
      <c r="X653" s="254"/>
      <c r="Y653" s="254"/>
    </row>
    <row r="654" spans="1:42" s="31" customFormat="1" ht="16.2">
      <c r="A654" s="31">
        <v>1825</v>
      </c>
      <c r="B654" s="264" t="str">
        <f t="shared" si="174"/>
        <v>track_1825</v>
      </c>
      <c r="C654" s="263">
        <v>72</v>
      </c>
      <c r="D654" s="254">
        <f t="shared" si="155"/>
        <v>0</v>
      </c>
      <c r="E654" s="254">
        <f t="shared" si="156"/>
        <v>2</v>
      </c>
      <c r="F654" s="254">
        <f t="shared" si="157"/>
        <v>4</v>
      </c>
      <c r="G654" s="254">
        <f t="shared" si="158"/>
        <v>1</v>
      </c>
      <c r="H654" s="254">
        <f t="shared" si="159"/>
        <v>20</v>
      </c>
      <c r="I654" s="31">
        <v>6</v>
      </c>
      <c r="J654" s="254">
        <f t="shared" si="175"/>
        <v>1</v>
      </c>
      <c r="K654" s="254">
        <f t="shared" si="176"/>
        <v>0</v>
      </c>
      <c r="L654" s="254">
        <f t="shared" si="177"/>
        <v>0</v>
      </c>
      <c r="M654" s="254">
        <f t="shared" si="178"/>
        <v>0</v>
      </c>
      <c r="N654" s="254">
        <f t="shared" si="179"/>
        <v>0</v>
      </c>
      <c r="O654" s="254">
        <f t="shared" si="180"/>
        <v>0</v>
      </c>
      <c r="P654" s="254">
        <f t="shared" si="181"/>
        <v>0</v>
      </c>
      <c r="Q654" s="254" t="s">
        <v>757</v>
      </c>
      <c r="R654" s="254">
        <v>150</v>
      </c>
      <c r="S654" s="254">
        <v>0</v>
      </c>
      <c r="T654" s="254">
        <v>0</v>
      </c>
      <c r="U654" s="262" t="s">
        <v>1</v>
      </c>
      <c r="V654" s="262">
        <v>0</v>
      </c>
      <c r="W654" s="31" t="s">
        <v>756</v>
      </c>
      <c r="X654" s="254"/>
      <c r="Y654" s="254"/>
    </row>
    <row r="655" spans="1:42" s="257" customFormat="1" ht="16.2">
      <c r="A655" s="257">
        <v>1826</v>
      </c>
      <c r="B655" s="261" t="str">
        <f t="shared" si="174"/>
        <v>track_1826</v>
      </c>
      <c r="C655" s="260">
        <v>39</v>
      </c>
      <c r="D655" s="258">
        <f t="shared" si="155"/>
        <v>0</v>
      </c>
      <c r="E655" s="258">
        <f t="shared" si="156"/>
        <v>2</v>
      </c>
      <c r="F655" s="258">
        <f t="shared" si="157"/>
        <v>3</v>
      </c>
      <c r="G655" s="258">
        <f t="shared" si="158"/>
        <v>1</v>
      </c>
      <c r="H655" s="258">
        <f t="shared" si="159"/>
        <v>20</v>
      </c>
      <c r="I655" s="257">
        <v>6</v>
      </c>
      <c r="J655" s="258">
        <f t="shared" si="175"/>
        <v>0</v>
      </c>
      <c r="K655" s="258">
        <f t="shared" si="176"/>
        <v>0</v>
      </c>
      <c r="L655" s="258">
        <f t="shared" si="177"/>
        <v>0</v>
      </c>
      <c r="M655" s="258">
        <f t="shared" si="178"/>
        <v>0</v>
      </c>
      <c r="N655" s="258">
        <f t="shared" si="179"/>
        <v>0</v>
      </c>
      <c r="O655" s="258">
        <f t="shared" si="180"/>
        <v>0</v>
      </c>
      <c r="P655" s="258">
        <f t="shared" si="181"/>
        <v>0</v>
      </c>
      <c r="Q655" s="258" t="s">
        <v>757</v>
      </c>
      <c r="R655" s="258">
        <v>150</v>
      </c>
      <c r="S655" s="258">
        <v>0</v>
      </c>
      <c r="T655" s="258">
        <v>0</v>
      </c>
      <c r="U655" s="259" t="s">
        <v>1</v>
      </c>
      <c r="V655" s="259">
        <v>0</v>
      </c>
      <c r="W655" s="257" t="s">
        <v>761</v>
      </c>
      <c r="X655" s="258"/>
      <c r="Y655" s="258"/>
    </row>
    <row r="656" spans="1:42" s="257" customFormat="1" ht="16.2">
      <c r="A656" s="257">
        <v>1827</v>
      </c>
      <c r="B656" s="261" t="str">
        <f t="shared" si="174"/>
        <v>track_1827</v>
      </c>
      <c r="C656" s="260">
        <v>39</v>
      </c>
      <c r="D656" s="258">
        <f t="shared" si="155"/>
        <v>0</v>
      </c>
      <c r="E656" s="258">
        <f t="shared" si="156"/>
        <v>3</v>
      </c>
      <c r="F656" s="258">
        <f t="shared" si="157"/>
        <v>4</v>
      </c>
      <c r="G656" s="258">
        <f t="shared" si="158"/>
        <v>1</v>
      </c>
      <c r="H656" s="258">
        <f t="shared" si="159"/>
        <v>20</v>
      </c>
      <c r="I656" s="257">
        <v>6</v>
      </c>
      <c r="J656" s="258">
        <f t="shared" si="175"/>
        <v>0</v>
      </c>
      <c r="K656" s="258">
        <f t="shared" si="176"/>
        <v>0</v>
      </c>
      <c r="L656" s="258">
        <f t="shared" si="177"/>
        <v>0</v>
      </c>
      <c r="M656" s="258">
        <f t="shared" si="178"/>
        <v>0</v>
      </c>
      <c r="N656" s="258">
        <f t="shared" si="179"/>
        <v>0</v>
      </c>
      <c r="O656" s="258">
        <f t="shared" si="180"/>
        <v>0</v>
      </c>
      <c r="P656" s="258">
        <f t="shared" si="181"/>
        <v>0</v>
      </c>
      <c r="Q656" s="258" t="s">
        <v>757</v>
      </c>
      <c r="R656" s="258">
        <v>150</v>
      </c>
      <c r="S656" s="258">
        <v>0</v>
      </c>
      <c r="T656" s="258">
        <v>0</v>
      </c>
      <c r="U656" s="259" t="s">
        <v>1</v>
      </c>
      <c r="V656" s="259">
        <v>0</v>
      </c>
      <c r="W656" s="257" t="s">
        <v>760</v>
      </c>
      <c r="X656" s="258"/>
      <c r="Y656" s="258"/>
    </row>
    <row r="657" spans="1:42" s="257" customFormat="1" ht="16.2">
      <c r="A657" s="257">
        <v>1828</v>
      </c>
      <c r="B657" s="261" t="str">
        <f t="shared" si="174"/>
        <v>track_1828</v>
      </c>
      <c r="C657" s="260">
        <v>39</v>
      </c>
      <c r="D657" s="258">
        <f t="shared" si="155"/>
        <v>0</v>
      </c>
      <c r="E657" s="258">
        <f t="shared" si="156"/>
        <v>4</v>
      </c>
      <c r="F657" s="258">
        <f t="shared" si="157"/>
        <v>1</v>
      </c>
      <c r="G657" s="258">
        <f t="shared" si="158"/>
        <v>1</v>
      </c>
      <c r="H657" s="258">
        <f t="shared" si="159"/>
        <v>20</v>
      </c>
      <c r="I657" s="257">
        <v>6</v>
      </c>
      <c r="J657" s="258">
        <f t="shared" si="175"/>
        <v>0</v>
      </c>
      <c r="K657" s="258">
        <f t="shared" si="176"/>
        <v>0</v>
      </c>
      <c r="L657" s="258">
        <f t="shared" si="177"/>
        <v>0</v>
      </c>
      <c r="M657" s="258">
        <f t="shared" si="178"/>
        <v>0</v>
      </c>
      <c r="N657" s="258">
        <f t="shared" si="179"/>
        <v>0</v>
      </c>
      <c r="O657" s="258">
        <f t="shared" si="180"/>
        <v>0</v>
      </c>
      <c r="P657" s="258">
        <f t="shared" si="181"/>
        <v>0</v>
      </c>
      <c r="Q657" s="258" t="s">
        <v>757</v>
      </c>
      <c r="R657" s="258">
        <v>150</v>
      </c>
      <c r="S657" s="258">
        <v>0</v>
      </c>
      <c r="T657" s="258">
        <v>0</v>
      </c>
      <c r="U657" s="259" t="s">
        <v>1</v>
      </c>
      <c r="V657" s="259">
        <v>0</v>
      </c>
      <c r="W657" s="257" t="s">
        <v>759</v>
      </c>
      <c r="X657" s="258"/>
      <c r="Y657" s="258"/>
    </row>
    <row r="658" spans="1:42" s="257" customFormat="1" ht="16.2">
      <c r="A658" s="257">
        <v>1829</v>
      </c>
      <c r="B658" s="261" t="str">
        <f t="shared" si="174"/>
        <v>track_1829</v>
      </c>
      <c r="C658" s="260">
        <v>39</v>
      </c>
      <c r="D658" s="258">
        <f t="shared" si="155"/>
        <v>0</v>
      </c>
      <c r="E658" s="258">
        <f t="shared" si="156"/>
        <v>4</v>
      </c>
      <c r="F658" s="258">
        <f t="shared" si="157"/>
        <v>2</v>
      </c>
      <c r="G658" s="258">
        <f t="shared" si="158"/>
        <v>1</v>
      </c>
      <c r="H658" s="258">
        <f t="shared" si="159"/>
        <v>20</v>
      </c>
      <c r="I658" s="257">
        <v>6</v>
      </c>
      <c r="J658" s="258">
        <f t="shared" si="175"/>
        <v>0</v>
      </c>
      <c r="K658" s="258">
        <f t="shared" si="176"/>
        <v>0</v>
      </c>
      <c r="L658" s="258">
        <f t="shared" si="177"/>
        <v>0</v>
      </c>
      <c r="M658" s="258">
        <f t="shared" si="178"/>
        <v>0</v>
      </c>
      <c r="N658" s="258">
        <f t="shared" si="179"/>
        <v>0</v>
      </c>
      <c r="O658" s="258">
        <f t="shared" si="180"/>
        <v>0</v>
      </c>
      <c r="P658" s="258">
        <f t="shared" si="181"/>
        <v>0</v>
      </c>
      <c r="Q658" s="258" t="s">
        <v>757</v>
      </c>
      <c r="R658" s="258">
        <v>150</v>
      </c>
      <c r="S658" s="258">
        <v>0</v>
      </c>
      <c r="T658" s="258">
        <v>0</v>
      </c>
      <c r="U658" s="259" t="s">
        <v>1</v>
      </c>
      <c r="V658" s="259">
        <v>0</v>
      </c>
      <c r="W658" s="257" t="s">
        <v>758</v>
      </c>
      <c r="X658" s="258"/>
      <c r="Y658" s="258"/>
    </row>
    <row r="659" spans="1:42" s="257" customFormat="1" ht="16.2">
      <c r="A659" s="257">
        <v>1830</v>
      </c>
      <c r="B659" s="261" t="str">
        <f t="shared" si="174"/>
        <v>track_1830</v>
      </c>
      <c r="C659" s="260">
        <v>39</v>
      </c>
      <c r="D659" s="258">
        <f t="shared" si="155"/>
        <v>0</v>
      </c>
      <c r="E659" s="258">
        <f t="shared" si="156"/>
        <v>2</v>
      </c>
      <c r="F659" s="258">
        <f t="shared" si="157"/>
        <v>4</v>
      </c>
      <c r="G659" s="258">
        <f t="shared" si="158"/>
        <v>1</v>
      </c>
      <c r="H659" s="258">
        <f t="shared" si="159"/>
        <v>20</v>
      </c>
      <c r="I659" s="257">
        <v>6</v>
      </c>
      <c r="J659" s="258">
        <f t="shared" si="175"/>
        <v>0</v>
      </c>
      <c r="K659" s="258">
        <f t="shared" si="176"/>
        <v>0</v>
      </c>
      <c r="L659" s="258">
        <f t="shared" si="177"/>
        <v>0</v>
      </c>
      <c r="M659" s="258">
        <f t="shared" si="178"/>
        <v>0</v>
      </c>
      <c r="N659" s="258">
        <f t="shared" si="179"/>
        <v>0</v>
      </c>
      <c r="O659" s="258">
        <f t="shared" si="180"/>
        <v>0</v>
      </c>
      <c r="P659" s="258">
        <f t="shared" si="181"/>
        <v>0</v>
      </c>
      <c r="Q659" s="258" t="s">
        <v>757</v>
      </c>
      <c r="R659" s="258">
        <v>150</v>
      </c>
      <c r="S659" s="258">
        <v>0</v>
      </c>
      <c r="T659" s="258">
        <v>0</v>
      </c>
      <c r="U659" s="259" t="s">
        <v>1</v>
      </c>
      <c r="V659" s="259">
        <v>0</v>
      </c>
      <c r="W659" s="257" t="s">
        <v>756</v>
      </c>
      <c r="X659" s="258"/>
      <c r="Y659" s="258"/>
    </row>
    <row r="660" spans="1:42" s="31" customFormat="1">
      <c r="A660" s="256" t="str">
        <f t="shared" ref="A660:A669" si="182">RIGHT(W660,4)</f>
        <v>2001</v>
      </c>
      <c r="B660" s="124" t="str">
        <f t="shared" si="174"/>
        <v>track_2001</v>
      </c>
      <c r="C660" s="33">
        <v>3</v>
      </c>
      <c r="D660" s="33">
        <f t="shared" si="155"/>
        <v>1</v>
      </c>
      <c r="E660" s="33">
        <f t="shared" si="156"/>
        <v>4</v>
      </c>
      <c r="F660" s="33">
        <f t="shared" si="157"/>
        <v>2</v>
      </c>
      <c r="G660" s="33">
        <f t="shared" si="158"/>
        <v>9</v>
      </c>
      <c r="H660" s="33">
        <f t="shared" si="159"/>
        <v>7</v>
      </c>
      <c r="I660" s="33">
        <v>12</v>
      </c>
      <c r="J660" s="31">
        <f t="shared" si="175"/>
        <v>1</v>
      </c>
      <c r="K660" s="31">
        <f t="shared" si="176"/>
        <v>1</v>
      </c>
      <c r="L660" s="31">
        <v>1</v>
      </c>
      <c r="M660" s="31">
        <v>1</v>
      </c>
      <c r="N660" s="31">
        <f t="shared" si="179"/>
        <v>1</v>
      </c>
      <c r="O660" s="31">
        <v>1</v>
      </c>
      <c r="P660" s="31">
        <v>1</v>
      </c>
      <c r="Q660" s="31" t="s">
        <v>746</v>
      </c>
      <c r="R660" s="31">
        <v>0</v>
      </c>
      <c r="S660" s="33">
        <v>0</v>
      </c>
      <c r="T660" s="33">
        <v>0</v>
      </c>
      <c r="U660" s="96" t="s">
        <v>1</v>
      </c>
      <c r="V660" s="96">
        <v>0</v>
      </c>
      <c r="W660" s="33" t="s">
        <v>755</v>
      </c>
      <c r="X660" s="33"/>
      <c r="Y660" s="255"/>
      <c r="Z660" s="255"/>
      <c r="AA660" s="255"/>
    </row>
    <row r="661" spans="1:42" s="31" customFormat="1">
      <c r="A661" s="256" t="str">
        <f t="shared" si="182"/>
        <v>2002</v>
      </c>
      <c r="B661" s="124" t="str">
        <f t="shared" si="174"/>
        <v>track_2002</v>
      </c>
      <c r="C661" s="33">
        <v>8</v>
      </c>
      <c r="D661" s="33">
        <f t="shared" si="155"/>
        <v>1</v>
      </c>
      <c r="E661" s="33">
        <f t="shared" si="156"/>
        <v>1</v>
      </c>
      <c r="F661" s="33">
        <f t="shared" si="157"/>
        <v>4</v>
      </c>
      <c r="G661" s="33">
        <f t="shared" si="158"/>
        <v>9</v>
      </c>
      <c r="H661" s="33">
        <f t="shared" si="159"/>
        <v>8</v>
      </c>
      <c r="I661" s="33">
        <v>12</v>
      </c>
      <c r="J661" s="31">
        <f t="shared" si="175"/>
        <v>1</v>
      </c>
      <c r="K661" s="31">
        <f t="shared" si="176"/>
        <v>1</v>
      </c>
      <c r="L661" s="31">
        <v>1</v>
      </c>
      <c r="M661" s="31">
        <v>1</v>
      </c>
      <c r="N661" s="31">
        <f t="shared" si="179"/>
        <v>1</v>
      </c>
      <c r="O661" s="31">
        <v>1</v>
      </c>
      <c r="P661" s="31">
        <v>1</v>
      </c>
      <c r="Q661" s="31" t="s">
        <v>746</v>
      </c>
      <c r="R661" s="31">
        <v>0</v>
      </c>
      <c r="S661" s="33">
        <v>0</v>
      </c>
      <c r="T661" s="33">
        <v>0</v>
      </c>
      <c r="U661" s="96" t="s">
        <v>1</v>
      </c>
      <c r="V661" s="96">
        <v>0</v>
      </c>
      <c r="W661" s="33" t="s">
        <v>754</v>
      </c>
      <c r="X661" s="33"/>
      <c r="Y661" s="255"/>
      <c r="Z661" s="255"/>
      <c r="AA661" s="255"/>
    </row>
    <row r="662" spans="1:42" s="255" customFormat="1">
      <c r="A662" s="256" t="str">
        <f t="shared" si="182"/>
        <v>2003</v>
      </c>
      <c r="B662" s="124" t="str">
        <f t="shared" si="174"/>
        <v>track_2003</v>
      </c>
      <c r="C662" s="33">
        <v>7</v>
      </c>
      <c r="D662" s="33">
        <f t="shared" si="155"/>
        <v>1</v>
      </c>
      <c r="E662" s="33">
        <f t="shared" si="156"/>
        <v>3</v>
      </c>
      <c r="F662" s="33">
        <f t="shared" si="157"/>
        <v>4</v>
      </c>
      <c r="G662" s="33">
        <f t="shared" si="158"/>
        <v>9</v>
      </c>
      <c r="H662" s="33">
        <f t="shared" si="159"/>
        <v>9</v>
      </c>
      <c r="I662" s="33">
        <v>12</v>
      </c>
      <c r="J662" s="31">
        <f t="shared" si="175"/>
        <v>1</v>
      </c>
      <c r="K662" s="31">
        <f t="shared" si="176"/>
        <v>1</v>
      </c>
      <c r="L662" s="31">
        <v>1</v>
      </c>
      <c r="M662" s="31">
        <v>1</v>
      </c>
      <c r="N662" s="31">
        <f t="shared" si="179"/>
        <v>1</v>
      </c>
      <c r="O662" s="31">
        <v>1</v>
      </c>
      <c r="P662" s="31">
        <v>1</v>
      </c>
      <c r="Q662" s="31" t="s">
        <v>746</v>
      </c>
      <c r="R662" s="31">
        <v>0</v>
      </c>
      <c r="S662" s="33">
        <v>0</v>
      </c>
      <c r="T662" s="33">
        <v>0</v>
      </c>
      <c r="U662" s="96" t="s">
        <v>1</v>
      </c>
      <c r="V662" s="96">
        <v>0</v>
      </c>
      <c r="W662" s="33" t="s">
        <v>753</v>
      </c>
      <c r="X662" s="33"/>
      <c r="AP662" s="31"/>
    </row>
    <row r="663" spans="1:42" s="255" customFormat="1">
      <c r="A663" s="256" t="str">
        <f t="shared" si="182"/>
        <v>2004</v>
      </c>
      <c r="B663" s="124" t="str">
        <f t="shared" si="174"/>
        <v>track_2004</v>
      </c>
      <c r="C663" s="33">
        <v>10</v>
      </c>
      <c r="D663" s="33">
        <f t="shared" si="155"/>
        <v>1</v>
      </c>
      <c r="E663" s="33">
        <f t="shared" si="156"/>
        <v>4</v>
      </c>
      <c r="F663" s="33">
        <f t="shared" si="157"/>
        <v>2</v>
      </c>
      <c r="G663" s="33">
        <f t="shared" si="158"/>
        <v>9</v>
      </c>
      <c r="H663" s="33">
        <f t="shared" si="159"/>
        <v>10</v>
      </c>
      <c r="I663" s="33">
        <v>12</v>
      </c>
      <c r="J663" s="31">
        <f t="shared" si="175"/>
        <v>1</v>
      </c>
      <c r="K663" s="31">
        <f t="shared" si="176"/>
        <v>1</v>
      </c>
      <c r="L663" s="31">
        <v>1</v>
      </c>
      <c r="M663" s="31">
        <v>1</v>
      </c>
      <c r="N663" s="31">
        <f t="shared" si="179"/>
        <v>1</v>
      </c>
      <c r="O663" s="31">
        <v>1</v>
      </c>
      <c r="P663" s="31">
        <v>1</v>
      </c>
      <c r="Q663" s="31" t="s">
        <v>746</v>
      </c>
      <c r="R663" s="31">
        <v>0</v>
      </c>
      <c r="S663" s="33">
        <v>0</v>
      </c>
      <c r="T663" s="33">
        <v>0</v>
      </c>
      <c r="U663" s="96" t="s">
        <v>1</v>
      </c>
      <c r="V663" s="96">
        <v>0</v>
      </c>
      <c r="W663" s="33" t="s">
        <v>752</v>
      </c>
      <c r="X663" s="33"/>
      <c r="AP663" s="31"/>
    </row>
    <row r="664" spans="1:42" s="255" customFormat="1">
      <c r="A664" s="256" t="str">
        <f t="shared" si="182"/>
        <v>2005</v>
      </c>
      <c r="B664" s="124" t="str">
        <f t="shared" si="174"/>
        <v>track_2005</v>
      </c>
      <c r="C664" s="33">
        <v>13</v>
      </c>
      <c r="D664" s="33">
        <f t="shared" si="155"/>
        <v>1</v>
      </c>
      <c r="E664" s="33">
        <f t="shared" si="156"/>
        <v>2</v>
      </c>
      <c r="F664" s="33">
        <f t="shared" si="157"/>
        <v>4</v>
      </c>
      <c r="G664" s="33">
        <f t="shared" si="158"/>
        <v>9</v>
      </c>
      <c r="H664" s="33">
        <f t="shared" si="159"/>
        <v>11</v>
      </c>
      <c r="I664" s="33">
        <v>12</v>
      </c>
      <c r="J664" s="31">
        <f t="shared" si="175"/>
        <v>1</v>
      </c>
      <c r="K664" s="31">
        <f t="shared" si="176"/>
        <v>1</v>
      </c>
      <c r="L664" s="31">
        <v>1</v>
      </c>
      <c r="M664" s="31">
        <v>1</v>
      </c>
      <c r="N664" s="31">
        <f t="shared" si="179"/>
        <v>1</v>
      </c>
      <c r="O664" s="31">
        <v>1</v>
      </c>
      <c r="P664" s="31">
        <v>1</v>
      </c>
      <c r="Q664" s="31" t="s">
        <v>746</v>
      </c>
      <c r="R664" s="31">
        <v>0</v>
      </c>
      <c r="S664" s="33">
        <v>0</v>
      </c>
      <c r="T664" s="33">
        <v>0</v>
      </c>
      <c r="U664" s="96" t="s">
        <v>1</v>
      </c>
      <c r="V664" s="96">
        <v>0</v>
      </c>
      <c r="W664" s="33" t="s">
        <v>751</v>
      </c>
      <c r="X664" s="33"/>
      <c r="AP664" s="31"/>
    </row>
    <row r="665" spans="1:42" s="255" customFormat="1">
      <c r="A665" s="256" t="str">
        <f t="shared" si="182"/>
        <v>2060</v>
      </c>
      <c r="B665" s="124" t="str">
        <f t="shared" si="174"/>
        <v>track_2060</v>
      </c>
      <c r="C665" s="33">
        <f>INT(RIGHT(LEFT(W665,8),2))</f>
        <v>1</v>
      </c>
      <c r="D665" s="33">
        <f t="shared" si="155"/>
        <v>0</v>
      </c>
      <c r="E665" s="33">
        <f t="shared" si="156"/>
        <v>4</v>
      </c>
      <c r="F665" s="33">
        <f t="shared" si="157"/>
        <v>4</v>
      </c>
      <c r="G665" s="33">
        <f t="shared" si="158"/>
        <v>9</v>
      </c>
      <c r="H665" s="33">
        <f t="shared" si="159"/>
        <v>1</v>
      </c>
      <c r="I665" s="33">
        <v>13</v>
      </c>
      <c r="J665" s="31">
        <f t="shared" si="175"/>
        <v>1</v>
      </c>
      <c r="K665" s="31">
        <f t="shared" si="176"/>
        <v>1</v>
      </c>
      <c r="L665" s="31">
        <v>1</v>
      </c>
      <c r="M665" s="31">
        <v>1</v>
      </c>
      <c r="N665" s="31">
        <f t="shared" si="179"/>
        <v>0</v>
      </c>
      <c r="O665" s="31">
        <v>1</v>
      </c>
      <c r="P665" s="31">
        <v>1</v>
      </c>
      <c r="Q665" s="31" t="s">
        <v>746</v>
      </c>
      <c r="R665" s="31">
        <v>0</v>
      </c>
      <c r="S665" s="33">
        <v>0</v>
      </c>
      <c r="T665" s="33">
        <v>0</v>
      </c>
      <c r="U665" s="96" t="s">
        <v>1</v>
      </c>
      <c r="V665" s="96">
        <v>0</v>
      </c>
      <c r="W665" s="33" t="s">
        <v>750</v>
      </c>
      <c r="X665" s="252"/>
      <c r="AP665" s="31"/>
    </row>
    <row r="666" spans="1:42" s="255" customFormat="1">
      <c r="A666" s="256" t="str">
        <f t="shared" si="182"/>
        <v>2061</v>
      </c>
      <c r="B666" s="124" t="str">
        <f t="shared" si="174"/>
        <v>track_2061</v>
      </c>
      <c r="C666" s="33">
        <f>INT(RIGHT(LEFT(W666,8),2))</f>
        <v>1</v>
      </c>
      <c r="D666" s="33">
        <f t="shared" si="155"/>
        <v>0</v>
      </c>
      <c r="E666" s="33">
        <f t="shared" si="156"/>
        <v>2</v>
      </c>
      <c r="F666" s="33">
        <f t="shared" si="157"/>
        <v>3</v>
      </c>
      <c r="G666" s="33">
        <f t="shared" si="158"/>
        <v>9</v>
      </c>
      <c r="H666" s="33">
        <f t="shared" si="159"/>
        <v>1</v>
      </c>
      <c r="I666" s="33">
        <v>13</v>
      </c>
      <c r="J666" s="31">
        <f t="shared" si="175"/>
        <v>1</v>
      </c>
      <c r="K666" s="31">
        <f t="shared" si="176"/>
        <v>1</v>
      </c>
      <c r="L666" s="31">
        <v>1</v>
      </c>
      <c r="M666" s="31">
        <v>1</v>
      </c>
      <c r="N666" s="31">
        <f t="shared" si="179"/>
        <v>0</v>
      </c>
      <c r="O666" s="31">
        <v>1</v>
      </c>
      <c r="P666" s="31">
        <v>1</v>
      </c>
      <c r="Q666" s="31" t="s">
        <v>746</v>
      </c>
      <c r="R666" s="31">
        <v>0</v>
      </c>
      <c r="S666" s="33">
        <v>0</v>
      </c>
      <c r="T666" s="33">
        <v>0</v>
      </c>
      <c r="U666" s="96" t="s">
        <v>1</v>
      </c>
      <c r="V666" s="96">
        <v>0</v>
      </c>
      <c r="W666" s="33" t="s">
        <v>749</v>
      </c>
      <c r="X666" s="252"/>
      <c r="AP666" s="31"/>
    </row>
    <row r="667" spans="1:42" s="255" customFormat="1">
      <c r="A667" s="256" t="str">
        <f t="shared" si="182"/>
        <v>2062</v>
      </c>
      <c r="B667" s="124" t="str">
        <f t="shared" si="174"/>
        <v>track_2062</v>
      </c>
      <c r="C667" s="33">
        <f>INT(RIGHT(LEFT(W667,8),2))</f>
        <v>1</v>
      </c>
      <c r="D667" s="33">
        <f t="shared" si="155"/>
        <v>1</v>
      </c>
      <c r="E667" s="33">
        <f t="shared" si="156"/>
        <v>3</v>
      </c>
      <c r="F667" s="33">
        <f t="shared" si="157"/>
        <v>4</v>
      </c>
      <c r="G667" s="33">
        <f t="shared" si="158"/>
        <v>9</v>
      </c>
      <c r="H667" s="33">
        <f t="shared" si="159"/>
        <v>1</v>
      </c>
      <c r="I667" s="33">
        <v>13</v>
      </c>
      <c r="J667" s="31">
        <f t="shared" si="175"/>
        <v>1</v>
      </c>
      <c r="K667" s="31">
        <f t="shared" si="176"/>
        <v>1</v>
      </c>
      <c r="L667" s="31">
        <v>1</v>
      </c>
      <c r="M667" s="31">
        <v>1</v>
      </c>
      <c r="N667" s="31">
        <f t="shared" si="179"/>
        <v>0</v>
      </c>
      <c r="O667" s="31">
        <v>1</v>
      </c>
      <c r="P667" s="31">
        <v>1</v>
      </c>
      <c r="Q667" s="31" t="s">
        <v>746</v>
      </c>
      <c r="R667" s="31">
        <v>0</v>
      </c>
      <c r="S667" s="33">
        <v>0</v>
      </c>
      <c r="T667" s="33">
        <v>0</v>
      </c>
      <c r="U667" s="96" t="s">
        <v>1</v>
      </c>
      <c r="V667" s="96">
        <v>0</v>
      </c>
      <c r="W667" s="33" t="s">
        <v>748</v>
      </c>
      <c r="X667" s="252"/>
      <c r="AP667" s="31"/>
    </row>
    <row r="668" spans="1:42" s="255" customFormat="1">
      <c r="A668" s="256" t="str">
        <f t="shared" si="182"/>
        <v>2063</v>
      </c>
      <c r="B668" s="124" t="str">
        <f t="shared" si="174"/>
        <v>track_2063</v>
      </c>
      <c r="C668" s="33">
        <f>INT(RIGHT(LEFT(W668,8),2))</f>
        <v>1</v>
      </c>
      <c r="D668" s="33">
        <f t="shared" si="155"/>
        <v>1</v>
      </c>
      <c r="E668" s="33">
        <f t="shared" si="156"/>
        <v>4</v>
      </c>
      <c r="F668" s="33">
        <f t="shared" si="157"/>
        <v>1</v>
      </c>
      <c r="G668" s="33">
        <f t="shared" si="158"/>
        <v>9</v>
      </c>
      <c r="H668" s="33">
        <f t="shared" si="159"/>
        <v>1</v>
      </c>
      <c r="I668" s="33">
        <v>13</v>
      </c>
      <c r="J668" s="31">
        <f t="shared" si="175"/>
        <v>1</v>
      </c>
      <c r="K668" s="31">
        <f t="shared" si="176"/>
        <v>1</v>
      </c>
      <c r="L668" s="31">
        <v>1</v>
      </c>
      <c r="M668" s="31">
        <v>1</v>
      </c>
      <c r="N668" s="31">
        <f t="shared" si="179"/>
        <v>0</v>
      </c>
      <c r="O668" s="31">
        <v>1</v>
      </c>
      <c r="P668" s="31">
        <v>1</v>
      </c>
      <c r="Q668" s="31" t="s">
        <v>746</v>
      </c>
      <c r="R668" s="31">
        <v>0</v>
      </c>
      <c r="S668" s="33">
        <v>0</v>
      </c>
      <c r="T668" s="33">
        <v>0</v>
      </c>
      <c r="U668" s="96" t="s">
        <v>1</v>
      </c>
      <c r="V668" s="96">
        <v>0</v>
      </c>
      <c r="W668" s="33" t="s">
        <v>747</v>
      </c>
      <c r="X668" s="252"/>
      <c r="AP668" s="31"/>
    </row>
    <row r="669" spans="1:42" s="255" customFormat="1">
      <c r="A669" s="256" t="str">
        <f t="shared" si="182"/>
        <v>2064</v>
      </c>
      <c r="B669" s="124" t="str">
        <f t="shared" si="174"/>
        <v>track_2064</v>
      </c>
      <c r="C669" s="33">
        <f>INT(RIGHT(LEFT(W669,8),2))</f>
        <v>1</v>
      </c>
      <c r="D669" s="33">
        <f t="shared" si="155"/>
        <v>1</v>
      </c>
      <c r="E669" s="33">
        <f t="shared" si="156"/>
        <v>1</v>
      </c>
      <c r="F669" s="33">
        <f t="shared" si="157"/>
        <v>2</v>
      </c>
      <c r="G669" s="33">
        <f t="shared" si="158"/>
        <v>9</v>
      </c>
      <c r="H669" s="33">
        <f t="shared" si="159"/>
        <v>1</v>
      </c>
      <c r="I669" s="33">
        <v>13</v>
      </c>
      <c r="J669" s="31">
        <f t="shared" si="175"/>
        <v>1</v>
      </c>
      <c r="K669" s="31">
        <f t="shared" si="176"/>
        <v>1</v>
      </c>
      <c r="L669" s="31">
        <v>1</v>
      </c>
      <c r="M669" s="31">
        <v>1</v>
      </c>
      <c r="N669" s="31">
        <f t="shared" si="179"/>
        <v>0</v>
      </c>
      <c r="O669" s="31">
        <v>1</v>
      </c>
      <c r="P669" s="31">
        <v>1</v>
      </c>
      <c r="Q669" s="31" t="s">
        <v>746</v>
      </c>
      <c r="R669" s="31">
        <v>0</v>
      </c>
      <c r="S669" s="33">
        <v>0</v>
      </c>
      <c r="T669" s="33">
        <v>0</v>
      </c>
      <c r="U669" s="96" t="s">
        <v>1</v>
      </c>
      <c r="V669" s="96">
        <v>0</v>
      </c>
      <c r="W669" s="33" t="s">
        <v>745</v>
      </c>
      <c r="X669" s="252"/>
      <c r="Y669" s="33"/>
      <c r="AP669" s="31"/>
    </row>
    <row r="670" spans="1:42" s="255" customFormat="1">
      <c r="A670" s="31"/>
      <c r="B670" s="31"/>
      <c r="C670" s="31"/>
      <c r="D670" s="31"/>
      <c r="E670" s="31"/>
      <c r="F670" s="31"/>
      <c r="G670" s="31"/>
      <c r="H670" s="31"/>
      <c r="I670" s="31"/>
      <c r="J670" s="31"/>
      <c r="K670" s="31"/>
      <c r="L670" s="31"/>
      <c r="M670" s="31"/>
      <c r="N670" s="31"/>
      <c r="O670" s="31"/>
      <c r="P670" s="31"/>
      <c r="Q670" s="31"/>
      <c r="R670" s="31"/>
      <c r="S670" s="31"/>
      <c r="T670" s="31"/>
      <c r="U670" s="96"/>
      <c r="V670" s="96"/>
      <c r="W670" s="31"/>
      <c r="X670" s="31"/>
      <c r="Y670" s="31"/>
      <c r="Z670" s="254"/>
      <c r="AA670" s="254"/>
      <c r="AP670" s="31"/>
    </row>
    <row r="671" spans="1:42" s="255" customFormat="1">
      <c r="A671" s="31"/>
      <c r="B671" s="31"/>
      <c r="C671" s="31"/>
      <c r="D671" s="31"/>
      <c r="E671" s="31"/>
      <c r="F671" s="31"/>
      <c r="G671" s="31"/>
      <c r="H671" s="31"/>
      <c r="I671" s="31"/>
      <c r="J671" s="31"/>
      <c r="K671" s="31"/>
      <c r="L671" s="31"/>
      <c r="M671" s="31"/>
      <c r="N671" s="31"/>
      <c r="O671" s="31"/>
      <c r="P671" s="31"/>
      <c r="Q671" s="31"/>
      <c r="R671" s="31"/>
      <c r="S671" s="31"/>
      <c r="T671" s="31"/>
      <c r="U671" s="96"/>
      <c r="V671" s="96"/>
      <c r="W671" s="31"/>
      <c r="X671" s="31"/>
      <c r="Y671" s="31"/>
      <c r="Z671" s="254"/>
      <c r="AA671" s="254"/>
      <c r="AP671" s="31"/>
    </row>
    <row r="672" spans="1:42" s="254" customFormat="1">
      <c r="A672" s="31"/>
      <c r="B672" s="31"/>
      <c r="C672" s="31"/>
      <c r="D672" s="31"/>
      <c r="E672" s="31"/>
      <c r="F672" s="31"/>
      <c r="G672" s="31"/>
      <c r="H672" s="31"/>
      <c r="I672" s="31"/>
      <c r="J672" s="31"/>
      <c r="K672" s="31"/>
      <c r="L672" s="31"/>
      <c r="M672" s="31"/>
      <c r="N672" s="31"/>
      <c r="O672" s="31"/>
      <c r="P672" s="31"/>
      <c r="Q672" s="31"/>
      <c r="R672" s="31"/>
      <c r="S672" s="31"/>
      <c r="T672" s="31"/>
      <c r="U672" s="96"/>
      <c r="V672" s="96"/>
      <c r="W672" s="31"/>
      <c r="X672" s="31"/>
      <c r="Y672" s="31"/>
    </row>
    <row r="673" spans="1:27" s="254" customFormat="1">
      <c r="A673" s="31"/>
      <c r="B673" s="31"/>
      <c r="C673" s="31"/>
      <c r="D673" s="31"/>
      <c r="E673" s="31"/>
      <c r="F673" s="31"/>
      <c r="G673" s="31"/>
      <c r="H673" s="31"/>
      <c r="I673" s="31"/>
      <c r="J673" s="31"/>
      <c r="K673" s="31"/>
      <c r="L673" s="31"/>
      <c r="M673" s="31"/>
      <c r="N673" s="31"/>
      <c r="O673" s="31"/>
      <c r="P673" s="31"/>
      <c r="Q673" s="31"/>
      <c r="R673" s="31"/>
      <c r="S673" s="31"/>
      <c r="T673" s="31"/>
      <c r="U673" s="96"/>
      <c r="V673" s="96"/>
      <c r="W673" s="31"/>
      <c r="X673" s="31"/>
      <c r="Y673" s="31"/>
    </row>
    <row r="674" spans="1:27" s="254" customFormat="1">
      <c r="A674" s="31"/>
      <c r="B674" s="31"/>
      <c r="C674" s="31"/>
      <c r="D674" s="31"/>
      <c r="E674" s="31"/>
      <c r="F674" s="31"/>
      <c r="G674" s="31"/>
      <c r="H674" s="31"/>
      <c r="I674" s="31"/>
      <c r="J674" s="31"/>
      <c r="K674" s="31"/>
      <c r="L674" s="31"/>
      <c r="M674" s="31"/>
      <c r="N674" s="31"/>
      <c r="O674" s="31"/>
      <c r="P674" s="31"/>
      <c r="Q674" s="31"/>
      <c r="R674" s="31"/>
      <c r="S674" s="31"/>
      <c r="T674" s="31"/>
      <c r="U674" s="96"/>
      <c r="V674" s="96"/>
      <c r="W674" s="31"/>
      <c r="X674" s="31"/>
      <c r="Y674" s="31"/>
    </row>
    <row r="675" spans="1:27" s="254" customFormat="1">
      <c r="A675" s="31"/>
      <c r="B675" s="31"/>
      <c r="C675" s="31"/>
      <c r="D675" s="31"/>
      <c r="E675" s="31"/>
      <c r="F675" s="31"/>
      <c r="G675" s="31"/>
      <c r="H675" s="31"/>
      <c r="I675" s="31"/>
      <c r="J675" s="31"/>
      <c r="K675" s="31"/>
      <c r="L675" s="31"/>
      <c r="M675" s="31"/>
      <c r="N675" s="31"/>
      <c r="O675" s="31"/>
      <c r="P675" s="31"/>
      <c r="Q675" s="31"/>
      <c r="R675" s="31"/>
      <c r="S675" s="31"/>
      <c r="T675" s="31"/>
      <c r="U675" s="96"/>
      <c r="V675" s="96"/>
      <c r="W675" s="31"/>
      <c r="X675" s="31"/>
      <c r="Y675" s="31"/>
    </row>
    <row r="676" spans="1:27" s="254" customFormat="1">
      <c r="A676" s="31"/>
      <c r="B676" s="31"/>
      <c r="C676" s="31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96"/>
      <c r="V676" s="96"/>
      <c r="W676" s="31"/>
      <c r="X676" s="31"/>
      <c r="Y676" s="31"/>
    </row>
    <row r="677" spans="1:27" s="254" customFormat="1">
      <c r="A677" s="31"/>
      <c r="B677" s="31"/>
      <c r="C677" s="31"/>
      <c r="D677" s="31"/>
      <c r="E677" s="31"/>
      <c r="F677" s="31"/>
      <c r="G677" s="31"/>
      <c r="H677" s="31"/>
      <c r="I677" s="31"/>
      <c r="J677" s="31"/>
      <c r="K677" s="31"/>
      <c r="L677" s="31"/>
      <c r="M677" s="31"/>
      <c r="N677" s="31"/>
      <c r="O677" s="31"/>
      <c r="P677" s="31"/>
      <c r="Q677" s="31"/>
      <c r="R677" s="31"/>
      <c r="S677" s="31"/>
      <c r="T677" s="31"/>
      <c r="U677" s="96"/>
      <c r="V677" s="96"/>
      <c r="W677" s="31"/>
      <c r="X677" s="31"/>
      <c r="Y677" s="31"/>
    </row>
    <row r="678" spans="1:27" s="254" customFormat="1">
      <c r="A678" s="31"/>
      <c r="B678" s="31"/>
      <c r="C678" s="31"/>
      <c r="D678" s="31"/>
      <c r="E678" s="31"/>
      <c r="F678" s="31"/>
      <c r="G678" s="31"/>
      <c r="H678" s="31"/>
      <c r="I678" s="31"/>
      <c r="J678" s="31"/>
      <c r="K678" s="31"/>
      <c r="L678" s="31"/>
      <c r="M678" s="31"/>
      <c r="N678" s="31"/>
      <c r="O678" s="31"/>
      <c r="P678" s="31"/>
      <c r="Q678" s="31"/>
      <c r="R678" s="31"/>
      <c r="S678" s="31"/>
      <c r="T678" s="31"/>
      <c r="U678" s="96"/>
      <c r="V678" s="96"/>
      <c r="W678" s="31"/>
      <c r="X678" s="31"/>
      <c r="Y678" s="31"/>
    </row>
    <row r="679" spans="1:27" s="254" customFormat="1">
      <c r="A679" s="31"/>
      <c r="B679" s="31"/>
      <c r="C679" s="31"/>
      <c r="D679" s="31"/>
      <c r="E679" s="31"/>
      <c r="F679" s="31"/>
      <c r="G679" s="31"/>
      <c r="H679" s="31"/>
      <c r="I679" s="31"/>
      <c r="J679" s="31"/>
      <c r="K679" s="31"/>
      <c r="L679" s="31"/>
      <c r="M679" s="31"/>
      <c r="N679" s="31"/>
      <c r="O679" s="31"/>
      <c r="P679" s="31"/>
      <c r="Q679" s="31"/>
      <c r="R679" s="31"/>
      <c r="S679" s="31"/>
      <c r="T679" s="31"/>
      <c r="U679" s="96"/>
      <c r="V679" s="96"/>
      <c r="W679" s="31"/>
      <c r="X679" s="31"/>
      <c r="Y679" s="31"/>
    </row>
    <row r="680" spans="1:27" s="254" customFormat="1">
      <c r="A680" s="31"/>
      <c r="B680" s="31"/>
      <c r="C680" s="31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96"/>
      <c r="V680" s="96"/>
      <c r="W680" s="31"/>
      <c r="X680" s="31"/>
      <c r="Y680" s="31"/>
    </row>
    <row r="681" spans="1:27" s="254" customFormat="1">
      <c r="A681" s="31"/>
      <c r="B681" s="31"/>
      <c r="C681" s="31"/>
      <c r="D681" s="31"/>
      <c r="E681" s="31"/>
      <c r="F681" s="31"/>
      <c r="G681" s="31"/>
      <c r="H681" s="31"/>
      <c r="I681" s="31"/>
      <c r="J681" s="31"/>
      <c r="K681" s="31"/>
      <c r="L681" s="31"/>
      <c r="M681" s="31"/>
      <c r="N681" s="31"/>
      <c r="O681" s="31"/>
      <c r="P681" s="31"/>
      <c r="Q681" s="31"/>
      <c r="R681" s="31"/>
      <c r="S681" s="31"/>
      <c r="T681" s="31"/>
      <c r="U681" s="96"/>
      <c r="V681" s="96"/>
      <c r="W681" s="31"/>
      <c r="X681" s="31"/>
      <c r="Y681" s="31"/>
    </row>
    <row r="682" spans="1:27" s="254" customFormat="1">
      <c r="A682" s="31"/>
      <c r="B682" s="31"/>
      <c r="C682" s="31"/>
      <c r="D682" s="31"/>
      <c r="E682" s="31"/>
      <c r="F682" s="31"/>
      <c r="G682" s="31"/>
      <c r="H682" s="31"/>
      <c r="I682" s="31"/>
      <c r="J682" s="31"/>
      <c r="K682" s="31"/>
      <c r="L682" s="31"/>
      <c r="M682" s="31"/>
      <c r="N682" s="31"/>
      <c r="O682" s="31"/>
      <c r="P682" s="31"/>
      <c r="Q682" s="31"/>
      <c r="R682" s="31"/>
      <c r="S682" s="31"/>
      <c r="T682" s="31"/>
      <c r="U682" s="96"/>
      <c r="V682" s="96"/>
      <c r="W682" s="31"/>
      <c r="X682" s="31"/>
      <c r="Y682" s="31"/>
    </row>
    <row r="683" spans="1:27" s="254" customFormat="1">
      <c r="A683" s="31"/>
      <c r="B683" s="31"/>
      <c r="C683" s="31"/>
      <c r="D683" s="31"/>
      <c r="E683" s="31"/>
      <c r="F683" s="31"/>
      <c r="G683" s="31"/>
      <c r="H683" s="31"/>
      <c r="I683" s="31"/>
      <c r="J683" s="31"/>
      <c r="K683" s="31"/>
      <c r="L683" s="31"/>
      <c r="M683" s="31"/>
      <c r="N683" s="31"/>
      <c r="O683" s="31"/>
      <c r="P683" s="31"/>
      <c r="Q683" s="31"/>
      <c r="R683" s="31"/>
      <c r="S683" s="31"/>
      <c r="T683" s="31"/>
      <c r="U683" s="96"/>
      <c r="V683" s="96"/>
      <c r="W683" s="31"/>
      <c r="X683" s="31"/>
      <c r="Y683" s="31"/>
      <c r="Z683" s="31"/>
      <c r="AA683" s="31"/>
    </row>
    <row r="684" spans="1:27" s="254" customFormat="1">
      <c r="A684" s="33"/>
      <c r="B684" s="33"/>
      <c r="C684" s="33"/>
      <c r="D684" s="33"/>
      <c r="E684" s="33"/>
      <c r="F684" s="33"/>
      <c r="G684" s="33"/>
      <c r="H684" s="33"/>
      <c r="I684" s="33"/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251"/>
      <c r="V684" s="251"/>
      <c r="W684" s="33"/>
      <c r="X684" s="252"/>
      <c r="Y684" s="33"/>
      <c r="Z684" s="33"/>
      <c r="AA684" s="33"/>
    </row>
    <row r="685" spans="1:27" s="31" customFormat="1">
      <c r="A685" s="33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251"/>
      <c r="V685" s="251"/>
      <c r="W685" s="33"/>
      <c r="X685" s="252"/>
      <c r="Y685" s="33"/>
      <c r="Z685" s="33"/>
      <c r="AA685" s="33"/>
    </row>
    <row r="686" spans="1:27">
      <c r="X686" s="252"/>
    </row>
    <row r="687" spans="1:27">
      <c r="X687" s="252"/>
    </row>
    <row r="688" spans="1:27">
      <c r="X688" s="252"/>
    </row>
    <row r="689" spans="24:24">
      <c r="X689" s="252"/>
    </row>
    <row r="690" spans="24:24">
      <c r="X690" s="252"/>
    </row>
    <row r="691" spans="24:24">
      <c r="X691" s="252"/>
    </row>
    <row r="692" spans="24:24">
      <c r="X692" s="252"/>
    </row>
    <row r="693" spans="24:24">
      <c r="X693" s="252"/>
    </row>
    <row r="694" spans="24:24">
      <c r="X694" s="252"/>
    </row>
    <row r="695" spans="24:24">
      <c r="X695" s="252"/>
    </row>
    <row r="696" spans="24:24">
      <c r="X696" s="252"/>
    </row>
    <row r="697" spans="24:24">
      <c r="X697" s="252"/>
    </row>
    <row r="698" spans="24:24">
      <c r="X698" s="252"/>
    </row>
    <row r="699" spans="24:24">
      <c r="X699" s="252"/>
    </row>
    <row r="700" spans="24:24">
      <c r="X700" s="252"/>
    </row>
    <row r="701" spans="24:24">
      <c r="X701" s="252"/>
    </row>
    <row r="702" spans="24:24">
      <c r="X702" s="252"/>
    </row>
    <row r="703" spans="24:24">
      <c r="X703" s="252"/>
    </row>
    <row r="704" spans="24:24">
      <c r="X704" s="252"/>
    </row>
    <row r="705" spans="24:34">
      <c r="X705" s="252"/>
      <c r="Y705" s="252"/>
    </row>
    <row r="706" spans="24:34">
      <c r="X706" s="252"/>
      <c r="Y706" s="252"/>
    </row>
    <row r="707" spans="24:34">
      <c r="X707" s="252"/>
      <c r="Y707" s="252"/>
    </row>
    <row r="708" spans="24:34">
      <c r="X708" s="252"/>
      <c r="Y708" s="252"/>
    </row>
    <row r="709" spans="24:34">
      <c r="X709" s="252"/>
      <c r="Y709" s="252"/>
    </row>
    <row r="710" spans="24:34">
      <c r="X710" s="252"/>
      <c r="Y710" s="252"/>
    </row>
    <row r="711" spans="24:34">
      <c r="X711" s="252"/>
      <c r="Y711" s="252"/>
    </row>
    <row r="712" spans="24:34">
      <c r="X712" s="252"/>
      <c r="Y712" s="252"/>
    </row>
    <row r="713" spans="24:34">
      <c r="Y713" s="252"/>
    </row>
    <row r="714" spans="24:34">
      <c r="Y714" s="252"/>
    </row>
    <row r="715" spans="24:34">
      <c r="Y715" s="252"/>
    </row>
    <row r="716" spans="24:34">
      <c r="Y716" s="252"/>
    </row>
    <row r="717" spans="24:34">
      <c r="Y717" s="252"/>
    </row>
    <row r="718" spans="24:34">
      <c r="Y718" s="252"/>
      <c r="AE718" s="1"/>
      <c r="AF718" s="1"/>
      <c r="AG718" s="1"/>
      <c r="AH718" s="1"/>
    </row>
    <row r="719" spans="24:34">
      <c r="Y719" s="252"/>
      <c r="Z719" s="252"/>
      <c r="AA719" s="252"/>
      <c r="AE719" s="1"/>
      <c r="AF719" s="1"/>
      <c r="AG719" s="1"/>
      <c r="AH719" s="1"/>
    </row>
    <row r="720" spans="24:34">
      <c r="Y720" s="252"/>
      <c r="Z720" s="252"/>
      <c r="AA720" s="252"/>
      <c r="AE720" s="1"/>
      <c r="AF720" s="1"/>
      <c r="AG720" s="1"/>
      <c r="AH720" s="1"/>
    </row>
    <row r="721" spans="1:42" s="252" customFormat="1">
      <c r="A721" s="33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251"/>
      <c r="V721" s="251"/>
      <c r="W721" s="33"/>
      <c r="X721" s="33"/>
      <c r="AE721" s="1"/>
      <c r="AF721" s="1"/>
      <c r="AG721" s="1"/>
      <c r="AH721" s="1"/>
      <c r="AI721" s="33"/>
      <c r="AJ721" s="33"/>
      <c r="AK721" s="33"/>
      <c r="AL721" s="33"/>
      <c r="AM721" s="33"/>
      <c r="AN721" s="33"/>
      <c r="AO721" s="33"/>
      <c r="AP721" s="33"/>
    </row>
    <row r="722" spans="1:42" s="252" customFormat="1">
      <c r="A722" s="33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251"/>
      <c r="V722" s="251"/>
      <c r="W722" s="33"/>
      <c r="X722" s="33"/>
      <c r="AE722" s="1"/>
      <c r="AF722" s="1"/>
      <c r="AG722" s="1"/>
      <c r="AH722" s="1"/>
      <c r="AI722" s="33"/>
      <c r="AJ722" s="33"/>
      <c r="AK722" s="33"/>
      <c r="AL722" s="33"/>
      <c r="AM722" s="33"/>
      <c r="AN722" s="33"/>
      <c r="AO722" s="33"/>
      <c r="AP722" s="33"/>
    </row>
    <row r="723" spans="1:42" s="252" customFormat="1">
      <c r="A723" s="33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251"/>
      <c r="V723" s="251"/>
      <c r="W723" s="33"/>
      <c r="X723" s="33"/>
      <c r="AE723" s="253"/>
      <c r="AF723" s="253"/>
      <c r="AG723" s="253"/>
      <c r="AH723" s="253"/>
    </row>
    <row r="724" spans="1:42" s="252" customFormat="1">
      <c r="A724" s="33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251"/>
      <c r="V724" s="251"/>
      <c r="W724" s="33"/>
      <c r="X724" s="33"/>
      <c r="AE724" s="253"/>
      <c r="AF724" s="253"/>
      <c r="AG724" s="253"/>
      <c r="AH724" s="253"/>
    </row>
    <row r="725" spans="1:42" s="252" customFormat="1">
      <c r="A725" s="33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251"/>
      <c r="V725" s="251"/>
      <c r="W725" s="33"/>
      <c r="X725" s="33"/>
      <c r="AE725" s="253"/>
      <c r="AF725" s="253"/>
      <c r="AG725" s="253"/>
      <c r="AH725" s="253"/>
    </row>
    <row r="726" spans="1:42" s="252" customFormat="1">
      <c r="A726" s="33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251"/>
      <c r="V726" s="251"/>
      <c r="W726" s="33"/>
      <c r="X726" s="33"/>
      <c r="AE726" s="253"/>
      <c r="AF726" s="253"/>
      <c r="AG726" s="253"/>
      <c r="AH726" s="253"/>
    </row>
    <row r="727" spans="1:42" s="252" customFormat="1">
      <c r="A727" s="33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251"/>
      <c r="V727" s="251"/>
      <c r="W727" s="33"/>
      <c r="X727" s="33"/>
      <c r="AE727" s="253"/>
      <c r="AF727" s="253"/>
      <c r="AG727" s="253"/>
      <c r="AH727" s="253"/>
    </row>
    <row r="728" spans="1:42" s="252" customFormat="1">
      <c r="A728" s="33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251"/>
      <c r="V728" s="251"/>
      <c r="W728" s="33"/>
      <c r="X728" s="33"/>
      <c r="AE728" s="253"/>
      <c r="AF728" s="253"/>
      <c r="AG728" s="253"/>
      <c r="AH728" s="253"/>
    </row>
    <row r="729" spans="1:42" s="252" customFormat="1">
      <c r="A729" s="33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251"/>
      <c r="V729" s="251"/>
      <c r="W729" s="33"/>
      <c r="X729" s="33"/>
      <c r="AE729" s="253"/>
      <c r="AF729" s="253"/>
      <c r="AG729" s="253"/>
      <c r="AH729" s="253"/>
    </row>
    <row r="730" spans="1:42" s="252" customFormat="1">
      <c r="A730" s="33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251"/>
      <c r="V730" s="251"/>
      <c r="W730" s="33"/>
      <c r="X730" s="33"/>
      <c r="AE730" s="253"/>
      <c r="AF730" s="253"/>
      <c r="AG730" s="253"/>
      <c r="AH730" s="253"/>
    </row>
    <row r="731" spans="1:42" s="252" customFormat="1">
      <c r="A731" s="33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251"/>
      <c r="V731" s="251"/>
      <c r="W731" s="33"/>
      <c r="X731" s="33"/>
      <c r="AE731" s="253"/>
      <c r="AF731" s="253"/>
      <c r="AG731" s="253"/>
      <c r="AH731" s="253"/>
    </row>
    <row r="732" spans="1:42" s="252" customFormat="1">
      <c r="A732" s="33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251"/>
      <c r="V732" s="251"/>
      <c r="W732" s="33"/>
      <c r="X732" s="33"/>
      <c r="AE732" s="253"/>
      <c r="AF732" s="253"/>
      <c r="AG732" s="253"/>
      <c r="AH732" s="253"/>
    </row>
    <row r="733" spans="1:42" s="252" customFormat="1">
      <c r="A733" s="33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251"/>
      <c r="V733" s="251"/>
      <c r="W733" s="33"/>
      <c r="X733" s="33"/>
      <c r="AE733" s="253"/>
      <c r="AF733" s="253"/>
      <c r="AG733" s="253"/>
      <c r="AH733" s="253"/>
    </row>
    <row r="734" spans="1:42" s="252" customFormat="1">
      <c r="A734" s="33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251"/>
      <c r="V734" s="251"/>
      <c r="W734" s="33"/>
      <c r="X734" s="33"/>
      <c r="AE734" s="253"/>
      <c r="AF734" s="253"/>
      <c r="AG734" s="253"/>
      <c r="AH734" s="253"/>
    </row>
    <row r="735" spans="1:42" s="252" customFormat="1">
      <c r="A735" s="33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251"/>
      <c r="V735" s="251"/>
      <c r="W735" s="33"/>
      <c r="X735" s="33"/>
      <c r="AE735" s="253"/>
      <c r="AF735" s="253"/>
      <c r="AG735" s="253"/>
      <c r="AH735" s="253"/>
    </row>
    <row r="736" spans="1:42" s="252" customFormat="1">
      <c r="A736" s="33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251"/>
      <c r="V736" s="251"/>
      <c r="W736" s="33"/>
      <c r="X736" s="33"/>
      <c r="AE736" s="253"/>
      <c r="AF736" s="253"/>
      <c r="AG736" s="253"/>
      <c r="AH736" s="253"/>
    </row>
    <row r="737" spans="1:34" s="252" customFormat="1">
      <c r="A737" s="33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251"/>
      <c r="V737" s="251"/>
      <c r="W737" s="33"/>
      <c r="X737" s="33"/>
      <c r="AE737" s="253"/>
      <c r="AF737" s="253"/>
      <c r="AG737" s="253"/>
      <c r="AH737" s="253"/>
    </row>
    <row r="738" spans="1:34" s="252" customFormat="1">
      <c r="A738" s="33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251"/>
      <c r="V738" s="251"/>
      <c r="W738" s="33"/>
      <c r="X738" s="33"/>
      <c r="AE738" s="253"/>
      <c r="AF738" s="253"/>
      <c r="AG738" s="253"/>
      <c r="AH738" s="253"/>
    </row>
    <row r="739" spans="1:34" s="252" customFormat="1">
      <c r="A739" s="33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251"/>
      <c r="V739" s="251"/>
      <c r="W739" s="33"/>
      <c r="X739" s="33"/>
      <c r="AE739" s="253"/>
      <c r="AF739" s="253"/>
      <c r="AG739" s="253"/>
      <c r="AH739" s="253"/>
    </row>
    <row r="740" spans="1:34" s="252" customFormat="1">
      <c r="A740" s="33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251"/>
      <c r="V740" s="251"/>
      <c r="W740" s="33"/>
      <c r="X740" s="33"/>
      <c r="AE740" s="253"/>
      <c r="AF740" s="253"/>
      <c r="AG740" s="253"/>
      <c r="AH740" s="253"/>
    </row>
    <row r="741" spans="1:34" s="252" customFormat="1">
      <c r="A741" s="33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251"/>
      <c r="V741" s="251"/>
      <c r="W741" s="33"/>
      <c r="X741" s="33"/>
      <c r="AE741" s="253"/>
      <c r="AF741" s="253"/>
      <c r="AG741" s="253"/>
      <c r="AH741" s="253"/>
    </row>
    <row r="742" spans="1:34" s="252" customFormat="1">
      <c r="A742" s="33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251"/>
      <c r="V742" s="251"/>
      <c r="W742" s="33"/>
      <c r="X742" s="33"/>
      <c r="AE742" s="253"/>
      <c r="AF742" s="253"/>
      <c r="AG742" s="253"/>
      <c r="AH742" s="253"/>
    </row>
    <row r="743" spans="1:34" s="252" customFormat="1">
      <c r="A743" s="33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251"/>
      <c r="V743" s="251"/>
      <c r="W743" s="33"/>
      <c r="X743" s="33"/>
      <c r="AE743" s="253"/>
      <c r="AF743" s="253"/>
      <c r="AG743" s="253"/>
      <c r="AH743" s="253"/>
    </row>
    <row r="744" spans="1:34" s="252" customFormat="1">
      <c r="A744" s="33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251"/>
      <c r="V744" s="251"/>
      <c r="W744" s="33"/>
      <c r="X744" s="33"/>
      <c r="AE744" s="253"/>
      <c r="AF744" s="253"/>
      <c r="AG744" s="253"/>
      <c r="AH744" s="253"/>
    </row>
    <row r="745" spans="1:34" s="252" customFormat="1">
      <c r="A745" s="33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251"/>
      <c r="V745" s="251"/>
      <c r="W745" s="33"/>
      <c r="X745" s="33"/>
      <c r="AE745" s="253"/>
      <c r="AF745" s="253"/>
      <c r="AG745" s="253"/>
      <c r="AH745" s="253"/>
    </row>
    <row r="746" spans="1:34" s="252" customFormat="1">
      <c r="A746" s="33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251"/>
      <c r="V746" s="251"/>
      <c r="W746" s="33"/>
      <c r="X746" s="33"/>
      <c r="AE746" s="253"/>
      <c r="AF746" s="253"/>
      <c r="AG746" s="253"/>
      <c r="AH746" s="253"/>
    </row>
    <row r="747" spans="1:34" s="252" customFormat="1">
      <c r="A747" s="33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251"/>
      <c r="V747" s="251"/>
      <c r="W747" s="33"/>
      <c r="X747" s="33"/>
      <c r="AE747" s="253"/>
      <c r="AF747" s="253"/>
      <c r="AG747" s="253"/>
      <c r="AH747" s="253"/>
    </row>
    <row r="748" spans="1:34" s="252" customFormat="1">
      <c r="A748" s="33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251"/>
      <c r="V748" s="251"/>
      <c r="W748" s="33"/>
      <c r="X748" s="33"/>
      <c r="AE748" s="253"/>
      <c r="AF748" s="253"/>
      <c r="AG748" s="253"/>
      <c r="AH748" s="253"/>
    </row>
    <row r="749" spans="1:34" s="252" customFormat="1">
      <c r="A749" s="33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251"/>
      <c r="V749" s="251"/>
      <c r="W749" s="33"/>
      <c r="X749" s="33"/>
      <c r="AE749" s="253"/>
      <c r="AF749" s="253"/>
      <c r="AG749" s="253"/>
      <c r="AH749" s="253"/>
    </row>
    <row r="750" spans="1:34" s="252" customFormat="1">
      <c r="A750" s="33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251"/>
      <c r="V750" s="251"/>
      <c r="W750" s="33"/>
      <c r="X750" s="33"/>
      <c r="AE750" s="253"/>
      <c r="AF750" s="253"/>
      <c r="AG750" s="253"/>
      <c r="AH750" s="253"/>
    </row>
    <row r="751" spans="1:34" s="252" customFormat="1">
      <c r="A751" s="33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251"/>
      <c r="V751" s="251"/>
      <c r="W751" s="33"/>
      <c r="X751" s="33"/>
      <c r="AE751" s="253"/>
      <c r="AF751" s="253"/>
      <c r="AG751" s="253"/>
      <c r="AH751" s="253"/>
    </row>
    <row r="752" spans="1:34" s="252" customFormat="1">
      <c r="A752" s="33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251"/>
      <c r="V752" s="251"/>
      <c r="W752" s="33"/>
      <c r="X752" s="33"/>
      <c r="AE752" s="253"/>
      <c r="AF752" s="253"/>
      <c r="AG752" s="253"/>
      <c r="AH752" s="253"/>
    </row>
    <row r="753" spans="1:34" s="252" customFormat="1">
      <c r="A753" s="33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251"/>
      <c r="V753" s="251"/>
      <c r="W753" s="33"/>
      <c r="X753" s="33"/>
      <c r="Y753" s="33"/>
      <c r="AE753" s="253"/>
      <c r="AF753" s="253"/>
      <c r="AG753" s="253"/>
      <c r="AH753" s="253"/>
    </row>
    <row r="754" spans="1:34" s="252" customFormat="1">
      <c r="A754" s="33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251"/>
      <c r="V754" s="251"/>
      <c r="W754" s="33"/>
      <c r="X754" s="33"/>
      <c r="Y754" s="33"/>
      <c r="AE754" s="253"/>
      <c r="AF754" s="253"/>
      <c r="AG754" s="253"/>
      <c r="AH754" s="253"/>
    </row>
    <row r="755" spans="1:34" s="252" customFormat="1">
      <c r="A755" s="33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251"/>
      <c r="V755" s="251"/>
      <c r="W755" s="33"/>
      <c r="X755" s="33"/>
      <c r="Y755" s="33"/>
      <c r="AE755" s="253"/>
      <c r="AF755" s="253"/>
      <c r="AG755" s="253"/>
      <c r="AH755" s="253"/>
    </row>
    <row r="756" spans="1:34" s="252" customFormat="1">
      <c r="A756" s="33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251"/>
      <c r="V756" s="251"/>
      <c r="W756" s="33"/>
      <c r="X756" s="33"/>
      <c r="Y756" s="33"/>
      <c r="AE756" s="253"/>
      <c r="AF756" s="253"/>
      <c r="AG756" s="253"/>
      <c r="AH756" s="253"/>
    </row>
    <row r="757" spans="1:34" s="252" customFormat="1">
      <c r="A757" s="33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251"/>
      <c r="V757" s="251"/>
      <c r="W757" s="33"/>
      <c r="X757" s="33"/>
      <c r="Y757" s="33"/>
      <c r="AE757" s="253"/>
      <c r="AF757" s="253"/>
      <c r="AG757" s="253"/>
      <c r="AH757" s="253"/>
    </row>
    <row r="758" spans="1:34" s="252" customFormat="1">
      <c r="A758" s="33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251"/>
      <c r="V758" s="251"/>
      <c r="W758" s="33"/>
      <c r="X758" s="33"/>
      <c r="Y758" s="33"/>
      <c r="AE758" s="253"/>
      <c r="AF758" s="253"/>
      <c r="AG758" s="253"/>
      <c r="AH758" s="253"/>
    </row>
    <row r="759" spans="1:34" s="252" customFormat="1">
      <c r="A759" s="33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251"/>
      <c r="V759" s="251"/>
      <c r="W759" s="33"/>
      <c r="X759" s="33"/>
      <c r="Y759" s="33"/>
      <c r="AE759" s="253"/>
      <c r="AF759" s="253"/>
      <c r="AG759" s="253"/>
      <c r="AH759" s="253"/>
    </row>
    <row r="760" spans="1:34" s="252" customFormat="1">
      <c r="A760" s="33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251"/>
      <c r="V760" s="251"/>
      <c r="W760" s="33"/>
      <c r="X760" s="33"/>
      <c r="Y760" s="33"/>
      <c r="AE760" s="253"/>
      <c r="AF760" s="253"/>
      <c r="AG760" s="253"/>
      <c r="AH760" s="253"/>
    </row>
    <row r="761" spans="1:34" s="252" customFormat="1">
      <c r="A761" s="33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251"/>
      <c r="V761" s="251"/>
      <c r="W761" s="33"/>
      <c r="X761" s="33"/>
      <c r="Y761" s="33"/>
      <c r="AE761" s="253"/>
      <c r="AF761" s="253"/>
      <c r="AG761" s="253"/>
      <c r="AH761" s="253"/>
    </row>
    <row r="762" spans="1:34" s="252" customFormat="1">
      <c r="A762" s="33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251"/>
      <c r="V762" s="251"/>
      <c r="W762" s="33"/>
      <c r="X762" s="33"/>
      <c r="Y762" s="33"/>
      <c r="AE762" s="253"/>
      <c r="AF762" s="253"/>
      <c r="AG762" s="253"/>
      <c r="AH762" s="253"/>
    </row>
    <row r="763" spans="1:34" s="252" customFormat="1">
      <c r="A763" s="33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251"/>
      <c r="V763" s="251"/>
      <c r="W763" s="33"/>
      <c r="X763" s="33"/>
      <c r="Y763" s="33"/>
      <c r="AE763" s="253"/>
      <c r="AF763" s="253"/>
      <c r="AG763" s="253"/>
      <c r="AH763" s="253"/>
    </row>
    <row r="764" spans="1:34" s="252" customFormat="1">
      <c r="A764" s="33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251"/>
      <c r="V764" s="251"/>
      <c r="W764" s="33"/>
      <c r="X764" s="33"/>
      <c r="Y764" s="33"/>
      <c r="AE764" s="253"/>
      <c r="AF764" s="253"/>
      <c r="AG764" s="253"/>
      <c r="AH764" s="253"/>
    </row>
    <row r="765" spans="1:34" s="252" customFormat="1">
      <c r="A765" s="33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251"/>
      <c r="V765" s="251"/>
      <c r="W765" s="33"/>
      <c r="X765" s="33"/>
      <c r="Y765" s="33"/>
      <c r="AE765" s="253"/>
      <c r="AF765" s="253"/>
      <c r="AG765" s="253"/>
      <c r="AH765" s="253"/>
    </row>
    <row r="766" spans="1:34" s="252" customFormat="1">
      <c r="A766" s="33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251"/>
      <c r="V766" s="251"/>
      <c r="W766" s="33"/>
      <c r="X766" s="33"/>
      <c r="Y766" s="33"/>
      <c r="AE766" s="253"/>
      <c r="AF766" s="253"/>
      <c r="AG766" s="253"/>
      <c r="AH766" s="253"/>
    </row>
    <row r="767" spans="1:34" s="252" customFormat="1">
      <c r="A767" s="33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251"/>
      <c r="V767" s="251"/>
      <c r="W767" s="33"/>
      <c r="X767" s="33"/>
      <c r="Y767" s="33"/>
      <c r="Z767" s="33"/>
      <c r="AA767" s="33"/>
      <c r="AE767" s="253"/>
      <c r="AF767" s="253"/>
      <c r="AG767" s="253"/>
      <c r="AH767" s="253"/>
    </row>
    <row r="768" spans="1:34" s="252" customFormat="1">
      <c r="A768" s="33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251"/>
      <c r="V768" s="251"/>
      <c r="W768" s="33"/>
      <c r="X768" s="33"/>
      <c r="Y768" s="33"/>
      <c r="Z768" s="33"/>
      <c r="AA768" s="33"/>
      <c r="AE768" s="253"/>
      <c r="AF768" s="253"/>
      <c r="AG768" s="253"/>
      <c r="AH768" s="253"/>
    </row>
  </sheetData>
  <autoFilter ref="A4:AR671"/>
  <mergeCells count="1">
    <mergeCell ref="AR108:AR118"/>
  </mergeCells>
  <phoneticPr fontId="3" type="noConversion"/>
  <conditionalFormatting sqref="C14">
    <cfRule type="containsText" dxfId="2514" priority="1483" operator="containsText" text=" ">
      <formula>NOT(ISERROR(SEARCH(" ",C14)))</formula>
    </cfRule>
  </conditionalFormatting>
  <conditionalFormatting sqref="C15">
    <cfRule type="containsText" dxfId="2513" priority="1482" operator="containsText" text=" ">
      <formula>NOT(ISERROR(SEARCH(" ",C15)))</formula>
    </cfRule>
  </conditionalFormatting>
  <conditionalFormatting sqref="C16:D16">
    <cfRule type="containsText" dxfId="2512" priority="1491" operator="containsText" text=" ">
      <formula>NOT(ISERROR(SEARCH(" ",C16)))</formula>
    </cfRule>
  </conditionalFormatting>
  <conditionalFormatting sqref="V16">
    <cfRule type="containsText" dxfId="2511" priority="858" operator="containsText" text=" ">
      <formula>NOT(ISERROR(SEARCH(" ",V16)))</formula>
    </cfRule>
  </conditionalFormatting>
  <conditionalFormatting sqref="C17:D17">
    <cfRule type="containsText" dxfId="2510" priority="1489" operator="containsText" text=" ">
      <formula>NOT(ISERROR(SEARCH(" ",C17)))</formula>
    </cfRule>
  </conditionalFormatting>
  <conditionalFormatting sqref="V17">
    <cfRule type="containsText" dxfId="2509" priority="857" operator="containsText" text=" ">
      <formula>NOT(ISERROR(SEARCH(" ",V17)))</formula>
    </cfRule>
  </conditionalFormatting>
  <conditionalFormatting sqref="C18:D18">
    <cfRule type="containsText" dxfId="2508" priority="1478" operator="containsText" text=" ">
      <formula>NOT(ISERROR(SEARCH(" ",C18)))</formula>
    </cfRule>
  </conditionalFormatting>
  <conditionalFormatting sqref="V18">
    <cfRule type="containsText" dxfId="2507" priority="856" operator="containsText" text=" ">
      <formula>NOT(ISERROR(SEARCH(" ",V18)))</formula>
    </cfRule>
  </conditionalFormatting>
  <conditionalFormatting sqref="C19:D19">
    <cfRule type="containsText" dxfId="2506" priority="1476" operator="containsText" text=" ">
      <formula>NOT(ISERROR(SEARCH(" ",C19)))</formula>
    </cfRule>
  </conditionalFormatting>
  <conditionalFormatting sqref="V19">
    <cfRule type="containsText" dxfId="2505" priority="855" operator="containsText" text=" ">
      <formula>NOT(ISERROR(SEARCH(" ",V19)))</formula>
    </cfRule>
  </conditionalFormatting>
  <conditionalFormatting sqref="C20:D20">
    <cfRule type="containsText" dxfId="2504" priority="1467" operator="containsText" text=" ">
      <formula>NOT(ISERROR(SEARCH(" ",C20)))</formula>
    </cfRule>
  </conditionalFormatting>
  <conditionalFormatting sqref="E20:F20">
    <cfRule type="containsText" dxfId="2503" priority="1466" operator="containsText" text=" ">
      <formula>NOT(ISERROR(SEARCH(" ",E20)))</formula>
    </cfRule>
  </conditionalFormatting>
  <conditionalFormatting sqref="J20:O20">
    <cfRule type="cellIs" dxfId="2502" priority="1463" operator="equal">
      <formula>0</formula>
    </cfRule>
    <cfRule type="containsText" dxfId="2501" priority="1464" operator="containsText" text=" ">
      <formula>NOT(ISERROR(SEARCH(" ",J20)))</formula>
    </cfRule>
  </conditionalFormatting>
  <conditionalFormatting sqref="P20">
    <cfRule type="cellIs" dxfId="2500" priority="164" operator="equal">
      <formula>0</formula>
    </cfRule>
    <cfRule type="containsText" dxfId="2499" priority="165" operator="containsText" text=" ">
      <formula>NOT(ISERROR(SEARCH(" ",P20)))</formula>
    </cfRule>
  </conditionalFormatting>
  <conditionalFormatting sqref="Q20">
    <cfRule type="containsText" dxfId="2498" priority="1465" operator="containsText" text=" ">
      <formula>NOT(ISERROR(SEARCH(" ",Q20)))</formula>
    </cfRule>
  </conditionalFormatting>
  <conditionalFormatting sqref="V20">
    <cfRule type="containsText" dxfId="2497" priority="854" operator="containsText" text=" ">
      <formula>NOT(ISERROR(SEARCH(" ",V20)))</formula>
    </cfRule>
  </conditionalFormatting>
  <conditionalFormatting sqref="W20">
    <cfRule type="containsText" dxfId="2496" priority="1469" operator="containsText" text=" ">
      <formula>NOT(ISERROR(SEARCH(" ",W20)))</formula>
    </cfRule>
  </conditionalFormatting>
  <conditionalFormatting sqref="C21:D21">
    <cfRule type="containsText" dxfId="2495" priority="1439" operator="containsText" text=" ">
      <formula>NOT(ISERROR(SEARCH(" ",C21)))</formula>
    </cfRule>
  </conditionalFormatting>
  <conditionalFormatting sqref="E21:F21">
    <cfRule type="containsText" dxfId="2494" priority="1438" operator="containsText" text=" ">
      <formula>NOT(ISERROR(SEARCH(" ",E21)))</formula>
    </cfRule>
  </conditionalFormatting>
  <conditionalFormatting sqref="P21">
    <cfRule type="cellIs" dxfId="2493" priority="158" operator="equal">
      <formula>0</formula>
    </cfRule>
    <cfRule type="containsText" dxfId="2492" priority="159" operator="containsText" text=" ">
      <formula>NOT(ISERROR(SEARCH(" ",P21)))</formula>
    </cfRule>
  </conditionalFormatting>
  <conditionalFormatting sqref="Q21">
    <cfRule type="containsText" dxfId="2491" priority="1437" operator="containsText" text=" ">
      <formula>NOT(ISERROR(SEARCH(" ",Q21)))</formula>
    </cfRule>
  </conditionalFormatting>
  <conditionalFormatting sqref="V21">
    <cfRule type="containsText" dxfId="2490" priority="851" operator="containsText" text=" ">
      <formula>NOT(ISERROR(SEARCH(" ",V21)))</formula>
    </cfRule>
  </conditionalFormatting>
  <conditionalFormatting sqref="W21">
    <cfRule type="containsText" dxfId="2489" priority="1441" operator="containsText" text=" ">
      <formula>NOT(ISERROR(SEARCH(" ",W21)))</formula>
    </cfRule>
  </conditionalFormatting>
  <conditionalFormatting sqref="C22:D22">
    <cfRule type="containsText" dxfId="2488" priority="1431" operator="containsText" text=" ">
      <formula>NOT(ISERROR(SEARCH(" ",C22)))</formula>
    </cfRule>
  </conditionalFormatting>
  <conditionalFormatting sqref="E22:F22">
    <cfRule type="containsText" dxfId="2487" priority="1430" operator="containsText" text=" ">
      <formula>NOT(ISERROR(SEARCH(" ",E22)))</formula>
    </cfRule>
  </conditionalFormatting>
  <conditionalFormatting sqref="J22:O22">
    <cfRule type="cellIs" dxfId="2486" priority="1427" operator="equal">
      <formula>0</formula>
    </cfRule>
    <cfRule type="containsText" dxfId="2485" priority="1428" operator="containsText" text=" ">
      <formula>NOT(ISERROR(SEARCH(" ",J22)))</formula>
    </cfRule>
  </conditionalFormatting>
  <conditionalFormatting sqref="P22">
    <cfRule type="cellIs" dxfId="2484" priority="156" operator="equal">
      <formula>0</formula>
    </cfRule>
    <cfRule type="containsText" dxfId="2483" priority="157" operator="containsText" text=" ">
      <formula>NOT(ISERROR(SEARCH(" ",P22)))</formula>
    </cfRule>
  </conditionalFormatting>
  <conditionalFormatting sqref="Q22">
    <cfRule type="containsText" dxfId="2482" priority="1429" operator="containsText" text=" ">
      <formula>NOT(ISERROR(SEARCH(" ",Q22)))</formula>
    </cfRule>
  </conditionalFormatting>
  <conditionalFormatting sqref="V22">
    <cfRule type="containsText" dxfId="2481" priority="850" operator="containsText" text=" ">
      <formula>NOT(ISERROR(SEARCH(" ",V22)))</formula>
    </cfRule>
  </conditionalFormatting>
  <conditionalFormatting sqref="W22">
    <cfRule type="containsText" dxfId="2480" priority="1433" operator="containsText" text=" ">
      <formula>NOT(ISERROR(SEARCH(" ",W22)))</formula>
    </cfRule>
  </conditionalFormatting>
  <conditionalFormatting sqref="E23:F23">
    <cfRule type="containsText" dxfId="2479" priority="1422" operator="containsText" text=" ">
      <formula>NOT(ISERROR(SEARCH(" ",E23)))</formula>
    </cfRule>
  </conditionalFormatting>
  <conditionalFormatting sqref="Q23">
    <cfRule type="containsText" dxfId="2478" priority="1421" operator="containsText" text=" ">
      <formula>NOT(ISERROR(SEARCH(" ",Q23)))</formula>
    </cfRule>
  </conditionalFormatting>
  <conditionalFormatting sqref="V23">
    <cfRule type="containsText" dxfId="2477" priority="849" operator="containsText" text=" ">
      <formula>NOT(ISERROR(SEARCH(" ",V23)))</formula>
    </cfRule>
  </conditionalFormatting>
  <conditionalFormatting sqref="Q24">
    <cfRule type="containsText" dxfId="2476" priority="1416" operator="containsText" text=" ">
      <formula>NOT(ISERROR(SEARCH(" ",Q24)))</formula>
    </cfRule>
  </conditionalFormatting>
  <conditionalFormatting sqref="R24:U24">
    <cfRule type="containsText" dxfId="2475" priority="1417" operator="containsText" text=" ">
      <formula>NOT(ISERROR(SEARCH(" ",R24)))</formula>
    </cfRule>
  </conditionalFormatting>
  <conditionalFormatting sqref="V24">
    <cfRule type="containsText" dxfId="2474" priority="848" operator="containsText" text=" ">
      <formula>NOT(ISERROR(SEARCH(" ",V24)))</formula>
    </cfRule>
  </conditionalFormatting>
  <conditionalFormatting sqref="Q25">
    <cfRule type="containsText" dxfId="2473" priority="1414" operator="containsText" text=" ">
      <formula>NOT(ISERROR(SEARCH(" ",Q25)))</formula>
    </cfRule>
  </conditionalFormatting>
  <conditionalFormatting sqref="R25:U25">
    <cfRule type="containsText" dxfId="2472" priority="1415" operator="containsText" text=" ">
      <formula>NOT(ISERROR(SEARCH(" ",R25)))</formula>
    </cfRule>
  </conditionalFormatting>
  <conditionalFormatting sqref="V25">
    <cfRule type="containsText" dxfId="2471" priority="847" operator="containsText" text=" ">
      <formula>NOT(ISERROR(SEARCH(" ",V25)))</formula>
    </cfRule>
  </conditionalFormatting>
  <conditionalFormatting sqref="Q26">
    <cfRule type="containsText" dxfId="2470" priority="1396" operator="containsText" text=" ">
      <formula>NOT(ISERROR(SEARCH(" ",Q26)))</formula>
    </cfRule>
  </conditionalFormatting>
  <conditionalFormatting sqref="R26:U26">
    <cfRule type="containsText" dxfId="2469" priority="1397" operator="containsText" text=" ">
      <formula>NOT(ISERROR(SEARCH(" ",R26)))</formula>
    </cfRule>
  </conditionalFormatting>
  <conditionalFormatting sqref="V26">
    <cfRule type="containsText" dxfId="2468" priority="846" operator="containsText" text=" ">
      <formula>NOT(ISERROR(SEARCH(" ",V26)))</formula>
    </cfRule>
  </conditionalFormatting>
  <conditionalFormatting sqref="Q27">
    <cfRule type="containsText" dxfId="2467" priority="1394" operator="containsText" text=" ">
      <formula>NOT(ISERROR(SEARCH(" ",Q27)))</formula>
    </cfRule>
  </conditionalFormatting>
  <conditionalFormatting sqref="R27:U27">
    <cfRule type="containsText" dxfId="2466" priority="1395" operator="containsText" text=" ">
      <formula>NOT(ISERROR(SEARCH(" ",R27)))</formula>
    </cfRule>
  </conditionalFormatting>
  <conditionalFormatting sqref="V27">
    <cfRule type="containsText" dxfId="2465" priority="845" operator="containsText" text=" ">
      <formula>NOT(ISERROR(SEARCH(" ",V27)))</formula>
    </cfRule>
  </conditionalFormatting>
  <conditionalFormatting sqref="C28:D28">
    <cfRule type="containsText" dxfId="2464" priority="839" operator="containsText" text=" ">
      <formula>NOT(ISERROR(SEARCH(" ",C28)))</formula>
    </cfRule>
  </conditionalFormatting>
  <conditionalFormatting sqref="V28">
    <cfRule type="containsText" dxfId="2463" priority="834" operator="containsText" text=" ">
      <formula>NOT(ISERROR(SEARCH(" ",V28)))</formula>
    </cfRule>
  </conditionalFormatting>
  <conditionalFormatting sqref="C29:D29">
    <cfRule type="containsText" dxfId="2462" priority="837" operator="containsText" text=" ">
      <formula>NOT(ISERROR(SEARCH(" ",C29)))</formula>
    </cfRule>
  </conditionalFormatting>
  <conditionalFormatting sqref="V29">
    <cfRule type="containsText" dxfId="2461" priority="833" operator="containsText" text=" ">
      <formula>NOT(ISERROR(SEARCH(" ",V29)))</formula>
    </cfRule>
  </conditionalFormatting>
  <conditionalFormatting sqref="C30:D30">
    <cfRule type="containsText" dxfId="2460" priority="630" operator="containsText" text=" ">
      <formula>NOT(ISERROR(SEARCH(" ",C30)))</formula>
    </cfRule>
  </conditionalFormatting>
  <conditionalFormatting sqref="V30">
    <cfRule type="containsText" dxfId="2459" priority="625" operator="containsText" text=" ">
      <formula>NOT(ISERROR(SEARCH(" ",V30)))</formula>
    </cfRule>
  </conditionalFormatting>
  <conditionalFormatting sqref="C31:D31">
    <cfRule type="containsText" dxfId="2458" priority="628" operator="containsText" text=" ">
      <formula>NOT(ISERROR(SEARCH(" ",C31)))</formula>
    </cfRule>
  </conditionalFormatting>
  <conditionalFormatting sqref="V31">
    <cfRule type="containsText" dxfId="2457" priority="624" operator="containsText" text=" ">
      <formula>NOT(ISERROR(SEARCH(" ",V31)))</formula>
    </cfRule>
  </conditionalFormatting>
  <conditionalFormatting sqref="Q32">
    <cfRule type="containsText" dxfId="2456" priority="610" operator="containsText" text=" ">
      <formula>NOT(ISERROR(SEARCH(" ",Q32)))</formula>
    </cfRule>
  </conditionalFormatting>
  <conditionalFormatting sqref="R32:U32">
    <cfRule type="containsText" dxfId="2455" priority="611" operator="containsText" text=" ">
      <formula>NOT(ISERROR(SEARCH(" ",R32)))</formula>
    </cfRule>
  </conditionalFormatting>
  <conditionalFormatting sqref="V32">
    <cfRule type="containsText" dxfId="2454" priority="607" operator="containsText" text=" ">
      <formula>NOT(ISERROR(SEARCH(" ",V32)))</formula>
    </cfRule>
  </conditionalFormatting>
  <conditionalFormatting sqref="Q33">
    <cfRule type="containsText" dxfId="2453" priority="608" operator="containsText" text=" ">
      <formula>NOT(ISERROR(SEARCH(" ",Q33)))</formula>
    </cfRule>
  </conditionalFormatting>
  <conditionalFormatting sqref="R33:U33">
    <cfRule type="containsText" dxfId="2452" priority="609" operator="containsText" text=" ">
      <formula>NOT(ISERROR(SEARCH(" ",R33)))</formula>
    </cfRule>
  </conditionalFormatting>
  <conditionalFormatting sqref="V33">
    <cfRule type="containsText" dxfId="2451" priority="606" operator="containsText" text=" ">
      <formula>NOT(ISERROR(SEARCH(" ",V33)))</formula>
    </cfRule>
  </conditionalFormatting>
  <conditionalFormatting sqref="Q34">
    <cfRule type="containsText" dxfId="2450" priority="594" operator="containsText" text=" ">
      <formula>NOT(ISERROR(SEARCH(" ",Q34)))</formula>
    </cfRule>
  </conditionalFormatting>
  <conditionalFormatting sqref="R34:U34">
    <cfRule type="containsText" dxfId="2449" priority="595" operator="containsText" text=" ">
      <formula>NOT(ISERROR(SEARCH(" ",R34)))</formula>
    </cfRule>
  </conditionalFormatting>
  <conditionalFormatting sqref="V34">
    <cfRule type="containsText" dxfId="2448" priority="591" operator="containsText" text=" ">
      <formula>NOT(ISERROR(SEARCH(" ",V34)))</formula>
    </cfRule>
  </conditionalFormatting>
  <conditionalFormatting sqref="Q35">
    <cfRule type="containsText" dxfId="2447" priority="592" operator="containsText" text=" ">
      <formula>NOT(ISERROR(SEARCH(" ",Q35)))</formula>
    </cfRule>
  </conditionalFormatting>
  <conditionalFormatting sqref="R35:U35">
    <cfRule type="containsText" dxfId="2446" priority="593" operator="containsText" text=" ">
      <formula>NOT(ISERROR(SEARCH(" ",R35)))</formula>
    </cfRule>
  </conditionalFormatting>
  <conditionalFormatting sqref="V35">
    <cfRule type="containsText" dxfId="2445" priority="590" operator="containsText" text=" ">
      <formula>NOT(ISERROR(SEARCH(" ",V35)))</formula>
    </cfRule>
  </conditionalFormatting>
  <conditionalFormatting sqref="Q36">
    <cfRule type="containsText" dxfId="2444" priority="473" operator="containsText" text=" ">
      <formula>NOT(ISERROR(SEARCH(" ",Q36)))</formula>
    </cfRule>
  </conditionalFormatting>
  <conditionalFormatting sqref="R36:U36">
    <cfRule type="containsText" dxfId="2443" priority="474" operator="containsText" text=" ">
      <formula>NOT(ISERROR(SEARCH(" ",R36)))</formula>
    </cfRule>
  </conditionalFormatting>
  <conditionalFormatting sqref="V36">
    <cfRule type="containsText" dxfId="2442" priority="470" operator="containsText" text=" ">
      <formula>NOT(ISERROR(SEARCH(" ",V36)))</formula>
    </cfRule>
  </conditionalFormatting>
  <conditionalFormatting sqref="Q37">
    <cfRule type="containsText" dxfId="2441" priority="471" operator="containsText" text=" ">
      <formula>NOT(ISERROR(SEARCH(" ",Q37)))</formula>
    </cfRule>
  </conditionalFormatting>
  <conditionalFormatting sqref="R37:U37">
    <cfRule type="containsText" dxfId="2440" priority="472" operator="containsText" text=" ">
      <formula>NOT(ISERROR(SEARCH(" ",R37)))</formula>
    </cfRule>
  </conditionalFormatting>
  <conditionalFormatting sqref="V37">
    <cfRule type="containsText" dxfId="2439" priority="469" operator="containsText" text=" ">
      <formula>NOT(ISERROR(SEARCH(" ",V37)))</formula>
    </cfRule>
  </conditionalFormatting>
  <conditionalFormatting sqref="Q38">
    <cfRule type="containsText" dxfId="2438" priority="577" operator="containsText" text=" ">
      <formula>NOT(ISERROR(SEARCH(" ",Q38)))</formula>
    </cfRule>
  </conditionalFormatting>
  <conditionalFormatting sqref="R38:U38">
    <cfRule type="containsText" dxfId="2437" priority="578" operator="containsText" text=" ">
      <formula>NOT(ISERROR(SEARCH(" ",R38)))</formula>
    </cfRule>
  </conditionalFormatting>
  <conditionalFormatting sqref="V38">
    <cfRule type="containsText" dxfId="2436" priority="574" operator="containsText" text=" ">
      <formula>NOT(ISERROR(SEARCH(" ",V38)))</formula>
    </cfRule>
  </conditionalFormatting>
  <conditionalFormatting sqref="Q39">
    <cfRule type="containsText" dxfId="2435" priority="575" operator="containsText" text=" ">
      <formula>NOT(ISERROR(SEARCH(" ",Q39)))</formula>
    </cfRule>
  </conditionalFormatting>
  <conditionalFormatting sqref="R39:U39">
    <cfRule type="containsText" dxfId="2434" priority="576" operator="containsText" text=" ">
      <formula>NOT(ISERROR(SEARCH(" ",R39)))</formula>
    </cfRule>
  </conditionalFormatting>
  <conditionalFormatting sqref="V39">
    <cfRule type="containsText" dxfId="2433" priority="573" operator="containsText" text=" ">
      <formula>NOT(ISERROR(SEARCH(" ",V39)))</formula>
    </cfRule>
  </conditionalFormatting>
  <conditionalFormatting sqref="C40:D40">
    <cfRule type="containsText" dxfId="2432" priority="348" operator="containsText" text=" ">
      <formula>NOT(ISERROR(SEARCH(" ",C40)))</formula>
    </cfRule>
  </conditionalFormatting>
  <conditionalFormatting sqref="V40">
    <cfRule type="containsText" dxfId="2431" priority="343" operator="containsText" text=" ">
      <formula>NOT(ISERROR(SEARCH(" ",V40)))</formula>
    </cfRule>
  </conditionalFormatting>
  <conditionalFormatting sqref="C41:D41">
    <cfRule type="containsText" dxfId="2430" priority="346" operator="containsText" text=" ">
      <formula>NOT(ISERROR(SEARCH(" ",C41)))</formula>
    </cfRule>
  </conditionalFormatting>
  <conditionalFormatting sqref="V41">
    <cfRule type="containsText" dxfId="2429" priority="342" operator="containsText" text=" ">
      <formula>NOT(ISERROR(SEARCH(" ",V41)))</formula>
    </cfRule>
  </conditionalFormatting>
  <conditionalFormatting sqref="Q42">
    <cfRule type="containsText" dxfId="2428" priority="328" operator="containsText" text=" ">
      <formula>NOT(ISERROR(SEARCH(" ",Q42)))</formula>
    </cfRule>
  </conditionalFormatting>
  <conditionalFormatting sqref="R42:U42">
    <cfRule type="containsText" dxfId="2427" priority="329" operator="containsText" text=" ">
      <formula>NOT(ISERROR(SEARCH(" ",R42)))</formula>
    </cfRule>
  </conditionalFormatting>
  <conditionalFormatting sqref="V42">
    <cfRule type="containsText" dxfId="2426" priority="325" operator="containsText" text=" ">
      <formula>NOT(ISERROR(SEARCH(" ",V42)))</formula>
    </cfRule>
  </conditionalFormatting>
  <conditionalFormatting sqref="Q43">
    <cfRule type="containsText" dxfId="2425" priority="326" operator="containsText" text=" ">
      <formula>NOT(ISERROR(SEARCH(" ",Q43)))</formula>
    </cfRule>
  </conditionalFormatting>
  <conditionalFormatting sqref="R43:U43">
    <cfRule type="containsText" dxfId="2424" priority="327" operator="containsText" text=" ">
      <formula>NOT(ISERROR(SEARCH(" ",R43)))</formula>
    </cfRule>
  </conditionalFormatting>
  <conditionalFormatting sqref="V43">
    <cfRule type="containsText" dxfId="2423" priority="324" operator="containsText" text=" ">
      <formula>NOT(ISERROR(SEARCH(" ",V43)))</formula>
    </cfRule>
  </conditionalFormatting>
  <conditionalFormatting sqref="A44">
    <cfRule type="duplicateValues" dxfId="2422" priority="298"/>
  </conditionalFormatting>
  <conditionalFormatting sqref="Q44">
    <cfRule type="containsText" dxfId="2421" priority="283" operator="containsText" text=" ">
      <formula>NOT(ISERROR(SEARCH(" ",Q44)))</formula>
    </cfRule>
  </conditionalFormatting>
  <conditionalFormatting sqref="R44:U44">
    <cfRule type="containsText" dxfId="2420" priority="284" operator="containsText" text=" ">
      <formula>NOT(ISERROR(SEARCH(" ",R44)))</formula>
    </cfRule>
  </conditionalFormatting>
  <conditionalFormatting sqref="V44">
    <cfRule type="containsText" dxfId="2419" priority="280" operator="containsText" text=" ">
      <formula>NOT(ISERROR(SEARCH(" ",V44)))</formula>
    </cfRule>
  </conditionalFormatting>
  <conditionalFormatting sqref="A45">
    <cfRule type="duplicateValues" dxfId="2418" priority="297"/>
  </conditionalFormatting>
  <conditionalFormatting sqref="Q45">
    <cfRule type="containsText" dxfId="2417" priority="281" operator="containsText" text=" ">
      <formula>NOT(ISERROR(SEARCH(" ",Q45)))</formula>
    </cfRule>
  </conditionalFormatting>
  <conditionalFormatting sqref="R45:U45">
    <cfRule type="containsText" dxfId="2416" priority="282" operator="containsText" text=" ">
      <formula>NOT(ISERROR(SEARCH(" ",R45)))</formula>
    </cfRule>
  </conditionalFormatting>
  <conditionalFormatting sqref="V45">
    <cfRule type="containsText" dxfId="2415" priority="279" operator="containsText" text=" ">
      <formula>NOT(ISERROR(SEARCH(" ",V45)))</formula>
    </cfRule>
  </conditionalFormatting>
  <conditionalFormatting sqref="A46">
    <cfRule type="duplicateValues" dxfId="2414" priority="278"/>
  </conditionalFormatting>
  <conditionalFormatting sqref="Q46">
    <cfRule type="containsText" dxfId="2413" priority="263" operator="containsText" text=" ">
      <formula>NOT(ISERROR(SEARCH(" ",Q46)))</formula>
    </cfRule>
  </conditionalFormatting>
  <conditionalFormatting sqref="R46:U46">
    <cfRule type="containsText" dxfId="2412" priority="264" operator="containsText" text=" ">
      <formula>NOT(ISERROR(SEARCH(" ",R46)))</formula>
    </cfRule>
  </conditionalFormatting>
  <conditionalFormatting sqref="V46">
    <cfRule type="containsText" dxfId="2411" priority="260" operator="containsText" text=" ">
      <formula>NOT(ISERROR(SEARCH(" ",V46)))</formula>
    </cfRule>
  </conditionalFormatting>
  <conditionalFormatting sqref="A47">
    <cfRule type="duplicateValues" dxfId="2410" priority="277"/>
  </conditionalFormatting>
  <conditionalFormatting sqref="Q47">
    <cfRule type="containsText" dxfId="2409" priority="261" operator="containsText" text=" ">
      <formula>NOT(ISERROR(SEARCH(" ",Q47)))</formula>
    </cfRule>
  </conditionalFormatting>
  <conditionalFormatting sqref="R47:U47">
    <cfRule type="containsText" dxfId="2408" priority="262" operator="containsText" text=" ">
      <formula>NOT(ISERROR(SEARCH(" ",R47)))</formula>
    </cfRule>
  </conditionalFormatting>
  <conditionalFormatting sqref="V47">
    <cfRule type="containsText" dxfId="2407" priority="259" operator="containsText" text=" ">
      <formula>NOT(ISERROR(SEARCH(" ",V47)))</formula>
    </cfRule>
  </conditionalFormatting>
  <conditionalFormatting sqref="A48">
    <cfRule type="duplicateValues" dxfId="2406" priority="258"/>
  </conditionalFormatting>
  <conditionalFormatting sqref="Q48">
    <cfRule type="containsText" dxfId="2405" priority="245" operator="containsText" text=" ">
      <formula>NOT(ISERROR(SEARCH(" ",Q48)))</formula>
    </cfRule>
  </conditionalFormatting>
  <conditionalFormatting sqref="R48:U48">
    <cfRule type="containsText" dxfId="2404" priority="246" operator="containsText" text=" ">
      <formula>NOT(ISERROR(SEARCH(" ",R48)))</formula>
    </cfRule>
  </conditionalFormatting>
  <conditionalFormatting sqref="V48">
    <cfRule type="containsText" dxfId="2403" priority="242" operator="containsText" text=" ">
      <formula>NOT(ISERROR(SEARCH(" ",V48)))</formula>
    </cfRule>
  </conditionalFormatting>
  <conditionalFormatting sqref="A49">
    <cfRule type="duplicateValues" dxfId="2402" priority="257"/>
  </conditionalFormatting>
  <conditionalFormatting sqref="Q49">
    <cfRule type="containsText" dxfId="2401" priority="243" operator="containsText" text=" ">
      <formula>NOT(ISERROR(SEARCH(" ",Q49)))</formula>
    </cfRule>
  </conditionalFormatting>
  <conditionalFormatting sqref="R49:U49">
    <cfRule type="containsText" dxfId="2400" priority="244" operator="containsText" text=" ">
      <formula>NOT(ISERROR(SEARCH(" ",R49)))</formula>
    </cfRule>
  </conditionalFormatting>
  <conditionalFormatting sqref="V49">
    <cfRule type="containsText" dxfId="2399" priority="241" operator="containsText" text=" ">
      <formula>NOT(ISERROR(SEARCH(" ",V49)))</formula>
    </cfRule>
  </conditionalFormatting>
  <conditionalFormatting sqref="A50">
    <cfRule type="duplicateValues" dxfId="2398" priority="240"/>
  </conditionalFormatting>
  <conditionalFormatting sqref="Q50">
    <cfRule type="containsText" dxfId="2397" priority="227" operator="containsText" text=" ">
      <formula>NOT(ISERROR(SEARCH(" ",Q50)))</formula>
    </cfRule>
  </conditionalFormatting>
  <conditionalFormatting sqref="R50:U50">
    <cfRule type="containsText" dxfId="2396" priority="228" operator="containsText" text=" ">
      <formula>NOT(ISERROR(SEARCH(" ",R50)))</formula>
    </cfRule>
  </conditionalFormatting>
  <conditionalFormatting sqref="V50">
    <cfRule type="containsText" dxfId="2395" priority="224" operator="containsText" text=" ">
      <formula>NOT(ISERROR(SEARCH(" ",V50)))</formula>
    </cfRule>
  </conditionalFormatting>
  <conditionalFormatting sqref="A51">
    <cfRule type="duplicateValues" dxfId="2394" priority="239"/>
  </conditionalFormatting>
  <conditionalFormatting sqref="Q51">
    <cfRule type="containsText" dxfId="2393" priority="225" operator="containsText" text=" ">
      <formula>NOT(ISERROR(SEARCH(" ",Q51)))</formula>
    </cfRule>
  </conditionalFormatting>
  <conditionalFormatting sqref="R51:U51">
    <cfRule type="containsText" dxfId="2392" priority="226" operator="containsText" text=" ">
      <formula>NOT(ISERROR(SEARCH(" ",R51)))</formula>
    </cfRule>
  </conditionalFormatting>
  <conditionalFormatting sqref="V51">
    <cfRule type="containsText" dxfId="2391" priority="223" operator="containsText" text=" ">
      <formula>NOT(ISERROR(SEARCH(" ",V51)))</formula>
    </cfRule>
  </conditionalFormatting>
  <conditionalFormatting sqref="A52">
    <cfRule type="duplicateValues" dxfId="2390" priority="222"/>
  </conditionalFormatting>
  <conditionalFormatting sqref="Q52">
    <cfRule type="containsText" dxfId="2389" priority="209" operator="containsText" text=" ">
      <formula>NOT(ISERROR(SEARCH(" ",Q52)))</formula>
    </cfRule>
  </conditionalFormatting>
  <conditionalFormatting sqref="R52:U52">
    <cfRule type="containsText" dxfId="2388" priority="210" operator="containsText" text=" ">
      <formula>NOT(ISERROR(SEARCH(" ",R52)))</formula>
    </cfRule>
  </conditionalFormatting>
  <conditionalFormatting sqref="V52">
    <cfRule type="containsText" dxfId="2387" priority="206" operator="containsText" text=" ">
      <formula>NOT(ISERROR(SEARCH(" ",V52)))</formula>
    </cfRule>
  </conditionalFormatting>
  <conditionalFormatting sqref="A53">
    <cfRule type="duplicateValues" dxfId="2386" priority="221"/>
  </conditionalFormatting>
  <conditionalFormatting sqref="Q53">
    <cfRule type="containsText" dxfId="2385" priority="207" operator="containsText" text=" ">
      <formula>NOT(ISERROR(SEARCH(" ",Q53)))</formula>
    </cfRule>
  </conditionalFormatting>
  <conditionalFormatting sqref="R53:U53">
    <cfRule type="containsText" dxfId="2384" priority="208" operator="containsText" text=" ">
      <formula>NOT(ISERROR(SEARCH(" ",R53)))</formula>
    </cfRule>
  </conditionalFormatting>
  <conditionalFormatting sqref="V53">
    <cfRule type="containsText" dxfId="2383" priority="205" operator="containsText" text=" ">
      <formula>NOT(ISERROR(SEARCH(" ",V53)))</formula>
    </cfRule>
  </conditionalFormatting>
  <conditionalFormatting sqref="A54">
    <cfRule type="duplicateValues" dxfId="2382" priority="204"/>
  </conditionalFormatting>
  <conditionalFormatting sqref="Q54">
    <cfRule type="containsText" dxfId="2381" priority="191" operator="containsText" text=" ">
      <formula>NOT(ISERROR(SEARCH(" ",Q54)))</formula>
    </cfRule>
  </conditionalFormatting>
  <conditionalFormatting sqref="R54:U54">
    <cfRule type="containsText" dxfId="2380" priority="192" operator="containsText" text=" ">
      <formula>NOT(ISERROR(SEARCH(" ",R54)))</formula>
    </cfRule>
  </conditionalFormatting>
  <conditionalFormatting sqref="V54">
    <cfRule type="containsText" dxfId="2379" priority="188" operator="containsText" text=" ">
      <formula>NOT(ISERROR(SEARCH(" ",V54)))</formula>
    </cfRule>
  </conditionalFormatting>
  <conditionalFormatting sqref="A55">
    <cfRule type="duplicateValues" dxfId="2378" priority="203"/>
  </conditionalFormatting>
  <conditionalFormatting sqref="Q55">
    <cfRule type="containsText" dxfId="2377" priority="189" operator="containsText" text=" ">
      <formula>NOT(ISERROR(SEARCH(" ",Q55)))</formula>
    </cfRule>
  </conditionalFormatting>
  <conditionalFormatting sqref="R55:U55">
    <cfRule type="containsText" dxfId="2376" priority="190" operator="containsText" text=" ">
      <formula>NOT(ISERROR(SEARCH(" ",R55)))</formula>
    </cfRule>
  </conditionalFormatting>
  <conditionalFormatting sqref="V55">
    <cfRule type="containsText" dxfId="2375" priority="187" operator="containsText" text=" ">
      <formula>NOT(ISERROR(SEARCH(" ",V55)))</formula>
    </cfRule>
  </conditionalFormatting>
  <conditionalFormatting sqref="B66">
    <cfRule type="containsText" dxfId="2374" priority="663" operator="containsText" text=" ">
      <formula>NOT(ISERROR(SEARCH(" ",B66)))</formula>
    </cfRule>
  </conditionalFormatting>
  <conditionalFormatting sqref="C66">
    <cfRule type="colorScale" priority="665">
      <colorScale>
        <cfvo type="min"/>
        <cfvo type="max"/>
        <color rgb="FFF8696B"/>
        <color rgb="FFFCFCFF"/>
      </colorScale>
    </cfRule>
    <cfRule type="colorScale" priority="66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66:F66">
    <cfRule type="containsText" dxfId="2373" priority="658" operator="containsText" text=" ">
      <formula>NOT(ISERROR(SEARCH(" ",E66)))</formula>
    </cfRule>
  </conditionalFormatting>
  <conditionalFormatting sqref="I66">
    <cfRule type="containsText" dxfId="2372" priority="660" operator="containsText" text=" ">
      <formula>NOT(ISERROR(SEARCH(" ",I66)))</formula>
    </cfRule>
  </conditionalFormatting>
  <conditionalFormatting sqref="V66">
    <cfRule type="containsText" dxfId="2371" priority="659" operator="containsText" text=" ">
      <formula>NOT(ISERROR(SEARCH(" ",V66)))</formula>
    </cfRule>
  </conditionalFormatting>
  <conditionalFormatting sqref="X66">
    <cfRule type="containsText" dxfId="2370" priority="664" operator="containsText" text=" ">
      <formula>NOT(ISERROR(SEARCH(" ",X66)))</formula>
    </cfRule>
  </conditionalFormatting>
  <conditionalFormatting sqref="AQ66:XFD66">
    <cfRule type="containsText" dxfId="2369" priority="661" operator="containsText" text=" ">
      <formula>NOT(ISERROR(SEARCH(" ",AQ66)))</formula>
    </cfRule>
  </conditionalFormatting>
  <conditionalFormatting sqref="X67">
    <cfRule type="containsText" dxfId="2368" priority="720" operator="containsText" text=" ">
      <formula>NOT(ISERROR(SEARCH(" ",X67)))</formula>
    </cfRule>
  </conditionalFormatting>
  <conditionalFormatting sqref="B68">
    <cfRule type="containsText" dxfId="2367" priority="654" operator="containsText" text=" ">
      <formula>NOT(ISERROR(SEARCH(" ",B68)))</formula>
    </cfRule>
  </conditionalFormatting>
  <conditionalFormatting sqref="C68">
    <cfRule type="colorScale" priority="655">
      <colorScale>
        <cfvo type="min"/>
        <cfvo type="max"/>
        <color rgb="FFF8696B"/>
        <color rgb="FFFCFCFF"/>
      </colorScale>
    </cfRule>
    <cfRule type="colorScale" priority="65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68:F68">
    <cfRule type="containsText" dxfId="2366" priority="648" operator="containsText" text=" ">
      <formula>NOT(ISERROR(SEARCH(" ",E68)))</formula>
    </cfRule>
  </conditionalFormatting>
  <conditionalFormatting sqref="I68">
    <cfRule type="containsText" dxfId="2365" priority="650" operator="containsText" text=" ">
      <formula>NOT(ISERROR(SEARCH(" ",I68)))</formula>
    </cfRule>
  </conditionalFormatting>
  <conditionalFormatting sqref="V68">
    <cfRule type="containsText" dxfId="2364" priority="649" operator="containsText" text=" ">
      <formula>NOT(ISERROR(SEARCH(" ",V68)))</formula>
    </cfRule>
  </conditionalFormatting>
  <conditionalFormatting sqref="X68">
    <cfRule type="containsText" dxfId="2363" priority="651" operator="containsText" text=" ">
      <formula>NOT(ISERROR(SEARCH(" ",X68)))</formula>
    </cfRule>
  </conditionalFormatting>
  <conditionalFormatting sqref="AQ68:XFD68">
    <cfRule type="containsText" dxfId="2362" priority="652" operator="containsText" text=" ">
      <formula>NOT(ISERROR(SEARCH(" ",AQ68)))</formula>
    </cfRule>
  </conditionalFormatting>
  <conditionalFormatting sqref="X69">
    <cfRule type="containsText" dxfId="2361" priority="715" operator="containsText" text=" ">
      <formula>NOT(ISERROR(SEARCH(" ",X69)))</formula>
    </cfRule>
  </conditionalFormatting>
  <conditionalFormatting sqref="B70">
    <cfRule type="containsText" dxfId="2360" priority="456" operator="containsText" text=" ">
      <formula>NOT(ISERROR(SEARCH(" ",B70)))</formula>
    </cfRule>
  </conditionalFormatting>
  <conditionalFormatting sqref="E70:F70">
    <cfRule type="containsText" dxfId="2359" priority="451" operator="containsText" text=" ">
      <formula>NOT(ISERROR(SEARCH(" ",E70)))</formula>
    </cfRule>
  </conditionalFormatting>
  <conditionalFormatting sqref="I70">
    <cfRule type="containsText" dxfId="2358" priority="453" operator="containsText" text=" ">
      <formula>NOT(ISERROR(SEARCH(" ",I70)))</formula>
    </cfRule>
  </conditionalFormatting>
  <conditionalFormatting sqref="V70">
    <cfRule type="containsText" dxfId="2357" priority="452" operator="containsText" text=" ">
      <formula>NOT(ISERROR(SEARCH(" ",V70)))</formula>
    </cfRule>
  </conditionalFormatting>
  <conditionalFormatting sqref="X70">
    <cfRule type="containsText" dxfId="2356" priority="457" operator="containsText" text=" ">
      <formula>NOT(ISERROR(SEARCH(" ",X70)))</formula>
    </cfRule>
  </conditionalFormatting>
  <conditionalFormatting sqref="AQ70:XFD70">
    <cfRule type="containsText" dxfId="2355" priority="454" operator="containsText" text=" ">
      <formula>NOT(ISERROR(SEARCH(" ",AQ70)))</formula>
    </cfRule>
  </conditionalFormatting>
  <conditionalFormatting sqref="X71">
    <cfRule type="containsText" dxfId="2354" priority="465" operator="containsText" text=" ">
      <formula>NOT(ISERROR(SEARCH(" ",X71)))</formula>
    </cfRule>
  </conditionalFormatting>
  <conditionalFormatting sqref="B72">
    <cfRule type="containsText" dxfId="2353" priority="450" operator="containsText" text=" ">
      <formula>NOT(ISERROR(SEARCH(" ",B72)))</formula>
    </cfRule>
  </conditionalFormatting>
  <conditionalFormatting sqref="E72:F72">
    <cfRule type="containsText" dxfId="2352" priority="444" operator="containsText" text=" ">
      <formula>NOT(ISERROR(SEARCH(" ",E72)))</formula>
    </cfRule>
  </conditionalFormatting>
  <conditionalFormatting sqref="I72">
    <cfRule type="containsText" dxfId="2351" priority="446" operator="containsText" text=" ">
      <formula>NOT(ISERROR(SEARCH(" ",I72)))</formula>
    </cfRule>
  </conditionalFormatting>
  <conditionalFormatting sqref="V72">
    <cfRule type="containsText" dxfId="2350" priority="445" operator="containsText" text=" ">
      <formula>NOT(ISERROR(SEARCH(" ",V72)))</formula>
    </cfRule>
  </conditionalFormatting>
  <conditionalFormatting sqref="X72">
    <cfRule type="containsText" dxfId="2349" priority="447" operator="containsText" text=" ">
      <formula>NOT(ISERROR(SEARCH(" ",X72)))</formula>
    </cfRule>
  </conditionalFormatting>
  <conditionalFormatting sqref="AQ72:XFD72">
    <cfRule type="containsText" dxfId="2348" priority="448" operator="containsText" text=" ">
      <formula>NOT(ISERROR(SEARCH(" ",AQ72)))</formula>
    </cfRule>
  </conditionalFormatting>
  <conditionalFormatting sqref="X73">
    <cfRule type="containsText" dxfId="2347" priority="461" operator="containsText" text=" ">
      <formula>NOT(ISERROR(SEARCH(" ",X73)))</formula>
    </cfRule>
  </conditionalFormatting>
  <conditionalFormatting sqref="C74">
    <cfRule type="colorScale" priority="702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703">
      <colorScale>
        <cfvo type="min"/>
        <cfvo type="max"/>
        <color rgb="FFF8696B"/>
        <color rgb="FFFCFCFF"/>
      </colorScale>
    </cfRule>
  </conditionalFormatting>
  <conditionalFormatting sqref="E74:F74">
    <cfRule type="containsText" dxfId="2346" priority="706" operator="containsText" text=" ">
      <formula>NOT(ISERROR(SEARCH(" ",E74)))</formula>
    </cfRule>
  </conditionalFormatting>
  <conditionalFormatting sqref="J74:O74">
    <cfRule type="cellIs" dxfId="2345" priority="704" operator="equal">
      <formula>0</formula>
    </cfRule>
    <cfRule type="containsText" dxfId="2344" priority="705" operator="containsText" text=" ">
      <formula>NOT(ISERROR(SEARCH(" ",J74)))</formula>
    </cfRule>
  </conditionalFormatting>
  <conditionalFormatting sqref="P74">
    <cfRule type="cellIs" dxfId="2343" priority="106" operator="equal">
      <formula>0</formula>
    </cfRule>
    <cfRule type="containsText" dxfId="2342" priority="107" operator="containsText" text=" ">
      <formula>NOT(ISERROR(SEARCH(" ",P74)))</formula>
    </cfRule>
  </conditionalFormatting>
  <conditionalFormatting sqref="V74">
    <cfRule type="containsText" dxfId="2341" priority="691" operator="containsText" text=" ">
      <formula>NOT(ISERROR(SEARCH(" ",V74)))</formula>
    </cfRule>
  </conditionalFormatting>
  <conditionalFormatting sqref="J75:O75">
    <cfRule type="cellIs" dxfId="2340" priority="711" operator="equal">
      <formula>0</formula>
    </cfRule>
    <cfRule type="containsText" dxfId="2339" priority="712" operator="containsText" text=" ">
      <formula>NOT(ISERROR(SEARCH(" ",J75)))</formula>
    </cfRule>
  </conditionalFormatting>
  <conditionalFormatting sqref="P75">
    <cfRule type="cellIs" dxfId="2338" priority="110" operator="equal">
      <formula>0</formula>
    </cfRule>
    <cfRule type="containsText" dxfId="2337" priority="111" operator="containsText" text=" ">
      <formula>NOT(ISERROR(SEARCH(" ",P75)))</formula>
    </cfRule>
  </conditionalFormatting>
  <conditionalFormatting sqref="C76">
    <cfRule type="colorScale" priority="694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695">
      <colorScale>
        <cfvo type="min"/>
        <cfvo type="max"/>
        <color rgb="FFF8696B"/>
        <color rgb="FFFCFCFF"/>
      </colorScale>
    </cfRule>
  </conditionalFormatting>
  <conditionalFormatting sqref="E76:F76">
    <cfRule type="containsText" dxfId="2336" priority="698" operator="containsText" text=" ">
      <formula>NOT(ISERROR(SEARCH(" ",E76)))</formula>
    </cfRule>
  </conditionalFormatting>
  <conditionalFormatting sqref="J76:O76">
    <cfRule type="cellIs" dxfId="2335" priority="696" operator="equal">
      <formula>0</formula>
    </cfRule>
    <cfRule type="containsText" dxfId="2334" priority="697" operator="containsText" text=" ">
      <formula>NOT(ISERROR(SEARCH(" ",J76)))</formula>
    </cfRule>
  </conditionalFormatting>
  <conditionalFormatting sqref="P76">
    <cfRule type="cellIs" dxfId="2333" priority="104" operator="equal">
      <formula>0</formula>
    </cfRule>
    <cfRule type="containsText" dxfId="2332" priority="105" operator="containsText" text=" ">
      <formula>NOT(ISERROR(SEARCH(" ",P76)))</formula>
    </cfRule>
  </conditionalFormatting>
  <conditionalFormatting sqref="V76">
    <cfRule type="containsText" dxfId="2331" priority="690" operator="containsText" text=" ">
      <formula>NOT(ISERROR(SEARCH(" ",V76)))</formula>
    </cfRule>
  </conditionalFormatting>
  <conditionalFormatting sqref="J77:O77">
    <cfRule type="cellIs" dxfId="2330" priority="709" operator="equal">
      <formula>0</formula>
    </cfRule>
    <cfRule type="containsText" dxfId="2329" priority="710" operator="containsText" text=" ">
      <formula>NOT(ISERROR(SEARCH(" ",J77)))</formula>
    </cfRule>
  </conditionalFormatting>
  <conditionalFormatting sqref="P77">
    <cfRule type="cellIs" dxfId="2328" priority="108" operator="equal">
      <formula>0</formula>
    </cfRule>
    <cfRule type="containsText" dxfId="2327" priority="109" operator="containsText" text=" ">
      <formula>NOT(ISERROR(SEARCH(" ",P77)))</formula>
    </cfRule>
  </conditionalFormatting>
  <conditionalFormatting sqref="V77">
    <cfRule type="containsText" dxfId="2326" priority="692" operator="containsText" text=" ">
      <formula>NOT(ISERROR(SEARCH(" ",V77)))</formula>
    </cfRule>
  </conditionalFormatting>
  <conditionalFormatting sqref="C78">
    <cfRule type="colorScale" priority="669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670">
      <colorScale>
        <cfvo type="min"/>
        <cfvo type="max"/>
        <color rgb="FFF8696B"/>
        <color rgb="FFFCFCFF"/>
      </colorScale>
    </cfRule>
  </conditionalFormatting>
  <conditionalFormatting sqref="E78:F78">
    <cfRule type="containsText" dxfId="2325" priority="673" operator="containsText" text=" ">
      <formula>NOT(ISERROR(SEARCH(" ",E78)))</formula>
    </cfRule>
  </conditionalFormatting>
  <conditionalFormatting sqref="J78:O78">
    <cfRule type="cellIs" dxfId="2324" priority="671" operator="equal">
      <formula>0</formula>
    </cfRule>
    <cfRule type="containsText" dxfId="2323" priority="672" operator="containsText" text=" ">
      <formula>NOT(ISERROR(SEARCH(" ",J78)))</formula>
    </cfRule>
  </conditionalFormatting>
  <conditionalFormatting sqref="P78">
    <cfRule type="cellIs" dxfId="2322" priority="100" operator="equal">
      <formula>0</formula>
    </cfRule>
    <cfRule type="containsText" dxfId="2321" priority="101" operator="containsText" text=" ">
      <formula>NOT(ISERROR(SEARCH(" ",P78)))</formula>
    </cfRule>
  </conditionalFormatting>
  <conditionalFormatting sqref="V78">
    <cfRule type="containsText" dxfId="2320" priority="667" operator="containsText" text=" ">
      <formula>NOT(ISERROR(SEARCH(" ",V78)))</formula>
    </cfRule>
  </conditionalFormatting>
  <conditionalFormatting sqref="AQ78:XFD78">
    <cfRule type="containsText" dxfId="2319" priority="687" operator="containsText" text=" ">
      <formula>NOT(ISERROR(SEARCH(" ",AQ78)))</formula>
    </cfRule>
  </conditionalFormatting>
  <conditionalFormatting sqref="C79">
    <cfRule type="colorScale" priority="684">
      <colorScale>
        <cfvo type="min"/>
        <cfvo type="max"/>
        <color rgb="FFF8696B"/>
        <color rgb="FFFCFCFF"/>
      </colorScale>
    </cfRule>
    <cfRule type="colorScale" priority="6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79:F79">
    <cfRule type="containsText" dxfId="2318" priority="679" operator="containsText" text=" ">
      <formula>NOT(ISERROR(SEARCH(" ",E79)))</formula>
    </cfRule>
  </conditionalFormatting>
  <conditionalFormatting sqref="J79:O79">
    <cfRule type="cellIs" dxfId="2317" priority="677" operator="equal">
      <formula>0</formula>
    </cfRule>
    <cfRule type="containsText" dxfId="2316" priority="678" operator="containsText" text=" ">
      <formula>NOT(ISERROR(SEARCH(" ",J79)))</formula>
    </cfRule>
  </conditionalFormatting>
  <conditionalFormatting sqref="P79">
    <cfRule type="cellIs" dxfId="2315" priority="102" operator="equal">
      <formula>0</formula>
    </cfRule>
    <cfRule type="containsText" dxfId="2314" priority="103" operator="containsText" text=" ">
      <formula>NOT(ISERROR(SEARCH(" ",P79)))</formula>
    </cfRule>
  </conditionalFormatting>
  <conditionalFormatting sqref="V79">
    <cfRule type="containsText" dxfId="2313" priority="668" operator="containsText" text=" ">
      <formula>NOT(ISERROR(SEARCH(" ",V79)))</formula>
    </cfRule>
  </conditionalFormatting>
  <conditionalFormatting sqref="AQ79:XFD79">
    <cfRule type="containsText" dxfId="2312" priority="688" operator="containsText" text=" ">
      <formula>NOT(ISERROR(SEARCH(" ",AQ79)))</formula>
    </cfRule>
  </conditionalFormatting>
  <conditionalFormatting sqref="E80:F80">
    <cfRule type="containsText" dxfId="2311" priority="568" operator="containsText" text=" ">
      <formula>NOT(ISERROR(SEARCH(" ",E80)))</formula>
    </cfRule>
  </conditionalFormatting>
  <conditionalFormatting sqref="I80">
    <cfRule type="containsText" dxfId="2310" priority="571" operator="containsText" text=" ">
      <formula>NOT(ISERROR(SEARCH(" ",I80)))</formula>
    </cfRule>
  </conditionalFormatting>
  <conditionalFormatting sqref="J80:O80">
    <cfRule type="cellIs" dxfId="2309" priority="566" operator="equal">
      <formula>0</formula>
    </cfRule>
    <cfRule type="containsText" dxfId="2308" priority="567" operator="containsText" text=" ">
      <formula>NOT(ISERROR(SEARCH(" ",J80)))</formula>
    </cfRule>
  </conditionalFormatting>
  <conditionalFormatting sqref="P80">
    <cfRule type="cellIs" dxfId="2307" priority="90" operator="equal">
      <formula>0</formula>
    </cfRule>
    <cfRule type="containsText" dxfId="2306" priority="91" operator="containsText" text=" ">
      <formula>NOT(ISERROR(SEARCH(" ",P80)))</formula>
    </cfRule>
  </conditionalFormatting>
  <conditionalFormatting sqref="V80">
    <cfRule type="containsText" dxfId="2305" priority="565" operator="containsText" text=" ">
      <formula>NOT(ISERROR(SEARCH(" ",V80)))</formula>
    </cfRule>
  </conditionalFormatting>
  <conditionalFormatting sqref="Y80">
    <cfRule type="containsText" dxfId="2304" priority="572" operator="containsText" text=" ">
      <formula>NOT(ISERROR(SEARCH(" ",Y80)))</formula>
    </cfRule>
  </conditionalFormatting>
  <conditionalFormatting sqref="E81:F81">
    <cfRule type="containsText" dxfId="2303" priority="558" operator="containsText" text=" ">
      <formula>NOT(ISERROR(SEARCH(" ",E81)))</formula>
    </cfRule>
  </conditionalFormatting>
  <conditionalFormatting sqref="I81">
    <cfRule type="containsText" dxfId="2302" priority="563" operator="containsText" text=" ">
      <formula>NOT(ISERROR(SEARCH(" ",I81)))</formula>
    </cfRule>
  </conditionalFormatting>
  <conditionalFormatting sqref="J81:O81">
    <cfRule type="cellIs" dxfId="2301" priority="556" operator="equal">
      <formula>0</formula>
    </cfRule>
    <cfRule type="containsText" dxfId="2300" priority="557" operator="containsText" text=" ">
      <formula>NOT(ISERROR(SEARCH(" ",J81)))</formula>
    </cfRule>
  </conditionalFormatting>
  <conditionalFormatting sqref="P81">
    <cfRule type="cellIs" dxfId="2299" priority="88" operator="equal">
      <formula>0</formula>
    </cfRule>
    <cfRule type="containsText" dxfId="2298" priority="89" operator="containsText" text=" ">
      <formula>NOT(ISERROR(SEARCH(" ",P81)))</formula>
    </cfRule>
  </conditionalFormatting>
  <conditionalFormatting sqref="S81">
    <cfRule type="containsText" dxfId="2297" priority="562" operator="containsText" text=" ">
      <formula>NOT(ISERROR(SEARCH(" ",S81)))</formula>
    </cfRule>
  </conditionalFormatting>
  <conditionalFormatting sqref="V81">
    <cfRule type="containsText" dxfId="2296" priority="555" operator="containsText" text=" ">
      <formula>NOT(ISERROR(SEARCH(" ",V81)))</formula>
    </cfRule>
  </conditionalFormatting>
  <conditionalFormatting sqref="Y81">
    <cfRule type="containsText" dxfId="2295" priority="564" operator="containsText" text=" ">
      <formula>NOT(ISERROR(SEARCH(" ",Y81)))</formula>
    </cfRule>
  </conditionalFormatting>
  <conditionalFormatting sqref="E82:F82">
    <cfRule type="containsText" dxfId="2294" priority="545" operator="containsText" text=" ">
      <formula>NOT(ISERROR(SEARCH(" ",E82)))</formula>
    </cfRule>
  </conditionalFormatting>
  <conditionalFormatting sqref="I82">
    <cfRule type="containsText" dxfId="2293" priority="548" operator="containsText" text=" ">
      <formula>NOT(ISERROR(SEARCH(" ",I82)))</formula>
    </cfRule>
  </conditionalFormatting>
  <conditionalFormatting sqref="J82:O82">
    <cfRule type="cellIs" dxfId="2292" priority="543" operator="equal">
      <formula>0</formula>
    </cfRule>
    <cfRule type="containsText" dxfId="2291" priority="544" operator="containsText" text=" ">
      <formula>NOT(ISERROR(SEARCH(" ",J82)))</formula>
    </cfRule>
  </conditionalFormatting>
  <conditionalFormatting sqref="P82">
    <cfRule type="cellIs" dxfId="2290" priority="86" operator="equal">
      <formula>0</formula>
    </cfRule>
    <cfRule type="containsText" dxfId="2289" priority="87" operator="containsText" text=" ">
      <formula>NOT(ISERROR(SEARCH(" ",P82)))</formula>
    </cfRule>
  </conditionalFormatting>
  <conditionalFormatting sqref="V82">
    <cfRule type="containsText" dxfId="2288" priority="542" operator="containsText" text=" ">
      <formula>NOT(ISERROR(SEARCH(" ",V82)))</formula>
    </cfRule>
  </conditionalFormatting>
  <conditionalFormatting sqref="Y82">
    <cfRule type="containsText" dxfId="2287" priority="549" operator="containsText" text=" ">
      <formula>NOT(ISERROR(SEARCH(" ",Y82)))</formula>
    </cfRule>
  </conditionalFormatting>
  <conditionalFormatting sqref="E83:F83">
    <cfRule type="containsText" dxfId="2286" priority="535" operator="containsText" text=" ">
      <formula>NOT(ISERROR(SEARCH(" ",E83)))</formula>
    </cfRule>
  </conditionalFormatting>
  <conditionalFormatting sqref="I83">
    <cfRule type="containsText" dxfId="2285" priority="540" operator="containsText" text=" ">
      <formula>NOT(ISERROR(SEARCH(" ",I83)))</formula>
    </cfRule>
  </conditionalFormatting>
  <conditionalFormatting sqref="J83:O83">
    <cfRule type="cellIs" dxfId="2284" priority="533" operator="equal">
      <formula>0</formula>
    </cfRule>
    <cfRule type="containsText" dxfId="2283" priority="534" operator="containsText" text=" ">
      <formula>NOT(ISERROR(SEARCH(" ",J83)))</formula>
    </cfRule>
  </conditionalFormatting>
  <conditionalFormatting sqref="P83">
    <cfRule type="cellIs" dxfId="2282" priority="84" operator="equal">
      <formula>0</formula>
    </cfRule>
    <cfRule type="containsText" dxfId="2281" priority="85" operator="containsText" text=" ">
      <formula>NOT(ISERROR(SEARCH(" ",P83)))</formula>
    </cfRule>
  </conditionalFormatting>
  <conditionalFormatting sqref="S83">
    <cfRule type="containsText" dxfId="2280" priority="539" operator="containsText" text=" ">
      <formula>NOT(ISERROR(SEARCH(" ",S83)))</formula>
    </cfRule>
  </conditionalFormatting>
  <conditionalFormatting sqref="V83">
    <cfRule type="containsText" dxfId="2279" priority="532" operator="containsText" text=" ">
      <formula>NOT(ISERROR(SEARCH(" ",V83)))</formula>
    </cfRule>
  </conditionalFormatting>
  <conditionalFormatting sqref="Y83">
    <cfRule type="containsText" dxfId="2278" priority="541" operator="containsText" text=" ">
      <formula>NOT(ISERROR(SEARCH(" ",Y83)))</formula>
    </cfRule>
  </conditionalFormatting>
  <conditionalFormatting sqref="B84">
    <cfRule type="containsText" dxfId="2277" priority="435" operator="containsText" text=" ">
      <formula>NOT(ISERROR(SEARCH(" ",B84)))</formula>
    </cfRule>
  </conditionalFormatting>
  <conditionalFormatting sqref="C84">
    <cfRule type="colorScale" priority="436">
      <colorScale>
        <cfvo type="min"/>
        <cfvo type="max"/>
        <color rgb="FFF8696B"/>
        <color rgb="FFFCFCFF"/>
      </colorScale>
    </cfRule>
    <cfRule type="colorScale" priority="43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84:D84">
    <cfRule type="containsText" dxfId="2276" priority="434" operator="containsText" text=" ">
      <formula>NOT(ISERROR(SEARCH(" ",C84)))</formula>
    </cfRule>
  </conditionalFormatting>
  <conditionalFormatting sqref="E84:F84">
    <cfRule type="containsText" dxfId="2275" priority="372" operator="containsText" text=" ">
      <formula>NOT(ISERROR(SEARCH(" ",E84)))</formula>
    </cfRule>
  </conditionalFormatting>
  <conditionalFormatting sqref="I84">
    <cfRule type="containsText" dxfId="2274" priority="375" operator="containsText" text=" ">
      <formula>NOT(ISERROR(SEARCH(" ",I84)))</formula>
    </cfRule>
  </conditionalFormatting>
  <conditionalFormatting sqref="J84:O84">
    <cfRule type="cellIs" dxfId="2273" priority="370" operator="equal">
      <formula>0</formula>
    </cfRule>
    <cfRule type="containsText" dxfId="2272" priority="371" operator="containsText" text=" ">
      <formula>NOT(ISERROR(SEARCH(" ",J84)))</formula>
    </cfRule>
  </conditionalFormatting>
  <conditionalFormatting sqref="P84">
    <cfRule type="cellIs" dxfId="2271" priority="64" operator="equal">
      <formula>0</formula>
    </cfRule>
    <cfRule type="containsText" dxfId="2270" priority="65" operator="containsText" text=" ">
      <formula>NOT(ISERROR(SEARCH(" ",P84)))</formula>
    </cfRule>
  </conditionalFormatting>
  <conditionalFormatting sqref="V84">
    <cfRule type="containsText" dxfId="2269" priority="369" operator="containsText" text=" ">
      <formula>NOT(ISERROR(SEARCH(" ",V84)))</formula>
    </cfRule>
  </conditionalFormatting>
  <conditionalFormatting sqref="W84:X84">
    <cfRule type="containsText" dxfId="2268" priority="373" operator="containsText" text=" ">
      <formula>NOT(ISERROR(SEARCH(" ",W84)))</formula>
    </cfRule>
  </conditionalFormatting>
  <conditionalFormatting sqref="Y84">
    <cfRule type="containsText" dxfId="2267" priority="376" operator="containsText" text=" ">
      <formula>NOT(ISERROR(SEARCH(" ",Y84)))</formula>
    </cfRule>
  </conditionalFormatting>
  <conditionalFormatting sqref="AQ84:XFD84">
    <cfRule type="containsText" dxfId="2266" priority="433" operator="containsText" text=" ">
      <formula>NOT(ISERROR(SEARCH(" ",AQ84)))</formula>
    </cfRule>
  </conditionalFormatting>
  <conditionalFormatting sqref="B85">
    <cfRule type="containsText" dxfId="2265" priority="430" operator="containsText" text=" ">
      <formula>NOT(ISERROR(SEARCH(" ",B85)))</formula>
    </cfRule>
  </conditionalFormatting>
  <conditionalFormatting sqref="C85">
    <cfRule type="colorScale" priority="431">
      <colorScale>
        <cfvo type="min"/>
        <cfvo type="max"/>
        <color rgb="FFF8696B"/>
        <color rgb="FFFCFCFF"/>
      </colorScale>
    </cfRule>
    <cfRule type="colorScale" priority="43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85:D85">
    <cfRule type="containsText" dxfId="2264" priority="429" operator="containsText" text=" ">
      <formula>NOT(ISERROR(SEARCH(" ",C85)))</formula>
    </cfRule>
  </conditionalFormatting>
  <conditionalFormatting sqref="E85:F85">
    <cfRule type="containsText" dxfId="2263" priority="362" operator="containsText" text=" ">
      <formula>NOT(ISERROR(SEARCH(" ",E85)))</formula>
    </cfRule>
  </conditionalFormatting>
  <conditionalFormatting sqref="G85:H85">
    <cfRule type="containsText" dxfId="2262" priority="365" operator="containsText" text=" ">
      <formula>NOT(ISERROR(SEARCH(" ",G85)))</formula>
    </cfRule>
  </conditionalFormatting>
  <conditionalFormatting sqref="I85">
    <cfRule type="containsText" dxfId="2261" priority="367" operator="containsText" text=" ">
      <formula>NOT(ISERROR(SEARCH(" ",I85)))</formula>
    </cfRule>
  </conditionalFormatting>
  <conditionalFormatting sqref="J85:O85">
    <cfRule type="cellIs" dxfId="2260" priority="360" operator="equal">
      <formula>0</formula>
    </cfRule>
    <cfRule type="containsText" dxfId="2259" priority="361" operator="containsText" text=" ">
      <formula>NOT(ISERROR(SEARCH(" ",J85)))</formula>
    </cfRule>
  </conditionalFormatting>
  <conditionalFormatting sqref="P85">
    <cfRule type="cellIs" dxfId="2258" priority="62" operator="equal">
      <formula>0</formula>
    </cfRule>
    <cfRule type="containsText" dxfId="2257" priority="63" operator="containsText" text=" ">
      <formula>NOT(ISERROR(SEARCH(" ",P85)))</formula>
    </cfRule>
  </conditionalFormatting>
  <conditionalFormatting sqref="S85">
    <cfRule type="containsText" dxfId="2256" priority="366" operator="containsText" text=" ">
      <formula>NOT(ISERROR(SEARCH(" ",S85)))</formula>
    </cfRule>
  </conditionalFormatting>
  <conditionalFormatting sqref="V85">
    <cfRule type="containsText" dxfId="2255" priority="359" operator="containsText" text=" ">
      <formula>NOT(ISERROR(SEARCH(" ",V85)))</formula>
    </cfRule>
  </conditionalFormatting>
  <conditionalFormatting sqref="W85:X85">
    <cfRule type="containsText" dxfId="2254" priority="364" operator="containsText" text=" ">
      <formula>NOT(ISERROR(SEARCH(" ",W85)))</formula>
    </cfRule>
  </conditionalFormatting>
  <conditionalFormatting sqref="Y85">
    <cfRule type="containsText" dxfId="2253" priority="368" operator="containsText" text=" ">
      <formula>NOT(ISERROR(SEARCH(" ",Y85)))</formula>
    </cfRule>
  </conditionalFormatting>
  <conditionalFormatting sqref="AQ85:XFD85">
    <cfRule type="containsText" dxfId="2252" priority="428" operator="containsText" text=" ">
      <formula>NOT(ISERROR(SEARCH(" ",AQ85)))</formula>
    </cfRule>
  </conditionalFormatting>
  <conditionalFormatting sqref="B86">
    <cfRule type="containsText" dxfId="2251" priority="424" operator="containsText" text=" ">
      <formula>NOT(ISERROR(SEARCH(" ",B86)))</formula>
    </cfRule>
  </conditionalFormatting>
  <conditionalFormatting sqref="D86">
    <cfRule type="containsText" dxfId="2250" priority="423" operator="containsText" text=" ">
      <formula>NOT(ISERROR(SEARCH(" ",D86)))</formula>
    </cfRule>
  </conditionalFormatting>
  <conditionalFormatting sqref="E86:F86">
    <cfRule type="containsText" dxfId="2249" priority="408" operator="containsText" text=" ">
      <formula>NOT(ISERROR(SEARCH(" ",E86)))</formula>
    </cfRule>
  </conditionalFormatting>
  <conditionalFormatting sqref="I86">
    <cfRule type="containsText" dxfId="2248" priority="411" operator="containsText" text=" ">
      <formula>NOT(ISERROR(SEARCH(" ",I86)))</formula>
    </cfRule>
  </conditionalFormatting>
  <conditionalFormatting sqref="J86:O86">
    <cfRule type="cellIs" dxfId="2247" priority="406" operator="equal">
      <formula>0</formula>
    </cfRule>
    <cfRule type="containsText" dxfId="2246" priority="407" operator="containsText" text=" ">
      <formula>NOT(ISERROR(SEARCH(" ",J86)))</formula>
    </cfRule>
  </conditionalFormatting>
  <conditionalFormatting sqref="P86">
    <cfRule type="cellIs" dxfId="2245" priority="72" operator="equal">
      <formula>0</formula>
    </cfRule>
    <cfRule type="containsText" dxfId="2244" priority="73" operator="containsText" text=" ">
      <formula>NOT(ISERROR(SEARCH(" ",P86)))</formula>
    </cfRule>
  </conditionalFormatting>
  <conditionalFormatting sqref="V86">
    <cfRule type="containsText" dxfId="2243" priority="405" operator="containsText" text=" ">
      <formula>NOT(ISERROR(SEARCH(" ",V86)))</formula>
    </cfRule>
  </conditionalFormatting>
  <conditionalFormatting sqref="W86:X86">
    <cfRule type="containsText" dxfId="2242" priority="409" operator="containsText" text=" ">
      <formula>NOT(ISERROR(SEARCH(" ",W86)))</formula>
    </cfRule>
  </conditionalFormatting>
  <conditionalFormatting sqref="Y86">
    <cfRule type="containsText" dxfId="2241" priority="412" operator="containsText" text=" ">
      <formula>NOT(ISERROR(SEARCH(" ",Y86)))</formula>
    </cfRule>
  </conditionalFormatting>
  <conditionalFormatting sqref="AQ86:XFD86">
    <cfRule type="containsText" dxfId="2240" priority="422" operator="containsText" text=" ">
      <formula>NOT(ISERROR(SEARCH(" ",AQ86)))</formula>
    </cfRule>
  </conditionalFormatting>
  <conditionalFormatting sqref="E87:F87">
    <cfRule type="containsText" dxfId="2239" priority="398" operator="containsText" text=" ">
      <formula>NOT(ISERROR(SEARCH(" ",E87)))</formula>
    </cfRule>
  </conditionalFormatting>
  <conditionalFormatting sqref="G87:H87">
    <cfRule type="containsText" dxfId="2238" priority="401" operator="containsText" text=" ">
      <formula>NOT(ISERROR(SEARCH(" ",G87)))</formula>
    </cfRule>
  </conditionalFormatting>
  <conditionalFormatting sqref="I87">
    <cfRule type="containsText" dxfId="2237" priority="403" operator="containsText" text=" ">
      <formula>NOT(ISERROR(SEARCH(" ",I87)))</formula>
    </cfRule>
  </conditionalFormatting>
  <conditionalFormatting sqref="J87:O87">
    <cfRule type="cellIs" dxfId="2236" priority="396" operator="equal">
      <formula>0</formula>
    </cfRule>
    <cfRule type="containsText" dxfId="2235" priority="397" operator="containsText" text=" ">
      <formula>NOT(ISERROR(SEARCH(" ",J87)))</formula>
    </cfRule>
  </conditionalFormatting>
  <conditionalFormatting sqref="P87">
    <cfRule type="cellIs" dxfId="2234" priority="70" operator="equal">
      <formula>0</formula>
    </cfRule>
    <cfRule type="containsText" dxfId="2233" priority="71" operator="containsText" text=" ">
      <formula>NOT(ISERROR(SEARCH(" ",P87)))</formula>
    </cfRule>
  </conditionalFormatting>
  <conditionalFormatting sqref="S87">
    <cfRule type="containsText" dxfId="2232" priority="402" operator="containsText" text=" ">
      <formula>NOT(ISERROR(SEARCH(" ",S87)))</formula>
    </cfRule>
  </conditionalFormatting>
  <conditionalFormatting sqref="V87">
    <cfRule type="containsText" dxfId="2231" priority="395" operator="containsText" text=" ">
      <formula>NOT(ISERROR(SEARCH(" ",V87)))</formula>
    </cfRule>
  </conditionalFormatting>
  <conditionalFormatting sqref="W87:X87">
    <cfRule type="containsText" dxfId="2230" priority="400" operator="containsText" text=" ">
      <formula>NOT(ISERROR(SEARCH(" ",W87)))</formula>
    </cfRule>
  </conditionalFormatting>
  <conditionalFormatting sqref="Y87">
    <cfRule type="containsText" dxfId="2229" priority="404" operator="containsText" text=" ">
      <formula>NOT(ISERROR(SEARCH(" ",Y87)))</formula>
    </cfRule>
  </conditionalFormatting>
  <conditionalFormatting sqref="B88">
    <cfRule type="containsText" dxfId="2228" priority="421" operator="containsText" text=" ">
      <formula>NOT(ISERROR(SEARCH(" ",B88)))</formula>
    </cfRule>
  </conditionalFormatting>
  <conditionalFormatting sqref="D88">
    <cfRule type="containsText" dxfId="2227" priority="420" operator="containsText" text=" ">
      <formula>NOT(ISERROR(SEARCH(" ",D88)))</formula>
    </cfRule>
  </conditionalFormatting>
  <conditionalFormatting sqref="E88:F88">
    <cfRule type="containsText" dxfId="2226" priority="390" operator="containsText" text=" ">
      <formula>NOT(ISERROR(SEARCH(" ",E88)))</formula>
    </cfRule>
  </conditionalFormatting>
  <conditionalFormatting sqref="I88">
    <cfRule type="containsText" dxfId="2225" priority="393" operator="containsText" text=" ">
      <formula>NOT(ISERROR(SEARCH(" ",I88)))</formula>
    </cfRule>
  </conditionalFormatting>
  <conditionalFormatting sqref="J88:O88">
    <cfRule type="cellIs" dxfId="2224" priority="388" operator="equal">
      <formula>0</formula>
    </cfRule>
    <cfRule type="containsText" dxfId="2223" priority="389" operator="containsText" text=" ">
      <formula>NOT(ISERROR(SEARCH(" ",J88)))</formula>
    </cfRule>
  </conditionalFormatting>
  <conditionalFormatting sqref="P88">
    <cfRule type="cellIs" dxfId="2222" priority="68" operator="equal">
      <formula>0</formula>
    </cfRule>
    <cfRule type="containsText" dxfId="2221" priority="69" operator="containsText" text=" ">
      <formula>NOT(ISERROR(SEARCH(" ",P88)))</formula>
    </cfRule>
  </conditionalFormatting>
  <conditionalFormatting sqref="V88">
    <cfRule type="containsText" dxfId="2220" priority="387" operator="containsText" text=" ">
      <formula>NOT(ISERROR(SEARCH(" ",V88)))</formula>
    </cfRule>
  </conditionalFormatting>
  <conditionalFormatting sqref="W88:X88">
    <cfRule type="containsText" dxfId="2219" priority="391" operator="containsText" text=" ">
      <formula>NOT(ISERROR(SEARCH(" ",W88)))</formula>
    </cfRule>
  </conditionalFormatting>
  <conditionalFormatting sqref="Y88">
    <cfRule type="containsText" dxfId="2218" priority="394" operator="containsText" text=" ">
      <formula>NOT(ISERROR(SEARCH(" ",Y88)))</formula>
    </cfRule>
  </conditionalFormatting>
  <conditionalFormatting sqref="AQ88:XFD88">
    <cfRule type="containsText" dxfId="2217" priority="419" operator="containsText" text=" ">
      <formula>NOT(ISERROR(SEARCH(" ",AQ88)))</formula>
    </cfRule>
  </conditionalFormatting>
  <conditionalFormatting sqref="E89:F89">
    <cfRule type="containsText" dxfId="2216" priority="380" operator="containsText" text=" ">
      <formula>NOT(ISERROR(SEARCH(" ",E89)))</formula>
    </cfRule>
  </conditionalFormatting>
  <conditionalFormatting sqref="G89:H89">
    <cfRule type="containsText" dxfId="2215" priority="383" operator="containsText" text=" ">
      <formula>NOT(ISERROR(SEARCH(" ",G89)))</formula>
    </cfRule>
  </conditionalFormatting>
  <conditionalFormatting sqref="I89">
    <cfRule type="containsText" dxfId="2214" priority="385" operator="containsText" text=" ">
      <formula>NOT(ISERROR(SEARCH(" ",I89)))</formula>
    </cfRule>
  </conditionalFormatting>
  <conditionalFormatting sqref="J89:O89">
    <cfRule type="cellIs" dxfId="2213" priority="378" operator="equal">
      <formula>0</formula>
    </cfRule>
    <cfRule type="containsText" dxfId="2212" priority="379" operator="containsText" text=" ">
      <formula>NOT(ISERROR(SEARCH(" ",J89)))</formula>
    </cfRule>
  </conditionalFormatting>
  <conditionalFormatting sqref="P89">
    <cfRule type="cellIs" dxfId="2211" priority="66" operator="equal">
      <formula>0</formula>
    </cfRule>
    <cfRule type="containsText" dxfId="2210" priority="67" operator="containsText" text=" ">
      <formula>NOT(ISERROR(SEARCH(" ",P89)))</formula>
    </cfRule>
  </conditionalFormatting>
  <conditionalFormatting sqref="S89">
    <cfRule type="containsText" dxfId="2209" priority="384" operator="containsText" text=" ">
      <formula>NOT(ISERROR(SEARCH(" ",S89)))</formula>
    </cfRule>
  </conditionalFormatting>
  <conditionalFormatting sqref="V89">
    <cfRule type="containsText" dxfId="2208" priority="377" operator="containsText" text=" ">
      <formula>NOT(ISERROR(SEARCH(" ",V89)))</formula>
    </cfRule>
  </conditionalFormatting>
  <conditionalFormatting sqref="W89:X89">
    <cfRule type="containsText" dxfId="2207" priority="382" operator="containsText" text=" ">
      <formula>NOT(ISERROR(SEARCH(" ",W89)))</formula>
    </cfRule>
  </conditionalFormatting>
  <conditionalFormatting sqref="Y89">
    <cfRule type="containsText" dxfId="2206" priority="386" operator="containsText" text=" ">
      <formula>NOT(ISERROR(SEARCH(" ",Y89)))</formula>
    </cfRule>
  </conditionalFormatting>
  <conditionalFormatting sqref="C90">
    <cfRule type="containsText" dxfId="2205" priority="299" operator="containsText" text=" ">
      <formula>NOT(ISERROR(SEARCH(" ",C90)))</formula>
    </cfRule>
    <cfRule type="colorScale" priority="300">
      <colorScale>
        <cfvo type="min"/>
        <cfvo type="max"/>
        <color rgb="FFF8696B"/>
        <color rgb="FFFCFCFF"/>
      </colorScale>
    </cfRule>
    <cfRule type="colorScale" priority="30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90:F90">
    <cfRule type="containsText" dxfId="2204" priority="306" operator="containsText" text=" ">
      <formula>NOT(ISERROR(SEARCH(" ",E90)))</formula>
    </cfRule>
  </conditionalFormatting>
  <conditionalFormatting sqref="J90:O90">
    <cfRule type="cellIs" dxfId="2203" priority="304" operator="equal">
      <formula>0</formula>
    </cfRule>
    <cfRule type="containsText" dxfId="2202" priority="305" operator="containsText" text=" ">
      <formula>NOT(ISERROR(SEARCH(" ",J90)))</formula>
    </cfRule>
  </conditionalFormatting>
  <conditionalFormatting sqref="P90">
    <cfRule type="cellIs" dxfId="2201" priority="54" operator="equal">
      <formula>0</formula>
    </cfRule>
    <cfRule type="containsText" dxfId="2200" priority="55" operator="containsText" text=" ">
      <formula>NOT(ISERROR(SEARCH(" ",P90)))</formula>
    </cfRule>
  </conditionalFormatting>
  <conditionalFormatting sqref="V90">
    <cfRule type="containsText" dxfId="2199" priority="302" operator="containsText" text=" ">
      <formula>NOT(ISERROR(SEARCH(" ",V90)))</formula>
    </cfRule>
  </conditionalFormatting>
  <conditionalFormatting sqref="W90:X90">
    <cfRule type="containsText" dxfId="2198" priority="308" operator="containsText" text=" ">
      <formula>NOT(ISERROR(SEARCH(" ",W90)))</formula>
    </cfRule>
  </conditionalFormatting>
  <conditionalFormatting sqref="AQ90:XFD90">
    <cfRule type="containsText" dxfId="2197" priority="320" operator="containsText" text=" ">
      <formula>NOT(ISERROR(SEARCH(" ",AQ90)))</formula>
    </cfRule>
  </conditionalFormatting>
  <conditionalFormatting sqref="C91">
    <cfRule type="colorScale" priority="317">
      <colorScale>
        <cfvo type="min"/>
        <cfvo type="max"/>
        <color rgb="FFF8696B"/>
        <color rgb="FFFCFCFF"/>
      </colorScale>
    </cfRule>
    <cfRule type="colorScale" priority="31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E91:F91">
    <cfRule type="containsText" dxfId="2196" priority="312" operator="containsText" text=" ">
      <formula>NOT(ISERROR(SEARCH(" ",E91)))</formula>
    </cfRule>
  </conditionalFormatting>
  <conditionalFormatting sqref="J91:O91">
    <cfRule type="cellIs" dxfId="2195" priority="310" operator="equal">
      <formula>0</formula>
    </cfRule>
    <cfRule type="containsText" dxfId="2194" priority="311" operator="containsText" text=" ">
      <formula>NOT(ISERROR(SEARCH(" ",J91)))</formula>
    </cfRule>
  </conditionalFormatting>
  <conditionalFormatting sqref="P91">
    <cfRule type="cellIs" dxfId="2193" priority="56" operator="equal">
      <formula>0</formula>
    </cfRule>
    <cfRule type="containsText" dxfId="2192" priority="57" operator="containsText" text=" ">
      <formula>NOT(ISERROR(SEARCH(" ",P91)))</formula>
    </cfRule>
  </conditionalFormatting>
  <conditionalFormatting sqref="V91">
    <cfRule type="containsText" dxfId="2191" priority="303" operator="containsText" text=" ">
      <formula>NOT(ISERROR(SEARCH(" ",V91)))</formula>
    </cfRule>
  </conditionalFormatting>
  <conditionalFormatting sqref="W91:X91">
    <cfRule type="containsText" dxfId="2190" priority="315" operator="containsText" text=" ">
      <formula>NOT(ISERROR(SEARCH(" ",W91)))</formula>
    </cfRule>
  </conditionalFormatting>
  <conditionalFormatting sqref="AQ91:XFD91">
    <cfRule type="containsText" dxfId="2189" priority="321" operator="containsText" text=" ">
      <formula>NOT(ISERROR(SEARCH(" ",AQ91)))</formula>
    </cfRule>
  </conditionalFormatting>
  <conditionalFormatting sqref="D96">
    <cfRule type="containsText" dxfId="2188" priority="1528" operator="containsText" text=" ">
      <formula>NOT(ISERROR(SEARCH(" ",D96)))</formula>
    </cfRule>
  </conditionalFormatting>
  <conditionalFormatting sqref="E96:F96">
    <cfRule type="containsText" dxfId="2187" priority="729" operator="containsText" text=" ">
      <formula>NOT(ISERROR(SEARCH(" ",E96)))</formula>
    </cfRule>
  </conditionalFormatting>
  <conditionalFormatting sqref="P96">
    <cfRule type="containsText" dxfId="2186" priority="178" operator="containsText" text=" ">
      <formula>NOT(ISERROR(SEARCH(" ",P96)))</formula>
    </cfRule>
  </conditionalFormatting>
  <conditionalFormatting sqref="V96">
    <cfRule type="containsText" dxfId="2185" priority="866" operator="containsText" text=" ">
      <formula>NOT(ISERROR(SEARCH(" ",V96)))</formula>
    </cfRule>
  </conditionalFormatting>
  <conditionalFormatting sqref="W96">
    <cfRule type="containsText" dxfId="2184" priority="1529" operator="containsText" text=" ">
      <formula>NOT(ISERROR(SEARCH(" ",W96)))</formula>
    </cfRule>
  </conditionalFormatting>
  <conditionalFormatting sqref="D97">
    <cfRule type="containsText" dxfId="2183" priority="1524" operator="containsText" text=" ">
      <formula>NOT(ISERROR(SEARCH(" ",D97)))</formula>
    </cfRule>
  </conditionalFormatting>
  <conditionalFormatting sqref="E97:F97">
    <cfRule type="containsText" dxfId="2182" priority="728" operator="containsText" text=" ">
      <formula>NOT(ISERROR(SEARCH(" ",E97)))</formula>
    </cfRule>
  </conditionalFormatting>
  <conditionalFormatting sqref="P97">
    <cfRule type="containsText" dxfId="2181" priority="177" operator="containsText" text=" ">
      <formula>NOT(ISERROR(SEARCH(" ",P97)))</formula>
    </cfRule>
  </conditionalFormatting>
  <conditionalFormatting sqref="V97">
    <cfRule type="containsText" dxfId="2180" priority="865" operator="containsText" text=" ">
      <formula>NOT(ISERROR(SEARCH(" ",V97)))</formula>
    </cfRule>
  </conditionalFormatting>
  <conditionalFormatting sqref="W97">
    <cfRule type="containsText" dxfId="2179" priority="1525" operator="containsText" text=" ">
      <formula>NOT(ISERROR(SEARCH(" ",W97)))</formula>
    </cfRule>
  </conditionalFormatting>
  <conditionalFormatting sqref="D98">
    <cfRule type="containsText" dxfId="2178" priority="1520" operator="containsText" text=" ">
      <formula>NOT(ISERROR(SEARCH(" ",D98)))</formula>
    </cfRule>
  </conditionalFormatting>
  <conditionalFormatting sqref="E98:F98">
    <cfRule type="containsText" dxfId="2177" priority="727" operator="containsText" text=" ">
      <formula>NOT(ISERROR(SEARCH(" ",E98)))</formula>
    </cfRule>
  </conditionalFormatting>
  <conditionalFormatting sqref="P98">
    <cfRule type="containsText" dxfId="2176" priority="176" operator="containsText" text=" ">
      <formula>NOT(ISERROR(SEARCH(" ",P98)))</formula>
    </cfRule>
  </conditionalFormatting>
  <conditionalFormatting sqref="V98">
    <cfRule type="containsText" dxfId="2175" priority="864" operator="containsText" text=" ">
      <formula>NOT(ISERROR(SEARCH(" ",V98)))</formula>
    </cfRule>
  </conditionalFormatting>
  <conditionalFormatting sqref="W98">
    <cfRule type="containsText" dxfId="2174" priority="1521" operator="containsText" text=" ">
      <formula>NOT(ISERROR(SEARCH(" ",W98)))</formula>
    </cfRule>
  </conditionalFormatting>
  <conditionalFormatting sqref="D99">
    <cfRule type="containsText" dxfId="2173" priority="1516" operator="containsText" text=" ">
      <formula>NOT(ISERROR(SEARCH(" ",D99)))</formula>
    </cfRule>
  </conditionalFormatting>
  <conditionalFormatting sqref="E99:F99">
    <cfRule type="containsText" dxfId="2172" priority="726" operator="containsText" text=" ">
      <formula>NOT(ISERROR(SEARCH(" ",E99)))</formula>
    </cfRule>
  </conditionalFormatting>
  <conditionalFormatting sqref="P99">
    <cfRule type="containsText" dxfId="2171" priority="175" operator="containsText" text=" ">
      <formula>NOT(ISERROR(SEARCH(" ",P99)))</formula>
    </cfRule>
  </conditionalFormatting>
  <conditionalFormatting sqref="V99">
    <cfRule type="containsText" dxfId="2170" priority="863" operator="containsText" text=" ">
      <formula>NOT(ISERROR(SEARCH(" ",V99)))</formula>
    </cfRule>
  </conditionalFormatting>
  <conditionalFormatting sqref="W99">
    <cfRule type="containsText" dxfId="2169" priority="1517" operator="containsText" text=" ">
      <formula>NOT(ISERROR(SEARCH(" ",W99)))</formula>
    </cfRule>
  </conditionalFormatting>
  <conditionalFormatting sqref="D100">
    <cfRule type="containsText" dxfId="2168" priority="1512" operator="containsText" text=" ">
      <formula>NOT(ISERROR(SEARCH(" ",D100)))</formula>
    </cfRule>
  </conditionalFormatting>
  <conditionalFormatting sqref="E100:F100">
    <cfRule type="containsText" dxfId="2167" priority="725" operator="containsText" text=" ">
      <formula>NOT(ISERROR(SEARCH(" ",E100)))</formula>
    </cfRule>
  </conditionalFormatting>
  <conditionalFormatting sqref="P100">
    <cfRule type="containsText" dxfId="2166" priority="174" operator="containsText" text=" ">
      <formula>NOT(ISERROR(SEARCH(" ",P100)))</formula>
    </cfRule>
  </conditionalFormatting>
  <conditionalFormatting sqref="V100">
    <cfRule type="containsText" dxfId="2165" priority="862" operator="containsText" text=" ">
      <formula>NOT(ISERROR(SEARCH(" ",V100)))</formula>
    </cfRule>
  </conditionalFormatting>
  <conditionalFormatting sqref="W100">
    <cfRule type="containsText" dxfId="2164" priority="1513" operator="containsText" text=" ">
      <formula>NOT(ISERROR(SEARCH(" ",W100)))</formula>
    </cfRule>
  </conditionalFormatting>
  <conditionalFormatting sqref="D101">
    <cfRule type="containsText" dxfId="2163" priority="1508" operator="containsText" text=" ">
      <formula>NOT(ISERROR(SEARCH(" ",D101)))</formula>
    </cfRule>
  </conditionalFormatting>
  <conditionalFormatting sqref="E101:F101">
    <cfRule type="containsText" dxfId="2162" priority="724" operator="containsText" text=" ">
      <formula>NOT(ISERROR(SEARCH(" ",E101)))</formula>
    </cfRule>
  </conditionalFormatting>
  <conditionalFormatting sqref="P101">
    <cfRule type="containsText" dxfId="2161" priority="173" operator="containsText" text=" ">
      <formula>NOT(ISERROR(SEARCH(" ",P101)))</formula>
    </cfRule>
  </conditionalFormatting>
  <conditionalFormatting sqref="V101">
    <cfRule type="containsText" dxfId="2160" priority="861" operator="containsText" text=" ">
      <formula>NOT(ISERROR(SEARCH(" ",V101)))</formula>
    </cfRule>
  </conditionalFormatting>
  <conditionalFormatting sqref="W101">
    <cfRule type="containsText" dxfId="2159" priority="1509" operator="containsText" text=" ">
      <formula>NOT(ISERROR(SEARCH(" ",W101)))</formula>
    </cfRule>
  </conditionalFormatting>
  <conditionalFormatting sqref="X113">
    <cfRule type="containsText" dxfId="2158" priority="2561" operator="containsText" text=" ">
      <formula>NOT(ISERROR(SEARCH(" ",X113)))</formula>
    </cfRule>
  </conditionalFormatting>
  <conditionalFormatting sqref="AC115">
    <cfRule type="containsText" dxfId="2157" priority="2568" operator="containsText" text=" ">
      <formula>NOT(ISERROR(SEARCH(" ",AC115)))</formula>
    </cfRule>
  </conditionalFormatting>
  <conditionalFormatting sqref="Y160">
    <cfRule type="containsText" dxfId="2156" priority="2574" operator="containsText" text=" ">
      <formula>NOT(ISERROR(SEARCH(" ",Y160)))</formula>
    </cfRule>
  </conditionalFormatting>
  <conditionalFormatting sqref="X217">
    <cfRule type="containsText" dxfId="2155" priority="2577" operator="containsText" text=" ">
      <formula>NOT(ISERROR(SEARCH(" ",X217)))</formula>
    </cfRule>
  </conditionalFormatting>
  <conditionalFormatting sqref="X218">
    <cfRule type="containsText" dxfId="2154" priority="2576" operator="containsText" text=" ">
      <formula>NOT(ISERROR(SEARCH(" ",X218)))</formula>
    </cfRule>
  </conditionalFormatting>
  <conditionalFormatting sqref="B351">
    <cfRule type="containsText" dxfId="2153" priority="2521" operator="containsText" text=" ">
      <formula>NOT(ISERROR(SEARCH(" ",B351)))</formula>
    </cfRule>
  </conditionalFormatting>
  <conditionalFormatting sqref="V351">
    <cfRule type="containsText" dxfId="2152" priority="1092" operator="containsText" text=" ">
      <formula>NOT(ISERROR(SEARCH(" ",V351)))</formula>
    </cfRule>
  </conditionalFormatting>
  <conditionalFormatting sqref="W351">
    <cfRule type="containsText" dxfId="2151" priority="2520" operator="containsText" text=" ">
      <formula>NOT(ISERROR(SEARCH(" ",W351)))</formula>
    </cfRule>
  </conditionalFormatting>
  <conditionalFormatting sqref="B352">
    <cfRule type="containsText" dxfId="2150" priority="2517" operator="containsText" text=" ">
      <formula>NOT(ISERROR(SEARCH(" ",B352)))</formula>
    </cfRule>
  </conditionalFormatting>
  <conditionalFormatting sqref="V352">
    <cfRule type="containsText" dxfId="2149" priority="1091" operator="containsText" text=" ">
      <formula>NOT(ISERROR(SEARCH(" ",V352)))</formula>
    </cfRule>
  </conditionalFormatting>
  <conditionalFormatting sqref="W352">
    <cfRule type="containsText" dxfId="2148" priority="2516" operator="containsText" text=" ">
      <formula>NOT(ISERROR(SEARCH(" ",W352)))</formula>
    </cfRule>
  </conditionalFormatting>
  <conditionalFormatting sqref="B353">
    <cfRule type="containsText" dxfId="2147" priority="2513" operator="containsText" text=" ">
      <formula>NOT(ISERROR(SEARCH(" ",B353)))</formula>
    </cfRule>
  </conditionalFormatting>
  <conditionalFormatting sqref="V353">
    <cfRule type="containsText" dxfId="2146" priority="1090" operator="containsText" text=" ">
      <formula>NOT(ISERROR(SEARCH(" ",V353)))</formula>
    </cfRule>
  </conditionalFormatting>
  <conditionalFormatting sqref="W353">
    <cfRule type="containsText" dxfId="2145" priority="2512" operator="containsText" text=" ">
      <formula>NOT(ISERROR(SEARCH(" ",W353)))</formula>
    </cfRule>
  </conditionalFormatting>
  <conditionalFormatting sqref="B354">
    <cfRule type="containsText" dxfId="2144" priority="2509" operator="containsText" text=" ">
      <formula>NOT(ISERROR(SEARCH(" ",B354)))</formula>
    </cfRule>
  </conditionalFormatting>
  <conditionalFormatting sqref="V354">
    <cfRule type="containsText" dxfId="2143" priority="1089" operator="containsText" text=" ">
      <formula>NOT(ISERROR(SEARCH(" ",V354)))</formula>
    </cfRule>
  </conditionalFormatting>
  <conditionalFormatting sqref="W354">
    <cfRule type="containsText" dxfId="2142" priority="2508" operator="containsText" text=" ">
      <formula>NOT(ISERROR(SEARCH(" ",W354)))</formula>
    </cfRule>
  </conditionalFormatting>
  <conditionalFormatting sqref="B355">
    <cfRule type="containsText" dxfId="2141" priority="2505" operator="containsText" text=" ">
      <formula>NOT(ISERROR(SEARCH(" ",B355)))</formula>
    </cfRule>
  </conditionalFormatting>
  <conditionalFormatting sqref="V355">
    <cfRule type="containsText" dxfId="2140" priority="1088" operator="containsText" text=" ">
      <formula>NOT(ISERROR(SEARCH(" ",V355)))</formula>
    </cfRule>
  </conditionalFormatting>
  <conditionalFormatting sqref="W355">
    <cfRule type="containsText" dxfId="2139" priority="2504" operator="containsText" text=" ">
      <formula>NOT(ISERROR(SEARCH(" ",W355)))</formula>
    </cfRule>
  </conditionalFormatting>
  <conditionalFormatting sqref="B356">
    <cfRule type="containsText" dxfId="2138" priority="2501" operator="containsText" text=" ">
      <formula>NOT(ISERROR(SEARCH(" ",B356)))</formula>
    </cfRule>
  </conditionalFormatting>
  <conditionalFormatting sqref="V356">
    <cfRule type="containsText" dxfId="2137" priority="1087" operator="containsText" text=" ">
      <formula>NOT(ISERROR(SEARCH(" ",V356)))</formula>
    </cfRule>
  </conditionalFormatting>
  <conditionalFormatting sqref="W356">
    <cfRule type="containsText" dxfId="2136" priority="2500" operator="containsText" text=" ">
      <formula>NOT(ISERROR(SEARCH(" ",W356)))</formula>
    </cfRule>
  </conditionalFormatting>
  <conditionalFormatting sqref="B357">
    <cfRule type="containsText" dxfId="2135" priority="2497" operator="containsText" text=" ">
      <formula>NOT(ISERROR(SEARCH(" ",B357)))</formula>
    </cfRule>
  </conditionalFormatting>
  <conditionalFormatting sqref="V357">
    <cfRule type="containsText" dxfId="2134" priority="1086" operator="containsText" text=" ">
      <formula>NOT(ISERROR(SEARCH(" ",V357)))</formula>
    </cfRule>
  </conditionalFormatting>
  <conditionalFormatting sqref="W357">
    <cfRule type="containsText" dxfId="2133" priority="2496" operator="containsText" text=" ">
      <formula>NOT(ISERROR(SEARCH(" ",W357)))</formula>
    </cfRule>
  </conditionalFormatting>
  <conditionalFormatting sqref="B358">
    <cfRule type="containsText" dxfId="2132" priority="2493" operator="containsText" text=" ">
      <formula>NOT(ISERROR(SEARCH(" ",B358)))</formula>
    </cfRule>
  </conditionalFormatting>
  <conditionalFormatting sqref="V358">
    <cfRule type="containsText" dxfId="2131" priority="1085" operator="containsText" text=" ">
      <formula>NOT(ISERROR(SEARCH(" ",V358)))</formula>
    </cfRule>
  </conditionalFormatting>
  <conditionalFormatting sqref="W358">
    <cfRule type="containsText" dxfId="2130" priority="2492" operator="containsText" text=" ">
      <formula>NOT(ISERROR(SEARCH(" ",W358)))</formula>
    </cfRule>
  </conditionalFormatting>
  <conditionalFormatting sqref="B359">
    <cfRule type="containsText" dxfId="2129" priority="2489" operator="containsText" text=" ">
      <formula>NOT(ISERROR(SEARCH(" ",B359)))</formula>
    </cfRule>
  </conditionalFormatting>
  <conditionalFormatting sqref="V359">
    <cfRule type="containsText" dxfId="2128" priority="1084" operator="containsText" text=" ">
      <formula>NOT(ISERROR(SEARCH(" ",V359)))</formula>
    </cfRule>
  </conditionalFormatting>
  <conditionalFormatting sqref="W359">
    <cfRule type="containsText" dxfId="2127" priority="2488" operator="containsText" text=" ">
      <formula>NOT(ISERROR(SEARCH(" ",W359)))</formula>
    </cfRule>
  </conditionalFormatting>
  <conditionalFormatting sqref="B360">
    <cfRule type="containsText" dxfId="2126" priority="2485" operator="containsText" text=" ">
      <formula>NOT(ISERROR(SEARCH(" ",B360)))</formula>
    </cfRule>
  </conditionalFormatting>
  <conditionalFormatting sqref="V360">
    <cfRule type="containsText" dxfId="2125" priority="1083" operator="containsText" text=" ">
      <formula>NOT(ISERROR(SEARCH(" ",V360)))</formula>
    </cfRule>
  </conditionalFormatting>
  <conditionalFormatting sqref="W360">
    <cfRule type="containsText" dxfId="2124" priority="2484" operator="containsText" text=" ">
      <formula>NOT(ISERROR(SEARCH(" ",W360)))</formula>
    </cfRule>
  </conditionalFormatting>
  <conditionalFormatting sqref="B361">
    <cfRule type="containsText" dxfId="2123" priority="2481" operator="containsText" text=" ">
      <formula>NOT(ISERROR(SEARCH(" ",B361)))</formula>
    </cfRule>
  </conditionalFormatting>
  <conditionalFormatting sqref="V361">
    <cfRule type="containsText" dxfId="2122" priority="1082" operator="containsText" text=" ">
      <formula>NOT(ISERROR(SEARCH(" ",V361)))</formula>
    </cfRule>
  </conditionalFormatting>
  <conditionalFormatting sqref="W361">
    <cfRule type="containsText" dxfId="2121" priority="2480" operator="containsText" text=" ">
      <formula>NOT(ISERROR(SEARCH(" ",W361)))</formula>
    </cfRule>
  </conditionalFormatting>
  <conditionalFormatting sqref="B362">
    <cfRule type="containsText" dxfId="2120" priority="2477" operator="containsText" text=" ">
      <formula>NOT(ISERROR(SEARCH(" ",B362)))</formula>
    </cfRule>
  </conditionalFormatting>
  <conditionalFormatting sqref="V362">
    <cfRule type="containsText" dxfId="2119" priority="1081" operator="containsText" text=" ">
      <formula>NOT(ISERROR(SEARCH(" ",V362)))</formula>
    </cfRule>
  </conditionalFormatting>
  <conditionalFormatting sqref="W362">
    <cfRule type="containsText" dxfId="2118" priority="2476" operator="containsText" text=" ">
      <formula>NOT(ISERROR(SEARCH(" ",W362)))</formula>
    </cfRule>
  </conditionalFormatting>
  <conditionalFormatting sqref="B363">
    <cfRule type="containsText" dxfId="2117" priority="2473" operator="containsText" text=" ">
      <formula>NOT(ISERROR(SEARCH(" ",B363)))</formula>
    </cfRule>
  </conditionalFormatting>
  <conditionalFormatting sqref="V363">
    <cfRule type="containsText" dxfId="2116" priority="1080" operator="containsText" text=" ">
      <formula>NOT(ISERROR(SEARCH(" ",V363)))</formula>
    </cfRule>
  </conditionalFormatting>
  <conditionalFormatting sqref="W363">
    <cfRule type="containsText" dxfId="2115" priority="2472" operator="containsText" text=" ">
      <formula>NOT(ISERROR(SEARCH(" ",W363)))</formula>
    </cfRule>
  </conditionalFormatting>
  <conditionalFormatting sqref="B364">
    <cfRule type="containsText" dxfId="2114" priority="2469" operator="containsText" text=" ">
      <formula>NOT(ISERROR(SEARCH(" ",B364)))</formula>
    </cfRule>
  </conditionalFormatting>
  <conditionalFormatting sqref="V364">
    <cfRule type="containsText" dxfId="2113" priority="1079" operator="containsText" text=" ">
      <formula>NOT(ISERROR(SEARCH(" ",V364)))</formula>
    </cfRule>
  </conditionalFormatting>
  <conditionalFormatting sqref="W364">
    <cfRule type="containsText" dxfId="2112" priority="2468" operator="containsText" text=" ">
      <formula>NOT(ISERROR(SEARCH(" ",W364)))</formula>
    </cfRule>
  </conditionalFormatting>
  <conditionalFormatting sqref="B365">
    <cfRule type="containsText" dxfId="2111" priority="2465" operator="containsText" text=" ">
      <formula>NOT(ISERROR(SEARCH(" ",B365)))</formula>
    </cfRule>
  </conditionalFormatting>
  <conditionalFormatting sqref="V365">
    <cfRule type="containsText" dxfId="2110" priority="1078" operator="containsText" text=" ">
      <formula>NOT(ISERROR(SEARCH(" ",V365)))</formula>
    </cfRule>
  </conditionalFormatting>
  <conditionalFormatting sqref="W365">
    <cfRule type="containsText" dxfId="2109" priority="2464" operator="containsText" text=" ">
      <formula>NOT(ISERROR(SEARCH(" ",W365)))</formula>
    </cfRule>
  </conditionalFormatting>
  <conditionalFormatting sqref="B366">
    <cfRule type="containsText" dxfId="2108" priority="2461" operator="containsText" text=" ">
      <formula>NOT(ISERROR(SEARCH(" ",B366)))</formula>
    </cfRule>
  </conditionalFormatting>
  <conditionalFormatting sqref="V366">
    <cfRule type="containsText" dxfId="2107" priority="1077" operator="containsText" text=" ">
      <formula>NOT(ISERROR(SEARCH(" ",V366)))</formula>
    </cfRule>
  </conditionalFormatting>
  <conditionalFormatting sqref="W366">
    <cfRule type="containsText" dxfId="2106" priority="2460" operator="containsText" text=" ">
      <formula>NOT(ISERROR(SEARCH(" ",W366)))</formula>
    </cfRule>
  </conditionalFormatting>
  <conditionalFormatting sqref="B367">
    <cfRule type="containsText" dxfId="2105" priority="2457" operator="containsText" text=" ">
      <formula>NOT(ISERROR(SEARCH(" ",B367)))</formula>
    </cfRule>
  </conditionalFormatting>
  <conditionalFormatting sqref="V367">
    <cfRule type="containsText" dxfId="2104" priority="1076" operator="containsText" text=" ">
      <formula>NOT(ISERROR(SEARCH(" ",V367)))</formula>
    </cfRule>
  </conditionalFormatting>
  <conditionalFormatting sqref="W367">
    <cfRule type="containsText" dxfId="2103" priority="2456" operator="containsText" text=" ">
      <formula>NOT(ISERROR(SEARCH(" ",W367)))</formula>
    </cfRule>
  </conditionalFormatting>
  <conditionalFormatting sqref="B368">
    <cfRule type="containsText" dxfId="2102" priority="2453" operator="containsText" text=" ">
      <formula>NOT(ISERROR(SEARCH(" ",B368)))</formula>
    </cfRule>
  </conditionalFormatting>
  <conditionalFormatting sqref="V368">
    <cfRule type="containsText" dxfId="2101" priority="1075" operator="containsText" text=" ">
      <formula>NOT(ISERROR(SEARCH(" ",V368)))</formula>
    </cfRule>
  </conditionalFormatting>
  <conditionalFormatting sqref="W368">
    <cfRule type="containsText" dxfId="2100" priority="2452" operator="containsText" text=" ">
      <formula>NOT(ISERROR(SEARCH(" ",W368)))</formula>
    </cfRule>
  </conditionalFormatting>
  <conditionalFormatting sqref="B369">
    <cfRule type="containsText" dxfId="2099" priority="2449" operator="containsText" text=" ">
      <formula>NOT(ISERROR(SEARCH(" ",B369)))</formula>
    </cfRule>
  </conditionalFormatting>
  <conditionalFormatting sqref="V369">
    <cfRule type="containsText" dxfId="2098" priority="1074" operator="containsText" text=" ">
      <formula>NOT(ISERROR(SEARCH(" ",V369)))</formula>
    </cfRule>
  </conditionalFormatting>
  <conditionalFormatting sqref="W369">
    <cfRule type="containsText" dxfId="2097" priority="2448" operator="containsText" text=" ">
      <formula>NOT(ISERROR(SEARCH(" ",W369)))</formula>
    </cfRule>
  </conditionalFormatting>
  <conditionalFormatting sqref="B370">
    <cfRule type="containsText" dxfId="2096" priority="2445" operator="containsText" text=" ">
      <formula>NOT(ISERROR(SEARCH(" ",B370)))</formula>
    </cfRule>
  </conditionalFormatting>
  <conditionalFormatting sqref="V370">
    <cfRule type="containsText" dxfId="2095" priority="1073" operator="containsText" text=" ">
      <formula>NOT(ISERROR(SEARCH(" ",V370)))</formula>
    </cfRule>
  </conditionalFormatting>
  <conditionalFormatting sqref="W370">
    <cfRule type="containsText" dxfId="2094" priority="2444" operator="containsText" text=" ">
      <formula>NOT(ISERROR(SEARCH(" ",W370)))</formula>
    </cfRule>
  </conditionalFormatting>
  <conditionalFormatting sqref="B371">
    <cfRule type="containsText" dxfId="2093" priority="2441" operator="containsText" text=" ">
      <formula>NOT(ISERROR(SEARCH(" ",B371)))</formula>
    </cfRule>
  </conditionalFormatting>
  <conditionalFormatting sqref="V371">
    <cfRule type="containsText" dxfId="2092" priority="1072" operator="containsText" text=" ">
      <formula>NOT(ISERROR(SEARCH(" ",V371)))</formula>
    </cfRule>
  </conditionalFormatting>
  <conditionalFormatting sqref="W371">
    <cfRule type="containsText" dxfId="2091" priority="2440" operator="containsText" text=" ">
      <formula>NOT(ISERROR(SEARCH(" ",W371)))</formula>
    </cfRule>
  </conditionalFormatting>
  <conditionalFormatting sqref="B372">
    <cfRule type="containsText" dxfId="2090" priority="2437" operator="containsText" text=" ">
      <formula>NOT(ISERROR(SEARCH(" ",B372)))</formula>
    </cfRule>
  </conditionalFormatting>
  <conditionalFormatting sqref="V372">
    <cfRule type="containsText" dxfId="2089" priority="1071" operator="containsText" text=" ">
      <formula>NOT(ISERROR(SEARCH(" ",V372)))</formula>
    </cfRule>
  </conditionalFormatting>
  <conditionalFormatting sqref="W372">
    <cfRule type="containsText" dxfId="2088" priority="2436" operator="containsText" text=" ">
      <formula>NOT(ISERROR(SEARCH(" ",W372)))</formula>
    </cfRule>
  </conditionalFormatting>
  <conditionalFormatting sqref="B373">
    <cfRule type="containsText" dxfId="2087" priority="2433" operator="containsText" text=" ">
      <formula>NOT(ISERROR(SEARCH(" ",B373)))</formula>
    </cfRule>
  </conditionalFormatting>
  <conditionalFormatting sqref="V373">
    <cfRule type="containsText" dxfId="2086" priority="1070" operator="containsText" text=" ">
      <formula>NOT(ISERROR(SEARCH(" ",V373)))</formula>
    </cfRule>
  </conditionalFormatting>
  <conditionalFormatting sqref="W373">
    <cfRule type="containsText" dxfId="2085" priority="2432" operator="containsText" text=" ">
      <formula>NOT(ISERROR(SEARCH(" ",W373)))</formula>
    </cfRule>
  </conditionalFormatting>
  <conditionalFormatting sqref="B374">
    <cfRule type="containsText" dxfId="2084" priority="2429" operator="containsText" text=" ">
      <formula>NOT(ISERROR(SEARCH(" ",B374)))</formula>
    </cfRule>
  </conditionalFormatting>
  <conditionalFormatting sqref="V374">
    <cfRule type="containsText" dxfId="2083" priority="1069" operator="containsText" text=" ">
      <formula>NOT(ISERROR(SEARCH(" ",V374)))</formula>
    </cfRule>
  </conditionalFormatting>
  <conditionalFormatting sqref="W374">
    <cfRule type="containsText" dxfId="2082" priority="2428" operator="containsText" text=" ">
      <formula>NOT(ISERROR(SEARCH(" ",W374)))</formula>
    </cfRule>
  </conditionalFormatting>
  <conditionalFormatting sqref="B375">
    <cfRule type="containsText" dxfId="2081" priority="2425" operator="containsText" text=" ">
      <formula>NOT(ISERROR(SEARCH(" ",B375)))</formula>
    </cfRule>
  </conditionalFormatting>
  <conditionalFormatting sqref="V375">
    <cfRule type="containsText" dxfId="2080" priority="1068" operator="containsText" text=" ">
      <formula>NOT(ISERROR(SEARCH(" ",V375)))</formula>
    </cfRule>
  </conditionalFormatting>
  <conditionalFormatting sqref="W375">
    <cfRule type="containsText" dxfId="2079" priority="2424" operator="containsText" text=" ">
      <formula>NOT(ISERROR(SEARCH(" ",W375)))</formula>
    </cfRule>
  </conditionalFormatting>
  <conditionalFormatting sqref="B376">
    <cfRule type="containsText" dxfId="2078" priority="2421" operator="containsText" text=" ">
      <formula>NOT(ISERROR(SEARCH(" ",B376)))</formula>
    </cfRule>
  </conditionalFormatting>
  <conditionalFormatting sqref="V376">
    <cfRule type="containsText" dxfId="2077" priority="1067" operator="containsText" text=" ">
      <formula>NOT(ISERROR(SEARCH(" ",V376)))</formula>
    </cfRule>
  </conditionalFormatting>
  <conditionalFormatting sqref="W376">
    <cfRule type="containsText" dxfId="2076" priority="2420" operator="containsText" text=" ">
      <formula>NOT(ISERROR(SEARCH(" ",W376)))</formula>
    </cfRule>
  </conditionalFormatting>
  <conditionalFormatting sqref="B377">
    <cfRule type="containsText" dxfId="2075" priority="2417" operator="containsText" text=" ">
      <formula>NOT(ISERROR(SEARCH(" ",B377)))</formula>
    </cfRule>
  </conditionalFormatting>
  <conditionalFormatting sqref="V377">
    <cfRule type="containsText" dxfId="2074" priority="1066" operator="containsText" text=" ">
      <formula>NOT(ISERROR(SEARCH(" ",V377)))</formula>
    </cfRule>
  </conditionalFormatting>
  <conditionalFormatting sqref="W377">
    <cfRule type="containsText" dxfId="2073" priority="2416" operator="containsText" text=" ">
      <formula>NOT(ISERROR(SEARCH(" ",W377)))</formula>
    </cfRule>
  </conditionalFormatting>
  <conditionalFormatting sqref="B378">
    <cfRule type="containsText" dxfId="2072" priority="2413" operator="containsText" text=" ">
      <formula>NOT(ISERROR(SEARCH(" ",B378)))</formula>
    </cfRule>
  </conditionalFormatting>
  <conditionalFormatting sqref="V378">
    <cfRule type="containsText" dxfId="2071" priority="1065" operator="containsText" text=" ">
      <formula>NOT(ISERROR(SEARCH(" ",V378)))</formula>
    </cfRule>
  </conditionalFormatting>
  <conditionalFormatting sqref="W378">
    <cfRule type="containsText" dxfId="2070" priority="2412" operator="containsText" text=" ">
      <formula>NOT(ISERROR(SEARCH(" ",W378)))</formula>
    </cfRule>
  </conditionalFormatting>
  <conditionalFormatting sqref="B379">
    <cfRule type="containsText" dxfId="2069" priority="2409" operator="containsText" text=" ">
      <formula>NOT(ISERROR(SEARCH(" ",B379)))</formula>
    </cfRule>
  </conditionalFormatting>
  <conditionalFormatting sqref="V379">
    <cfRule type="containsText" dxfId="2068" priority="1064" operator="containsText" text=" ">
      <formula>NOT(ISERROR(SEARCH(" ",V379)))</formula>
    </cfRule>
  </conditionalFormatting>
  <conditionalFormatting sqref="W379">
    <cfRule type="containsText" dxfId="2067" priority="2408" operator="containsText" text=" ">
      <formula>NOT(ISERROR(SEARCH(" ",W379)))</formula>
    </cfRule>
  </conditionalFormatting>
  <conditionalFormatting sqref="B380">
    <cfRule type="containsText" dxfId="2066" priority="2405" operator="containsText" text=" ">
      <formula>NOT(ISERROR(SEARCH(" ",B380)))</formula>
    </cfRule>
  </conditionalFormatting>
  <conditionalFormatting sqref="V380">
    <cfRule type="containsText" dxfId="2065" priority="1063" operator="containsText" text=" ">
      <formula>NOT(ISERROR(SEARCH(" ",V380)))</formula>
    </cfRule>
  </conditionalFormatting>
  <conditionalFormatting sqref="W380">
    <cfRule type="containsText" dxfId="2064" priority="2404" operator="containsText" text=" ">
      <formula>NOT(ISERROR(SEARCH(" ",W380)))</formula>
    </cfRule>
  </conditionalFormatting>
  <conditionalFormatting sqref="B381">
    <cfRule type="containsText" dxfId="2063" priority="2401" operator="containsText" text=" ">
      <formula>NOT(ISERROR(SEARCH(" ",B381)))</formula>
    </cfRule>
  </conditionalFormatting>
  <conditionalFormatting sqref="V381">
    <cfRule type="containsText" dxfId="2062" priority="1062" operator="containsText" text=" ">
      <formula>NOT(ISERROR(SEARCH(" ",V381)))</formula>
    </cfRule>
  </conditionalFormatting>
  <conditionalFormatting sqref="W381">
    <cfRule type="containsText" dxfId="2061" priority="2400" operator="containsText" text=" ">
      <formula>NOT(ISERROR(SEARCH(" ",W381)))</formula>
    </cfRule>
  </conditionalFormatting>
  <conditionalFormatting sqref="B382">
    <cfRule type="containsText" dxfId="2060" priority="2397" operator="containsText" text=" ">
      <formula>NOT(ISERROR(SEARCH(" ",B382)))</formula>
    </cfRule>
  </conditionalFormatting>
  <conditionalFormatting sqref="V382">
    <cfRule type="containsText" dxfId="2059" priority="1061" operator="containsText" text=" ">
      <formula>NOT(ISERROR(SEARCH(" ",V382)))</formula>
    </cfRule>
  </conditionalFormatting>
  <conditionalFormatting sqref="W382">
    <cfRule type="containsText" dxfId="2058" priority="2396" operator="containsText" text=" ">
      <formula>NOT(ISERROR(SEARCH(" ",W382)))</formula>
    </cfRule>
  </conditionalFormatting>
  <conditionalFormatting sqref="B383">
    <cfRule type="containsText" dxfId="2057" priority="2393" operator="containsText" text=" ">
      <formula>NOT(ISERROR(SEARCH(" ",B383)))</formula>
    </cfRule>
  </conditionalFormatting>
  <conditionalFormatting sqref="V383">
    <cfRule type="containsText" dxfId="2056" priority="1060" operator="containsText" text=" ">
      <formula>NOT(ISERROR(SEARCH(" ",V383)))</formula>
    </cfRule>
  </conditionalFormatting>
  <conditionalFormatting sqref="W383">
    <cfRule type="containsText" dxfId="2055" priority="2392" operator="containsText" text=" ">
      <formula>NOT(ISERROR(SEARCH(" ",W383)))</formula>
    </cfRule>
  </conditionalFormatting>
  <conditionalFormatting sqref="B384">
    <cfRule type="containsText" dxfId="2054" priority="2389" operator="containsText" text=" ">
      <formula>NOT(ISERROR(SEARCH(" ",B384)))</formula>
    </cfRule>
  </conditionalFormatting>
  <conditionalFormatting sqref="V384">
    <cfRule type="containsText" dxfId="2053" priority="1059" operator="containsText" text=" ">
      <formula>NOT(ISERROR(SEARCH(" ",V384)))</formula>
    </cfRule>
  </conditionalFormatting>
  <conditionalFormatting sqref="W384">
    <cfRule type="containsText" dxfId="2052" priority="2388" operator="containsText" text=" ">
      <formula>NOT(ISERROR(SEARCH(" ",W384)))</formula>
    </cfRule>
  </conditionalFormatting>
  <conditionalFormatting sqref="B385">
    <cfRule type="containsText" dxfId="2051" priority="2385" operator="containsText" text=" ">
      <formula>NOT(ISERROR(SEARCH(" ",B385)))</formula>
    </cfRule>
  </conditionalFormatting>
  <conditionalFormatting sqref="V385">
    <cfRule type="containsText" dxfId="2050" priority="1058" operator="containsText" text=" ">
      <formula>NOT(ISERROR(SEARCH(" ",V385)))</formula>
    </cfRule>
  </conditionalFormatting>
  <conditionalFormatting sqref="W385">
    <cfRule type="containsText" dxfId="2049" priority="2384" operator="containsText" text=" ">
      <formula>NOT(ISERROR(SEARCH(" ",W385)))</formula>
    </cfRule>
  </conditionalFormatting>
  <conditionalFormatting sqref="B386">
    <cfRule type="containsText" dxfId="2048" priority="2381" operator="containsText" text=" ">
      <formula>NOT(ISERROR(SEARCH(" ",B386)))</formula>
    </cfRule>
  </conditionalFormatting>
  <conditionalFormatting sqref="V386">
    <cfRule type="containsText" dxfId="2047" priority="1057" operator="containsText" text=" ">
      <formula>NOT(ISERROR(SEARCH(" ",V386)))</formula>
    </cfRule>
  </conditionalFormatting>
  <conditionalFormatting sqref="W386">
    <cfRule type="containsText" dxfId="2046" priority="2380" operator="containsText" text=" ">
      <formula>NOT(ISERROR(SEARCH(" ",W386)))</formula>
    </cfRule>
  </conditionalFormatting>
  <conditionalFormatting sqref="B387">
    <cfRule type="containsText" dxfId="2045" priority="2377" operator="containsText" text=" ">
      <formula>NOT(ISERROR(SEARCH(" ",B387)))</formula>
    </cfRule>
  </conditionalFormatting>
  <conditionalFormatting sqref="V387">
    <cfRule type="containsText" dxfId="2044" priority="1056" operator="containsText" text=" ">
      <formula>NOT(ISERROR(SEARCH(" ",V387)))</formula>
    </cfRule>
  </conditionalFormatting>
  <conditionalFormatting sqref="W387">
    <cfRule type="containsText" dxfId="2043" priority="2376" operator="containsText" text=" ">
      <formula>NOT(ISERROR(SEARCH(" ",W387)))</formula>
    </cfRule>
  </conditionalFormatting>
  <conditionalFormatting sqref="B388">
    <cfRule type="containsText" dxfId="2042" priority="2373" operator="containsText" text=" ">
      <formula>NOT(ISERROR(SEARCH(" ",B388)))</formula>
    </cfRule>
  </conditionalFormatting>
  <conditionalFormatting sqref="V388">
    <cfRule type="containsText" dxfId="2041" priority="1055" operator="containsText" text=" ">
      <formula>NOT(ISERROR(SEARCH(" ",V388)))</formula>
    </cfRule>
  </conditionalFormatting>
  <conditionalFormatting sqref="W388">
    <cfRule type="containsText" dxfId="2040" priority="2372" operator="containsText" text=" ">
      <formula>NOT(ISERROR(SEARCH(" ",W388)))</formula>
    </cfRule>
  </conditionalFormatting>
  <conditionalFormatting sqref="B389">
    <cfRule type="containsText" dxfId="2039" priority="2369" operator="containsText" text=" ">
      <formula>NOT(ISERROR(SEARCH(" ",B389)))</formula>
    </cfRule>
  </conditionalFormatting>
  <conditionalFormatting sqref="V389">
    <cfRule type="containsText" dxfId="2038" priority="1054" operator="containsText" text=" ">
      <formula>NOT(ISERROR(SEARCH(" ",V389)))</formula>
    </cfRule>
  </conditionalFormatting>
  <conditionalFormatting sqref="W389">
    <cfRule type="containsText" dxfId="2037" priority="2368" operator="containsText" text=" ">
      <formula>NOT(ISERROR(SEARCH(" ",W389)))</formula>
    </cfRule>
  </conditionalFormatting>
  <conditionalFormatting sqref="B390">
    <cfRule type="containsText" dxfId="2036" priority="2365" operator="containsText" text=" ">
      <formula>NOT(ISERROR(SEARCH(" ",B390)))</formula>
    </cfRule>
  </conditionalFormatting>
  <conditionalFormatting sqref="V390">
    <cfRule type="containsText" dxfId="2035" priority="1053" operator="containsText" text=" ">
      <formula>NOT(ISERROR(SEARCH(" ",V390)))</formula>
    </cfRule>
  </conditionalFormatting>
  <conditionalFormatting sqref="W390">
    <cfRule type="containsText" dxfId="2034" priority="2364" operator="containsText" text=" ">
      <formula>NOT(ISERROR(SEARCH(" ",W390)))</formula>
    </cfRule>
  </conditionalFormatting>
  <conditionalFormatting sqref="B391">
    <cfRule type="containsText" dxfId="2033" priority="2361" operator="containsText" text=" ">
      <formula>NOT(ISERROR(SEARCH(" ",B391)))</formula>
    </cfRule>
  </conditionalFormatting>
  <conditionalFormatting sqref="V391">
    <cfRule type="containsText" dxfId="2032" priority="1052" operator="containsText" text=" ">
      <formula>NOT(ISERROR(SEARCH(" ",V391)))</formula>
    </cfRule>
  </conditionalFormatting>
  <conditionalFormatting sqref="W391">
    <cfRule type="containsText" dxfId="2031" priority="2360" operator="containsText" text=" ">
      <formula>NOT(ISERROR(SEARCH(" ",W391)))</formula>
    </cfRule>
  </conditionalFormatting>
  <conditionalFormatting sqref="B392">
    <cfRule type="containsText" dxfId="2030" priority="2357" operator="containsText" text=" ">
      <formula>NOT(ISERROR(SEARCH(" ",B392)))</formula>
    </cfRule>
  </conditionalFormatting>
  <conditionalFormatting sqref="V392">
    <cfRule type="containsText" dxfId="2029" priority="1051" operator="containsText" text=" ">
      <formula>NOT(ISERROR(SEARCH(" ",V392)))</formula>
    </cfRule>
  </conditionalFormatting>
  <conditionalFormatting sqref="W392">
    <cfRule type="containsText" dxfId="2028" priority="2356" operator="containsText" text=" ">
      <formula>NOT(ISERROR(SEARCH(" ",W392)))</formula>
    </cfRule>
  </conditionalFormatting>
  <conditionalFormatting sqref="B393">
    <cfRule type="containsText" dxfId="2027" priority="2353" operator="containsText" text=" ">
      <formula>NOT(ISERROR(SEARCH(" ",B393)))</formula>
    </cfRule>
  </conditionalFormatting>
  <conditionalFormatting sqref="V393">
    <cfRule type="containsText" dxfId="2026" priority="1050" operator="containsText" text=" ">
      <formula>NOT(ISERROR(SEARCH(" ",V393)))</formula>
    </cfRule>
  </conditionalFormatting>
  <conditionalFormatting sqref="W393">
    <cfRule type="containsText" dxfId="2025" priority="2352" operator="containsText" text=" ">
      <formula>NOT(ISERROR(SEARCH(" ",W393)))</formula>
    </cfRule>
  </conditionalFormatting>
  <conditionalFormatting sqref="B394">
    <cfRule type="containsText" dxfId="2024" priority="2349" operator="containsText" text=" ">
      <formula>NOT(ISERROR(SEARCH(" ",B394)))</formula>
    </cfRule>
  </conditionalFormatting>
  <conditionalFormatting sqref="V394">
    <cfRule type="containsText" dxfId="2023" priority="1049" operator="containsText" text=" ">
      <formula>NOT(ISERROR(SEARCH(" ",V394)))</formula>
    </cfRule>
  </conditionalFormatting>
  <conditionalFormatting sqref="W394">
    <cfRule type="containsText" dxfId="2022" priority="2348" operator="containsText" text=" ">
      <formula>NOT(ISERROR(SEARCH(" ",W394)))</formula>
    </cfRule>
  </conditionalFormatting>
  <conditionalFormatting sqref="B395">
    <cfRule type="containsText" dxfId="2021" priority="2345" operator="containsText" text=" ">
      <formula>NOT(ISERROR(SEARCH(" ",B395)))</formula>
    </cfRule>
  </conditionalFormatting>
  <conditionalFormatting sqref="V395">
    <cfRule type="containsText" dxfId="2020" priority="1048" operator="containsText" text=" ">
      <formula>NOT(ISERROR(SEARCH(" ",V395)))</formula>
    </cfRule>
  </conditionalFormatting>
  <conditionalFormatting sqref="W395">
    <cfRule type="containsText" dxfId="2019" priority="2344" operator="containsText" text=" ">
      <formula>NOT(ISERROR(SEARCH(" ",W395)))</formula>
    </cfRule>
  </conditionalFormatting>
  <conditionalFormatting sqref="B396">
    <cfRule type="containsText" dxfId="2018" priority="2341" operator="containsText" text=" ">
      <formula>NOT(ISERROR(SEARCH(" ",B396)))</formula>
    </cfRule>
  </conditionalFormatting>
  <conditionalFormatting sqref="V396">
    <cfRule type="containsText" dxfId="2017" priority="1047" operator="containsText" text=" ">
      <formula>NOT(ISERROR(SEARCH(" ",V396)))</formula>
    </cfRule>
  </conditionalFormatting>
  <conditionalFormatting sqref="W396">
    <cfRule type="containsText" dxfId="2016" priority="2340" operator="containsText" text=" ">
      <formula>NOT(ISERROR(SEARCH(" ",W396)))</formula>
    </cfRule>
  </conditionalFormatting>
  <conditionalFormatting sqref="B397">
    <cfRule type="containsText" dxfId="2015" priority="2337" operator="containsText" text=" ">
      <formula>NOT(ISERROR(SEARCH(" ",B397)))</formula>
    </cfRule>
  </conditionalFormatting>
  <conditionalFormatting sqref="V397">
    <cfRule type="containsText" dxfId="2014" priority="1046" operator="containsText" text=" ">
      <formula>NOT(ISERROR(SEARCH(" ",V397)))</formula>
    </cfRule>
  </conditionalFormatting>
  <conditionalFormatting sqref="W397">
    <cfRule type="containsText" dxfId="2013" priority="2336" operator="containsText" text=" ">
      <formula>NOT(ISERROR(SEARCH(" ",W397)))</formula>
    </cfRule>
  </conditionalFormatting>
  <conditionalFormatting sqref="B398">
    <cfRule type="containsText" dxfId="2012" priority="2333" operator="containsText" text=" ">
      <formula>NOT(ISERROR(SEARCH(" ",B398)))</formula>
    </cfRule>
  </conditionalFormatting>
  <conditionalFormatting sqref="V398">
    <cfRule type="containsText" dxfId="2011" priority="1045" operator="containsText" text=" ">
      <formula>NOT(ISERROR(SEARCH(" ",V398)))</formula>
    </cfRule>
  </conditionalFormatting>
  <conditionalFormatting sqref="W398">
    <cfRule type="containsText" dxfId="2010" priority="2332" operator="containsText" text=" ">
      <formula>NOT(ISERROR(SEARCH(" ",W398)))</formula>
    </cfRule>
  </conditionalFormatting>
  <conditionalFormatting sqref="B399">
    <cfRule type="containsText" dxfId="2009" priority="2329" operator="containsText" text=" ">
      <formula>NOT(ISERROR(SEARCH(" ",B399)))</formula>
    </cfRule>
  </conditionalFormatting>
  <conditionalFormatting sqref="V399">
    <cfRule type="containsText" dxfId="2008" priority="1044" operator="containsText" text=" ">
      <formula>NOT(ISERROR(SEARCH(" ",V399)))</formula>
    </cfRule>
  </conditionalFormatting>
  <conditionalFormatting sqref="W399">
    <cfRule type="containsText" dxfId="2007" priority="2328" operator="containsText" text=" ">
      <formula>NOT(ISERROR(SEARCH(" ",W399)))</formula>
    </cfRule>
  </conditionalFormatting>
  <conditionalFormatting sqref="B400">
    <cfRule type="containsText" dxfId="2006" priority="2325" operator="containsText" text=" ">
      <formula>NOT(ISERROR(SEARCH(" ",B400)))</formula>
    </cfRule>
  </conditionalFormatting>
  <conditionalFormatting sqref="V400">
    <cfRule type="containsText" dxfId="2005" priority="1043" operator="containsText" text=" ">
      <formula>NOT(ISERROR(SEARCH(" ",V400)))</formula>
    </cfRule>
  </conditionalFormatting>
  <conditionalFormatting sqref="W400">
    <cfRule type="containsText" dxfId="2004" priority="2324" operator="containsText" text=" ">
      <formula>NOT(ISERROR(SEARCH(" ",W400)))</formula>
    </cfRule>
  </conditionalFormatting>
  <conditionalFormatting sqref="B401">
    <cfRule type="containsText" dxfId="2003" priority="2321" operator="containsText" text=" ">
      <formula>NOT(ISERROR(SEARCH(" ",B401)))</formula>
    </cfRule>
  </conditionalFormatting>
  <conditionalFormatting sqref="V401">
    <cfRule type="containsText" dxfId="2002" priority="1042" operator="containsText" text=" ">
      <formula>NOT(ISERROR(SEARCH(" ",V401)))</formula>
    </cfRule>
  </conditionalFormatting>
  <conditionalFormatting sqref="W401">
    <cfRule type="containsText" dxfId="2001" priority="2320" operator="containsText" text=" ">
      <formula>NOT(ISERROR(SEARCH(" ",W401)))</formula>
    </cfRule>
  </conditionalFormatting>
  <conditionalFormatting sqref="B402">
    <cfRule type="containsText" dxfId="2000" priority="2317" operator="containsText" text=" ">
      <formula>NOT(ISERROR(SEARCH(" ",B402)))</formula>
    </cfRule>
  </conditionalFormatting>
  <conditionalFormatting sqref="V402">
    <cfRule type="containsText" dxfId="1999" priority="1041" operator="containsText" text=" ">
      <formula>NOT(ISERROR(SEARCH(" ",V402)))</formula>
    </cfRule>
  </conditionalFormatting>
  <conditionalFormatting sqref="W402">
    <cfRule type="containsText" dxfId="1998" priority="2316" operator="containsText" text=" ">
      <formula>NOT(ISERROR(SEARCH(" ",W402)))</formula>
    </cfRule>
  </conditionalFormatting>
  <conditionalFormatting sqref="B403">
    <cfRule type="containsText" dxfId="1997" priority="2313" operator="containsText" text=" ">
      <formula>NOT(ISERROR(SEARCH(" ",B403)))</formula>
    </cfRule>
  </conditionalFormatting>
  <conditionalFormatting sqref="V403">
    <cfRule type="containsText" dxfId="1996" priority="1040" operator="containsText" text=" ">
      <formula>NOT(ISERROR(SEARCH(" ",V403)))</formula>
    </cfRule>
  </conditionalFormatting>
  <conditionalFormatting sqref="W403">
    <cfRule type="containsText" dxfId="1995" priority="2312" operator="containsText" text=" ">
      <formula>NOT(ISERROR(SEARCH(" ",W403)))</formula>
    </cfRule>
  </conditionalFormatting>
  <conditionalFormatting sqref="B404">
    <cfRule type="containsText" dxfId="1994" priority="2309" operator="containsText" text=" ">
      <formula>NOT(ISERROR(SEARCH(" ",B404)))</formula>
    </cfRule>
  </conditionalFormatting>
  <conditionalFormatting sqref="J404:N404">
    <cfRule type="cellIs" dxfId="1993" priority="2306" operator="equal">
      <formula>0</formula>
    </cfRule>
  </conditionalFormatting>
  <conditionalFormatting sqref="V404">
    <cfRule type="containsText" dxfId="1992" priority="1039" operator="containsText" text=" ">
      <formula>NOT(ISERROR(SEARCH(" ",V404)))</formula>
    </cfRule>
  </conditionalFormatting>
  <conditionalFormatting sqref="W404">
    <cfRule type="containsText" dxfId="1991" priority="2308" operator="containsText" text=" ">
      <formula>NOT(ISERROR(SEARCH(" ",W404)))</formula>
    </cfRule>
  </conditionalFormatting>
  <conditionalFormatting sqref="B405">
    <cfRule type="containsText" dxfId="1990" priority="2305" operator="containsText" text=" ">
      <formula>NOT(ISERROR(SEARCH(" ",B405)))</formula>
    </cfRule>
  </conditionalFormatting>
  <conditionalFormatting sqref="J405:N405">
    <cfRule type="cellIs" dxfId="1989" priority="2302" operator="equal">
      <formula>0</formula>
    </cfRule>
  </conditionalFormatting>
  <conditionalFormatting sqref="V405">
    <cfRule type="containsText" dxfId="1988" priority="1038" operator="containsText" text=" ">
      <formula>NOT(ISERROR(SEARCH(" ",V405)))</formula>
    </cfRule>
  </conditionalFormatting>
  <conditionalFormatting sqref="W405">
    <cfRule type="containsText" dxfId="1987" priority="2304" operator="containsText" text=" ">
      <formula>NOT(ISERROR(SEARCH(" ",W405)))</formula>
    </cfRule>
  </conditionalFormatting>
  <conditionalFormatting sqref="B406">
    <cfRule type="containsText" dxfId="1986" priority="2301" operator="containsText" text=" ">
      <formula>NOT(ISERROR(SEARCH(" ",B406)))</formula>
    </cfRule>
  </conditionalFormatting>
  <conditionalFormatting sqref="J406:N406">
    <cfRule type="cellIs" dxfId="1985" priority="2298" operator="equal">
      <formula>0</formula>
    </cfRule>
  </conditionalFormatting>
  <conditionalFormatting sqref="V406">
    <cfRule type="containsText" dxfId="1984" priority="1037" operator="containsText" text=" ">
      <formula>NOT(ISERROR(SEARCH(" ",V406)))</formula>
    </cfRule>
  </conditionalFormatting>
  <conditionalFormatting sqref="W406">
    <cfRule type="containsText" dxfId="1983" priority="2300" operator="containsText" text=" ">
      <formula>NOT(ISERROR(SEARCH(" ",W406)))</formula>
    </cfRule>
  </conditionalFormatting>
  <conditionalFormatting sqref="B407">
    <cfRule type="containsText" dxfId="1982" priority="2297" operator="containsText" text=" ">
      <formula>NOT(ISERROR(SEARCH(" ",B407)))</formula>
    </cfRule>
  </conditionalFormatting>
  <conditionalFormatting sqref="J407:N407">
    <cfRule type="cellIs" dxfId="1981" priority="2294" operator="equal">
      <formula>0</formula>
    </cfRule>
  </conditionalFormatting>
  <conditionalFormatting sqref="V407">
    <cfRule type="containsText" dxfId="1980" priority="1036" operator="containsText" text=" ">
      <formula>NOT(ISERROR(SEARCH(" ",V407)))</formula>
    </cfRule>
  </conditionalFormatting>
  <conditionalFormatting sqref="W407">
    <cfRule type="containsText" dxfId="1979" priority="2296" operator="containsText" text=" ">
      <formula>NOT(ISERROR(SEARCH(" ",W407)))</formula>
    </cfRule>
  </conditionalFormatting>
  <conditionalFormatting sqref="B408">
    <cfRule type="containsText" dxfId="1978" priority="2293" operator="containsText" text=" ">
      <formula>NOT(ISERROR(SEARCH(" ",B408)))</formula>
    </cfRule>
  </conditionalFormatting>
  <conditionalFormatting sqref="J408:N408">
    <cfRule type="cellIs" dxfId="1977" priority="2290" operator="equal">
      <formula>0</formula>
    </cfRule>
  </conditionalFormatting>
  <conditionalFormatting sqref="V408">
    <cfRule type="containsText" dxfId="1976" priority="1035" operator="containsText" text=" ">
      <formula>NOT(ISERROR(SEARCH(" ",V408)))</formula>
    </cfRule>
  </conditionalFormatting>
  <conditionalFormatting sqref="W408">
    <cfRule type="containsText" dxfId="1975" priority="2292" operator="containsText" text=" ">
      <formula>NOT(ISERROR(SEARCH(" ",W408)))</formula>
    </cfRule>
  </conditionalFormatting>
  <conditionalFormatting sqref="B409">
    <cfRule type="containsText" dxfId="1974" priority="2289" operator="containsText" text=" ">
      <formula>NOT(ISERROR(SEARCH(" ",B409)))</formula>
    </cfRule>
  </conditionalFormatting>
  <conditionalFormatting sqref="J409:N409">
    <cfRule type="cellIs" dxfId="1973" priority="2286" operator="equal">
      <formula>0</formula>
    </cfRule>
  </conditionalFormatting>
  <conditionalFormatting sqref="V409">
    <cfRule type="containsText" dxfId="1972" priority="1034" operator="containsText" text=" ">
      <formula>NOT(ISERROR(SEARCH(" ",V409)))</formula>
    </cfRule>
  </conditionalFormatting>
  <conditionalFormatting sqref="W409">
    <cfRule type="containsText" dxfId="1971" priority="2288" operator="containsText" text=" ">
      <formula>NOT(ISERROR(SEARCH(" ",W409)))</formula>
    </cfRule>
  </conditionalFormatting>
  <conditionalFormatting sqref="B410">
    <cfRule type="containsText" dxfId="1970" priority="2285" operator="containsText" text=" ">
      <formula>NOT(ISERROR(SEARCH(" ",B410)))</formula>
    </cfRule>
  </conditionalFormatting>
  <conditionalFormatting sqref="J410:N410">
    <cfRule type="cellIs" dxfId="1969" priority="2282" operator="equal">
      <formula>0</formula>
    </cfRule>
  </conditionalFormatting>
  <conditionalFormatting sqref="V410">
    <cfRule type="containsText" dxfId="1968" priority="1033" operator="containsText" text=" ">
      <formula>NOT(ISERROR(SEARCH(" ",V410)))</formula>
    </cfRule>
  </conditionalFormatting>
  <conditionalFormatting sqref="W410">
    <cfRule type="containsText" dxfId="1967" priority="2284" operator="containsText" text=" ">
      <formula>NOT(ISERROR(SEARCH(" ",W410)))</formula>
    </cfRule>
  </conditionalFormatting>
  <conditionalFormatting sqref="B411">
    <cfRule type="containsText" dxfId="1966" priority="2281" operator="containsText" text=" ">
      <formula>NOT(ISERROR(SEARCH(" ",B411)))</formula>
    </cfRule>
  </conditionalFormatting>
  <conditionalFormatting sqref="J411:N411">
    <cfRule type="cellIs" dxfId="1965" priority="2278" operator="equal">
      <formula>0</formula>
    </cfRule>
  </conditionalFormatting>
  <conditionalFormatting sqref="V411">
    <cfRule type="containsText" dxfId="1964" priority="1032" operator="containsText" text=" ">
      <formula>NOT(ISERROR(SEARCH(" ",V411)))</formula>
    </cfRule>
  </conditionalFormatting>
  <conditionalFormatting sqref="W411">
    <cfRule type="containsText" dxfId="1963" priority="2280" operator="containsText" text=" ">
      <formula>NOT(ISERROR(SEARCH(" ",W411)))</formula>
    </cfRule>
  </conditionalFormatting>
  <conditionalFormatting sqref="B412">
    <cfRule type="containsText" dxfId="1962" priority="2277" operator="containsText" text=" ">
      <formula>NOT(ISERROR(SEARCH(" ",B412)))</formula>
    </cfRule>
  </conditionalFormatting>
  <conditionalFormatting sqref="J412:N412">
    <cfRule type="cellIs" dxfId="1961" priority="2274" operator="equal">
      <formula>0</formula>
    </cfRule>
  </conditionalFormatting>
  <conditionalFormatting sqref="V412">
    <cfRule type="containsText" dxfId="1960" priority="1031" operator="containsText" text=" ">
      <formula>NOT(ISERROR(SEARCH(" ",V412)))</formula>
    </cfRule>
  </conditionalFormatting>
  <conditionalFormatting sqref="W412">
    <cfRule type="containsText" dxfId="1959" priority="2276" operator="containsText" text=" ">
      <formula>NOT(ISERROR(SEARCH(" ",W412)))</formula>
    </cfRule>
  </conditionalFormatting>
  <conditionalFormatting sqref="B413">
    <cfRule type="containsText" dxfId="1958" priority="2273" operator="containsText" text=" ">
      <formula>NOT(ISERROR(SEARCH(" ",B413)))</formula>
    </cfRule>
  </conditionalFormatting>
  <conditionalFormatting sqref="J413:N413">
    <cfRule type="cellIs" dxfId="1957" priority="2270" operator="equal">
      <formula>0</formula>
    </cfRule>
  </conditionalFormatting>
  <conditionalFormatting sqref="V413">
    <cfRule type="containsText" dxfId="1956" priority="1030" operator="containsText" text=" ">
      <formula>NOT(ISERROR(SEARCH(" ",V413)))</formula>
    </cfRule>
  </conditionalFormatting>
  <conditionalFormatting sqref="W413">
    <cfRule type="containsText" dxfId="1955" priority="2272" operator="containsText" text=" ">
      <formula>NOT(ISERROR(SEARCH(" ",W413)))</formula>
    </cfRule>
  </conditionalFormatting>
  <conditionalFormatting sqref="B414">
    <cfRule type="containsText" dxfId="1954" priority="2269" operator="containsText" text=" ">
      <formula>NOT(ISERROR(SEARCH(" ",B414)))</formula>
    </cfRule>
  </conditionalFormatting>
  <conditionalFormatting sqref="J414:N414">
    <cfRule type="cellIs" dxfId="1953" priority="2266" operator="equal">
      <formula>0</formula>
    </cfRule>
  </conditionalFormatting>
  <conditionalFormatting sqref="V414">
    <cfRule type="containsText" dxfId="1952" priority="1029" operator="containsText" text=" ">
      <formula>NOT(ISERROR(SEARCH(" ",V414)))</formula>
    </cfRule>
  </conditionalFormatting>
  <conditionalFormatting sqref="W414">
    <cfRule type="containsText" dxfId="1951" priority="2268" operator="containsText" text=" ">
      <formula>NOT(ISERROR(SEARCH(" ",W414)))</formula>
    </cfRule>
  </conditionalFormatting>
  <conditionalFormatting sqref="B415">
    <cfRule type="containsText" dxfId="1950" priority="2265" operator="containsText" text=" ">
      <formula>NOT(ISERROR(SEARCH(" ",B415)))</formula>
    </cfRule>
  </conditionalFormatting>
  <conditionalFormatting sqref="J415:N415">
    <cfRule type="cellIs" dxfId="1949" priority="2262" operator="equal">
      <formula>0</formula>
    </cfRule>
  </conditionalFormatting>
  <conditionalFormatting sqref="V415">
    <cfRule type="containsText" dxfId="1948" priority="1028" operator="containsText" text=" ">
      <formula>NOT(ISERROR(SEARCH(" ",V415)))</formula>
    </cfRule>
  </conditionalFormatting>
  <conditionalFormatting sqref="W415">
    <cfRule type="containsText" dxfId="1947" priority="2264" operator="containsText" text=" ">
      <formula>NOT(ISERROR(SEARCH(" ",W415)))</formula>
    </cfRule>
  </conditionalFormatting>
  <conditionalFormatting sqref="B416">
    <cfRule type="containsText" dxfId="1946" priority="2261" operator="containsText" text=" ">
      <formula>NOT(ISERROR(SEARCH(" ",B416)))</formula>
    </cfRule>
  </conditionalFormatting>
  <conditionalFormatting sqref="J416:N416">
    <cfRule type="cellIs" dxfId="1945" priority="2258" operator="equal">
      <formula>0</formula>
    </cfRule>
  </conditionalFormatting>
  <conditionalFormatting sqref="V416">
    <cfRule type="containsText" dxfId="1944" priority="1027" operator="containsText" text=" ">
      <formula>NOT(ISERROR(SEARCH(" ",V416)))</formula>
    </cfRule>
  </conditionalFormatting>
  <conditionalFormatting sqref="W416">
    <cfRule type="containsText" dxfId="1943" priority="2260" operator="containsText" text=" ">
      <formula>NOT(ISERROR(SEARCH(" ",W416)))</formula>
    </cfRule>
  </conditionalFormatting>
  <conditionalFormatting sqref="B417">
    <cfRule type="containsText" dxfId="1942" priority="2257" operator="containsText" text=" ">
      <formula>NOT(ISERROR(SEARCH(" ",B417)))</formula>
    </cfRule>
  </conditionalFormatting>
  <conditionalFormatting sqref="J417:N417">
    <cfRule type="cellIs" dxfId="1941" priority="2254" operator="equal">
      <formula>0</formula>
    </cfRule>
  </conditionalFormatting>
  <conditionalFormatting sqref="V417">
    <cfRule type="containsText" dxfId="1940" priority="1026" operator="containsText" text=" ">
      <formula>NOT(ISERROR(SEARCH(" ",V417)))</formula>
    </cfRule>
  </conditionalFormatting>
  <conditionalFormatting sqref="W417">
    <cfRule type="containsText" dxfId="1939" priority="2256" operator="containsText" text=" ">
      <formula>NOT(ISERROR(SEARCH(" ",W417)))</formula>
    </cfRule>
  </conditionalFormatting>
  <conditionalFormatting sqref="B418">
    <cfRule type="containsText" dxfId="1938" priority="2253" operator="containsText" text=" ">
      <formula>NOT(ISERROR(SEARCH(" ",B418)))</formula>
    </cfRule>
  </conditionalFormatting>
  <conditionalFormatting sqref="J418:N418">
    <cfRule type="cellIs" dxfId="1937" priority="2250" operator="equal">
      <formula>0</formula>
    </cfRule>
  </conditionalFormatting>
  <conditionalFormatting sqref="V418">
    <cfRule type="containsText" dxfId="1936" priority="1025" operator="containsText" text=" ">
      <formula>NOT(ISERROR(SEARCH(" ",V418)))</formula>
    </cfRule>
  </conditionalFormatting>
  <conditionalFormatting sqref="W418">
    <cfRule type="containsText" dxfId="1935" priority="2252" operator="containsText" text=" ">
      <formula>NOT(ISERROR(SEARCH(" ",W418)))</formula>
    </cfRule>
  </conditionalFormatting>
  <conditionalFormatting sqref="B419">
    <cfRule type="containsText" dxfId="1934" priority="2249" operator="containsText" text=" ">
      <formula>NOT(ISERROR(SEARCH(" ",B419)))</formula>
    </cfRule>
  </conditionalFormatting>
  <conditionalFormatting sqref="J419:N419">
    <cfRule type="cellIs" dxfId="1933" priority="2246" operator="equal">
      <formula>0</formula>
    </cfRule>
  </conditionalFormatting>
  <conditionalFormatting sqref="V419">
    <cfRule type="containsText" dxfId="1932" priority="1024" operator="containsText" text=" ">
      <formula>NOT(ISERROR(SEARCH(" ",V419)))</formula>
    </cfRule>
  </conditionalFormatting>
  <conditionalFormatting sqref="W419">
    <cfRule type="containsText" dxfId="1931" priority="2248" operator="containsText" text=" ">
      <formula>NOT(ISERROR(SEARCH(" ",W419)))</formula>
    </cfRule>
  </conditionalFormatting>
  <conditionalFormatting sqref="B420">
    <cfRule type="containsText" dxfId="1930" priority="2245" operator="containsText" text=" ">
      <formula>NOT(ISERROR(SEARCH(" ",B420)))</formula>
    </cfRule>
  </conditionalFormatting>
  <conditionalFormatting sqref="J420:N420">
    <cfRule type="cellIs" dxfId="1929" priority="2242" operator="equal">
      <formula>0</formula>
    </cfRule>
  </conditionalFormatting>
  <conditionalFormatting sqref="V420">
    <cfRule type="containsText" dxfId="1928" priority="1023" operator="containsText" text=" ">
      <formula>NOT(ISERROR(SEARCH(" ",V420)))</formula>
    </cfRule>
  </conditionalFormatting>
  <conditionalFormatting sqref="W420">
    <cfRule type="containsText" dxfId="1927" priority="2244" operator="containsText" text=" ">
      <formula>NOT(ISERROR(SEARCH(" ",W420)))</formula>
    </cfRule>
  </conditionalFormatting>
  <conditionalFormatting sqref="B421">
    <cfRule type="containsText" dxfId="1926" priority="2241" operator="containsText" text=" ">
      <formula>NOT(ISERROR(SEARCH(" ",B421)))</formula>
    </cfRule>
  </conditionalFormatting>
  <conditionalFormatting sqref="J421:N421">
    <cfRule type="cellIs" dxfId="1925" priority="2238" operator="equal">
      <formula>0</formula>
    </cfRule>
  </conditionalFormatting>
  <conditionalFormatting sqref="V421">
    <cfRule type="containsText" dxfId="1924" priority="1022" operator="containsText" text=" ">
      <formula>NOT(ISERROR(SEARCH(" ",V421)))</formula>
    </cfRule>
  </conditionalFormatting>
  <conditionalFormatting sqref="W421">
    <cfRule type="containsText" dxfId="1923" priority="2240" operator="containsText" text=" ">
      <formula>NOT(ISERROR(SEARCH(" ",W421)))</formula>
    </cfRule>
  </conditionalFormatting>
  <conditionalFormatting sqref="B422">
    <cfRule type="containsText" dxfId="1922" priority="2237" operator="containsText" text=" ">
      <formula>NOT(ISERROR(SEARCH(" ",B422)))</formula>
    </cfRule>
  </conditionalFormatting>
  <conditionalFormatting sqref="J422:N422">
    <cfRule type="cellIs" dxfId="1921" priority="2234" operator="equal">
      <formula>0</formula>
    </cfRule>
  </conditionalFormatting>
  <conditionalFormatting sqref="V422">
    <cfRule type="containsText" dxfId="1920" priority="1021" operator="containsText" text=" ">
      <formula>NOT(ISERROR(SEARCH(" ",V422)))</formula>
    </cfRule>
  </conditionalFormatting>
  <conditionalFormatting sqref="W422">
    <cfRule type="containsText" dxfId="1919" priority="2236" operator="containsText" text=" ">
      <formula>NOT(ISERROR(SEARCH(" ",W422)))</formula>
    </cfRule>
  </conditionalFormatting>
  <conditionalFormatting sqref="B423">
    <cfRule type="containsText" dxfId="1918" priority="2233" operator="containsText" text=" ">
      <formula>NOT(ISERROR(SEARCH(" ",B423)))</formula>
    </cfRule>
  </conditionalFormatting>
  <conditionalFormatting sqref="J423:N423">
    <cfRule type="cellIs" dxfId="1917" priority="2230" operator="equal">
      <formula>0</formula>
    </cfRule>
  </conditionalFormatting>
  <conditionalFormatting sqref="V423">
    <cfRule type="containsText" dxfId="1916" priority="1020" operator="containsText" text=" ">
      <formula>NOT(ISERROR(SEARCH(" ",V423)))</formula>
    </cfRule>
  </conditionalFormatting>
  <conditionalFormatting sqref="W423">
    <cfRule type="containsText" dxfId="1915" priority="2232" operator="containsText" text=" ">
      <formula>NOT(ISERROR(SEARCH(" ",W423)))</formula>
    </cfRule>
  </conditionalFormatting>
  <conditionalFormatting sqref="B424">
    <cfRule type="containsText" dxfId="1914" priority="2229" operator="containsText" text=" ">
      <formula>NOT(ISERROR(SEARCH(" ",B424)))</formula>
    </cfRule>
  </conditionalFormatting>
  <conditionalFormatting sqref="J424:N424">
    <cfRule type="cellIs" dxfId="1913" priority="2226" operator="equal">
      <formula>0</formula>
    </cfRule>
  </conditionalFormatting>
  <conditionalFormatting sqref="V424">
    <cfRule type="containsText" dxfId="1912" priority="1019" operator="containsText" text=" ">
      <formula>NOT(ISERROR(SEARCH(" ",V424)))</formula>
    </cfRule>
  </conditionalFormatting>
  <conditionalFormatting sqref="W424">
    <cfRule type="containsText" dxfId="1911" priority="2228" operator="containsText" text=" ">
      <formula>NOT(ISERROR(SEARCH(" ",W424)))</formula>
    </cfRule>
  </conditionalFormatting>
  <conditionalFormatting sqref="B425">
    <cfRule type="containsText" dxfId="1910" priority="2225" operator="containsText" text=" ">
      <formula>NOT(ISERROR(SEARCH(" ",B425)))</formula>
    </cfRule>
  </conditionalFormatting>
  <conditionalFormatting sqref="J425:N425">
    <cfRule type="cellIs" dxfId="1909" priority="2222" operator="equal">
      <formula>0</formula>
    </cfRule>
  </conditionalFormatting>
  <conditionalFormatting sqref="V425">
    <cfRule type="containsText" dxfId="1908" priority="1018" operator="containsText" text=" ">
      <formula>NOT(ISERROR(SEARCH(" ",V425)))</formula>
    </cfRule>
  </conditionalFormatting>
  <conditionalFormatting sqref="W425">
    <cfRule type="containsText" dxfId="1907" priority="2224" operator="containsText" text=" ">
      <formula>NOT(ISERROR(SEARCH(" ",W425)))</formula>
    </cfRule>
  </conditionalFormatting>
  <conditionalFormatting sqref="B426">
    <cfRule type="containsText" dxfId="1906" priority="2221" operator="containsText" text=" ">
      <formula>NOT(ISERROR(SEARCH(" ",B426)))</formula>
    </cfRule>
  </conditionalFormatting>
  <conditionalFormatting sqref="J426:N426">
    <cfRule type="cellIs" dxfId="1905" priority="2218" operator="equal">
      <formula>0</formula>
    </cfRule>
  </conditionalFormatting>
  <conditionalFormatting sqref="V426">
    <cfRule type="containsText" dxfId="1904" priority="1017" operator="containsText" text=" ">
      <formula>NOT(ISERROR(SEARCH(" ",V426)))</formula>
    </cfRule>
  </conditionalFormatting>
  <conditionalFormatting sqref="W426">
    <cfRule type="containsText" dxfId="1903" priority="2220" operator="containsText" text=" ">
      <formula>NOT(ISERROR(SEARCH(" ",W426)))</formula>
    </cfRule>
  </conditionalFormatting>
  <conditionalFormatting sqref="B427">
    <cfRule type="containsText" dxfId="1902" priority="2217" operator="containsText" text=" ">
      <formula>NOT(ISERROR(SEARCH(" ",B427)))</formula>
    </cfRule>
  </conditionalFormatting>
  <conditionalFormatting sqref="J427:N427">
    <cfRule type="cellIs" dxfId="1901" priority="2214" operator="equal">
      <formula>0</formula>
    </cfRule>
  </conditionalFormatting>
  <conditionalFormatting sqref="V427">
    <cfRule type="containsText" dxfId="1900" priority="1016" operator="containsText" text=" ">
      <formula>NOT(ISERROR(SEARCH(" ",V427)))</formula>
    </cfRule>
  </conditionalFormatting>
  <conditionalFormatting sqref="W427">
    <cfRule type="containsText" dxfId="1899" priority="2216" operator="containsText" text=" ">
      <formula>NOT(ISERROR(SEARCH(" ",W427)))</formula>
    </cfRule>
  </conditionalFormatting>
  <conditionalFormatting sqref="B428">
    <cfRule type="containsText" dxfId="1898" priority="2213" operator="containsText" text=" ">
      <formula>NOT(ISERROR(SEARCH(" ",B428)))</formula>
    </cfRule>
  </conditionalFormatting>
  <conditionalFormatting sqref="J428:N428">
    <cfRule type="cellIs" dxfId="1897" priority="2210" operator="equal">
      <formula>0</formula>
    </cfRule>
  </conditionalFormatting>
  <conditionalFormatting sqref="V428">
    <cfRule type="containsText" dxfId="1896" priority="1015" operator="containsText" text=" ">
      <formula>NOT(ISERROR(SEARCH(" ",V428)))</formula>
    </cfRule>
  </conditionalFormatting>
  <conditionalFormatting sqref="W428">
    <cfRule type="containsText" dxfId="1895" priority="2212" operator="containsText" text=" ">
      <formula>NOT(ISERROR(SEARCH(" ",W428)))</formula>
    </cfRule>
  </conditionalFormatting>
  <conditionalFormatting sqref="B429">
    <cfRule type="containsText" dxfId="1894" priority="2209" operator="containsText" text=" ">
      <formula>NOT(ISERROR(SEARCH(" ",B429)))</formula>
    </cfRule>
  </conditionalFormatting>
  <conditionalFormatting sqref="J429:N429">
    <cfRule type="cellIs" dxfId="1893" priority="2206" operator="equal">
      <formula>0</formula>
    </cfRule>
  </conditionalFormatting>
  <conditionalFormatting sqref="V429">
    <cfRule type="containsText" dxfId="1892" priority="1014" operator="containsText" text=" ">
      <formula>NOT(ISERROR(SEARCH(" ",V429)))</formula>
    </cfRule>
  </conditionalFormatting>
  <conditionalFormatting sqref="W429">
    <cfRule type="containsText" dxfId="1891" priority="2208" operator="containsText" text=" ">
      <formula>NOT(ISERROR(SEARCH(" ",W429)))</formula>
    </cfRule>
  </conditionalFormatting>
  <conditionalFormatting sqref="B430">
    <cfRule type="containsText" dxfId="1890" priority="2205" operator="containsText" text=" ">
      <formula>NOT(ISERROR(SEARCH(" ",B430)))</formula>
    </cfRule>
  </conditionalFormatting>
  <conditionalFormatting sqref="J430:N430">
    <cfRule type="cellIs" dxfId="1889" priority="2202" operator="equal">
      <formula>0</formula>
    </cfRule>
  </conditionalFormatting>
  <conditionalFormatting sqref="V430">
    <cfRule type="containsText" dxfId="1888" priority="1013" operator="containsText" text=" ">
      <formula>NOT(ISERROR(SEARCH(" ",V430)))</formula>
    </cfRule>
  </conditionalFormatting>
  <conditionalFormatting sqref="W430">
    <cfRule type="containsText" dxfId="1887" priority="2204" operator="containsText" text=" ">
      <formula>NOT(ISERROR(SEARCH(" ",W430)))</formula>
    </cfRule>
  </conditionalFormatting>
  <conditionalFormatting sqref="B431">
    <cfRule type="containsText" dxfId="1886" priority="2201" operator="containsText" text=" ">
      <formula>NOT(ISERROR(SEARCH(" ",B431)))</formula>
    </cfRule>
  </conditionalFormatting>
  <conditionalFormatting sqref="J431:N431">
    <cfRule type="cellIs" dxfId="1885" priority="2198" operator="equal">
      <formula>0</formula>
    </cfRule>
  </conditionalFormatting>
  <conditionalFormatting sqref="V431">
    <cfRule type="containsText" dxfId="1884" priority="1012" operator="containsText" text=" ">
      <formula>NOT(ISERROR(SEARCH(" ",V431)))</formula>
    </cfRule>
  </conditionalFormatting>
  <conditionalFormatting sqref="W431">
    <cfRule type="containsText" dxfId="1883" priority="2200" operator="containsText" text=" ">
      <formula>NOT(ISERROR(SEARCH(" ",W431)))</formula>
    </cfRule>
  </conditionalFormatting>
  <conditionalFormatting sqref="B432">
    <cfRule type="containsText" dxfId="1882" priority="2197" operator="containsText" text=" ">
      <formula>NOT(ISERROR(SEARCH(" ",B432)))</formula>
    </cfRule>
  </conditionalFormatting>
  <conditionalFormatting sqref="J432:N432">
    <cfRule type="cellIs" dxfId="1881" priority="2194" operator="equal">
      <formula>0</formula>
    </cfRule>
  </conditionalFormatting>
  <conditionalFormatting sqref="V432">
    <cfRule type="containsText" dxfId="1880" priority="1011" operator="containsText" text=" ">
      <formula>NOT(ISERROR(SEARCH(" ",V432)))</formula>
    </cfRule>
  </conditionalFormatting>
  <conditionalFormatting sqref="W432">
    <cfRule type="containsText" dxfId="1879" priority="2196" operator="containsText" text=" ">
      <formula>NOT(ISERROR(SEARCH(" ",W432)))</formula>
    </cfRule>
  </conditionalFormatting>
  <conditionalFormatting sqref="B433">
    <cfRule type="containsText" dxfId="1878" priority="2193" operator="containsText" text=" ">
      <formula>NOT(ISERROR(SEARCH(" ",B433)))</formula>
    </cfRule>
  </conditionalFormatting>
  <conditionalFormatting sqref="J433:N433">
    <cfRule type="cellIs" dxfId="1877" priority="2190" operator="equal">
      <formula>0</formula>
    </cfRule>
  </conditionalFormatting>
  <conditionalFormatting sqref="V433">
    <cfRule type="containsText" dxfId="1876" priority="1010" operator="containsText" text=" ">
      <formula>NOT(ISERROR(SEARCH(" ",V433)))</formula>
    </cfRule>
  </conditionalFormatting>
  <conditionalFormatting sqref="W433">
    <cfRule type="containsText" dxfId="1875" priority="2192" operator="containsText" text=" ">
      <formula>NOT(ISERROR(SEARCH(" ",W433)))</formula>
    </cfRule>
  </conditionalFormatting>
  <conditionalFormatting sqref="B434">
    <cfRule type="containsText" dxfId="1874" priority="2189" operator="containsText" text=" ">
      <formula>NOT(ISERROR(SEARCH(" ",B434)))</formula>
    </cfRule>
  </conditionalFormatting>
  <conditionalFormatting sqref="J434:N434">
    <cfRule type="cellIs" dxfId="1873" priority="2186" operator="equal">
      <formula>0</formula>
    </cfRule>
  </conditionalFormatting>
  <conditionalFormatting sqref="V434">
    <cfRule type="containsText" dxfId="1872" priority="1009" operator="containsText" text=" ">
      <formula>NOT(ISERROR(SEARCH(" ",V434)))</formula>
    </cfRule>
  </conditionalFormatting>
  <conditionalFormatting sqref="W434">
    <cfRule type="containsText" dxfId="1871" priority="2188" operator="containsText" text=" ">
      <formula>NOT(ISERROR(SEARCH(" ",W434)))</formula>
    </cfRule>
  </conditionalFormatting>
  <conditionalFormatting sqref="B435">
    <cfRule type="containsText" dxfId="1870" priority="2185" operator="containsText" text=" ">
      <formula>NOT(ISERROR(SEARCH(" ",B435)))</formula>
    </cfRule>
  </conditionalFormatting>
  <conditionalFormatting sqref="J435:N435">
    <cfRule type="cellIs" dxfId="1869" priority="2182" operator="equal">
      <formula>0</formula>
    </cfRule>
  </conditionalFormatting>
  <conditionalFormatting sqref="V435">
    <cfRule type="containsText" dxfId="1868" priority="1008" operator="containsText" text=" ">
      <formula>NOT(ISERROR(SEARCH(" ",V435)))</formula>
    </cfRule>
  </conditionalFormatting>
  <conditionalFormatting sqref="W435">
    <cfRule type="containsText" dxfId="1867" priority="2184" operator="containsText" text=" ">
      <formula>NOT(ISERROR(SEARCH(" ",W435)))</formula>
    </cfRule>
  </conditionalFormatting>
  <conditionalFormatting sqref="B436">
    <cfRule type="containsText" dxfId="1866" priority="2181" operator="containsText" text=" ">
      <formula>NOT(ISERROR(SEARCH(" ",B436)))</formula>
    </cfRule>
  </conditionalFormatting>
  <conditionalFormatting sqref="J436:N436">
    <cfRule type="cellIs" dxfId="1865" priority="2178" operator="equal">
      <formula>0</formula>
    </cfRule>
  </conditionalFormatting>
  <conditionalFormatting sqref="V436">
    <cfRule type="containsText" dxfId="1864" priority="1007" operator="containsText" text=" ">
      <formula>NOT(ISERROR(SEARCH(" ",V436)))</formula>
    </cfRule>
  </conditionalFormatting>
  <conditionalFormatting sqref="W436">
    <cfRule type="containsText" dxfId="1863" priority="2180" operator="containsText" text=" ">
      <formula>NOT(ISERROR(SEARCH(" ",W436)))</formula>
    </cfRule>
  </conditionalFormatting>
  <conditionalFormatting sqref="B437">
    <cfRule type="containsText" dxfId="1862" priority="2177" operator="containsText" text=" ">
      <formula>NOT(ISERROR(SEARCH(" ",B437)))</formula>
    </cfRule>
  </conditionalFormatting>
  <conditionalFormatting sqref="J437:N437">
    <cfRule type="cellIs" dxfId="1861" priority="2174" operator="equal">
      <formula>0</formula>
    </cfRule>
  </conditionalFormatting>
  <conditionalFormatting sqref="V437">
    <cfRule type="containsText" dxfId="1860" priority="1006" operator="containsText" text=" ">
      <formula>NOT(ISERROR(SEARCH(" ",V437)))</formula>
    </cfRule>
  </conditionalFormatting>
  <conditionalFormatting sqref="W437">
    <cfRule type="containsText" dxfId="1859" priority="2176" operator="containsText" text=" ">
      <formula>NOT(ISERROR(SEARCH(" ",W437)))</formula>
    </cfRule>
  </conditionalFormatting>
  <conditionalFormatting sqref="B438">
    <cfRule type="containsText" dxfId="1858" priority="2173" operator="containsText" text=" ">
      <formula>NOT(ISERROR(SEARCH(" ",B438)))</formula>
    </cfRule>
  </conditionalFormatting>
  <conditionalFormatting sqref="J438:N438">
    <cfRule type="cellIs" dxfId="1857" priority="2170" operator="equal">
      <formula>0</formula>
    </cfRule>
  </conditionalFormatting>
  <conditionalFormatting sqref="V438">
    <cfRule type="containsText" dxfId="1856" priority="1005" operator="containsText" text=" ">
      <formula>NOT(ISERROR(SEARCH(" ",V438)))</formula>
    </cfRule>
  </conditionalFormatting>
  <conditionalFormatting sqref="W438">
    <cfRule type="containsText" dxfId="1855" priority="2172" operator="containsText" text=" ">
      <formula>NOT(ISERROR(SEARCH(" ",W438)))</formula>
    </cfRule>
  </conditionalFormatting>
  <conditionalFormatting sqref="B439">
    <cfRule type="containsText" dxfId="1854" priority="2169" operator="containsText" text=" ">
      <formula>NOT(ISERROR(SEARCH(" ",B439)))</formula>
    </cfRule>
  </conditionalFormatting>
  <conditionalFormatting sqref="J439:N439">
    <cfRule type="cellIs" dxfId="1853" priority="2166" operator="equal">
      <formula>0</formula>
    </cfRule>
  </conditionalFormatting>
  <conditionalFormatting sqref="V439">
    <cfRule type="containsText" dxfId="1852" priority="1004" operator="containsText" text=" ">
      <formula>NOT(ISERROR(SEARCH(" ",V439)))</formula>
    </cfRule>
  </conditionalFormatting>
  <conditionalFormatting sqref="W439">
    <cfRule type="containsText" dxfId="1851" priority="2168" operator="containsText" text=" ">
      <formula>NOT(ISERROR(SEARCH(" ",W439)))</formula>
    </cfRule>
  </conditionalFormatting>
  <conditionalFormatting sqref="B440">
    <cfRule type="containsText" dxfId="1850" priority="2165" operator="containsText" text=" ">
      <formula>NOT(ISERROR(SEARCH(" ",B440)))</formula>
    </cfRule>
  </conditionalFormatting>
  <conditionalFormatting sqref="J440:N440">
    <cfRule type="cellIs" dxfId="1849" priority="2162" operator="equal">
      <formula>0</formula>
    </cfRule>
  </conditionalFormatting>
  <conditionalFormatting sqref="V440">
    <cfRule type="containsText" dxfId="1848" priority="1003" operator="containsText" text=" ">
      <formula>NOT(ISERROR(SEARCH(" ",V440)))</formula>
    </cfRule>
  </conditionalFormatting>
  <conditionalFormatting sqref="W440">
    <cfRule type="containsText" dxfId="1847" priority="2164" operator="containsText" text=" ">
      <formula>NOT(ISERROR(SEARCH(" ",W440)))</formula>
    </cfRule>
  </conditionalFormatting>
  <conditionalFormatting sqref="B441">
    <cfRule type="containsText" dxfId="1846" priority="2161" operator="containsText" text=" ">
      <formula>NOT(ISERROR(SEARCH(" ",B441)))</formula>
    </cfRule>
  </conditionalFormatting>
  <conditionalFormatting sqref="V441">
    <cfRule type="containsText" dxfId="1845" priority="1002" operator="containsText" text=" ">
      <formula>NOT(ISERROR(SEARCH(" ",V441)))</formula>
    </cfRule>
  </conditionalFormatting>
  <conditionalFormatting sqref="W441">
    <cfRule type="containsText" dxfId="1844" priority="2160" operator="containsText" text=" ">
      <formula>NOT(ISERROR(SEARCH(" ",W441)))</formula>
    </cfRule>
  </conditionalFormatting>
  <conditionalFormatting sqref="B442">
    <cfRule type="containsText" dxfId="1843" priority="2157" operator="containsText" text=" ">
      <formula>NOT(ISERROR(SEARCH(" ",B442)))</formula>
    </cfRule>
  </conditionalFormatting>
  <conditionalFormatting sqref="V442">
    <cfRule type="containsText" dxfId="1842" priority="1001" operator="containsText" text=" ">
      <formula>NOT(ISERROR(SEARCH(" ",V442)))</formula>
    </cfRule>
  </conditionalFormatting>
  <conditionalFormatting sqref="W442">
    <cfRule type="containsText" dxfId="1841" priority="2156" operator="containsText" text=" ">
      <formula>NOT(ISERROR(SEARCH(" ",W442)))</formula>
    </cfRule>
  </conditionalFormatting>
  <conditionalFormatting sqref="B443">
    <cfRule type="containsText" dxfId="1840" priority="2153" operator="containsText" text=" ">
      <formula>NOT(ISERROR(SEARCH(" ",B443)))</formula>
    </cfRule>
  </conditionalFormatting>
  <conditionalFormatting sqref="V443">
    <cfRule type="containsText" dxfId="1839" priority="1000" operator="containsText" text=" ">
      <formula>NOT(ISERROR(SEARCH(" ",V443)))</formula>
    </cfRule>
  </conditionalFormatting>
  <conditionalFormatting sqref="W443">
    <cfRule type="containsText" dxfId="1838" priority="2152" operator="containsText" text=" ">
      <formula>NOT(ISERROR(SEARCH(" ",W443)))</formula>
    </cfRule>
  </conditionalFormatting>
  <conditionalFormatting sqref="B444">
    <cfRule type="containsText" dxfId="1837" priority="2149" operator="containsText" text=" ">
      <formula>NOT(ISERROR(SEARCH(" ",B444)))</formula>
    </cfRule>
  </conditionalFormatting>
  <conditionalFormatting sqref="V444">
    <cfRule type="containsText" dxfId="1836" priority="999" operator="containsText" text=" ">
      <formula>NOT(ISERROR(SEARCH(" ",V444)))</formula>
    </cfRule>
  </conditionalFormatting>
  <conditionalFormatting sqref="W444">
    <cfRule type="containsText" dxfId="1835" priority="2148" operator="containsText" text=" ">
      <formula>NOT(ISERROR(SEARCH(" ",W444)))</formula>
    </cfRule>
  </conditionalFormatting>
  <conditionalFormatting sqref="B445">
    <cfRule type="containsText" dxfId="1834" priority="2145" operator="containsText" text=" ">
      <formula>NOT(ISERROR(SEARCH(" ",B445)))</formula>
    </cfRule>
  </conditionalFormatting>
  <conditionalFormatting sqref="V445">
    <cfRule type="containsText" dxfId="1833" priority="998" operator="containsText" text=" ">
      <formula>NOT(ISERROR(SEARCH(" ",V445)))</formula>
    </cfRule>
  </conditionalFormatting>
  <conditionalFormatting sqref="W445">
    <cfRule type="containsText" dxfId="1832" priority="2144" operator="containsText" text=" ">
      <formula>NOT(ISERROR(SEARCH(" ",W445)))</formula>
    </cfRule>
  </conditionalFormatting>
  <conditionalFormatting sqref="B446">
    <cfRule type="containsText" dxfId="1831" priority="2141" operator="containsText" text=" ">
      <formula>NOT(ISERROR(SEARCH(" ",B446)))</formula>
    </cfRule>
  </conditionalFormatting>
  <conditionalFormatting sqref="V446">
    <cfRule type="containsText" dxfId="1830" priority="997" operator="containsText" text=" ">
      <formula>NOT(ISERROR(SEARCH(" ",V446)))</formula>
    </cfRule>
  </conditionalFormatting>
  <conditionalFormatting sqref="W446">
    <cfRule type="containsText" dxfId="1829" priority="2140" operator="containsText" text=" ">
      <formula>NOT(ISERROR(SEARCH(" ",W446)))</formula>
    </cfRule>
  </conditionalFormatting>
  <conditionalFormatting sqref="B447">
    <cfRule type="containsText" dxfId="1828" priority="2137" operator="containsText" text=" ">
      <formula>NOT(ISERROR(SEARCH(" ",B447)))</formula>
    </cfRule>
  </conditionalFormatting>
  <conditionalFormatting sqref="V447">
    <cfRule type="containsText" dxfId="1827" priority="996" operator="containsText" text=" ">
      <formula>NOT(ISERROR(SEARCH(" ",V447)))</formula>
    </cfRule>
  </conditionalFormatting>
  <conditionalFormatting sqref="W447">
    <cfRule type="containsText" dxfId="1826" priority="2136" operator="containsText" text=" ">
      <formula>NOT(ISERROR(SEARCH(" ",W447)))</formula>
    </cfRule>
  </conditionalFormatting>
  <conditionalFormatting sqref="B448">
    <cfRule type="containsText" dxfId="1825" priority="2133" operator="containsText" text=" ">
      <formula>NOT(ISERROR(SEARCH(" ",B448)))</formula>
    </cfRule>
  </conditionalFormatting>
  <conditionalFormatting sqref="V448">
    <cfRule type="containsText" dxfId="1824" priority="995" operator="containsText" text=" ">
      <formula>NOT(ISERROR(SEARCH(" ",V448)))</formula>
    </cfRule>
  </conditionalFormatting>
  <conditionalFormatting sqref="W448">
    <cfRule type="containsText" dxfId="1823" priority="2132" operator="containsText" text=" ">
      <formula>NOT(ISERROR(SEARCH(" ",W448)))</formula>
    </cfRule>
  </conditionalFormatting>
  <conditionalFormatting sqref="B449">
    <cfRule type="containsText" dxfId="1822" priority="2129" operator="containsText" text=" ">
      <formula>NOT(ISERROR(SEARCH(" ",B449)))</formula>
    </cfRule>
  </conditionalFormatting>
  <conditionalFormatting sqref="V449">
    <cfRule type="containsText" dxfId="1821" priority="994" operator="containsText" text=" ">
      <formula>NOT(ISERROR(SEARCH(" ",V449)))</formula>
    </cfRule>
  </conditionalFormatting>
  <conditionalFormatting sqref="W449">
    <cfRule type="containsText" dxfId="1820" priority="2128" operator="containsText" text=" ">
      <formula>NOT(ISERROR(SEARCH(" ",W449)))</formula>
    </cfRule>
  </conditionalFormatting>
  <conditionalFormatting sqref="B450">
    <cfRule type="containsText" dxfId="1819" priority="2125" operator="containsText" text=" ">
      <formula>NOT(ISERROR(SEARCH(" ",B450)))</formula>
    </cfRule>
  </conditionalFormatting>
  <conditionalFormatting sqref="V450">
    <cfRule type="containsText" dxfId="1818" priority="993" operator="containsText" text=" ">
      <formula>NOT(ISERROR(SEARCH(" ",V450)))</formula>
    </cfRule>
  </conditionalFormatting>
  <conditionalFormatting sqref="W450">
    <cfRule type="containsText" dxfId="1817" priority="2124" operator="containsText" text=" ">
      <formula>NOT(ISERROR(SEARCH(" ",W450)))</formula>
    </cfRule>
  </conditionalFormatting>
  <conditionalFormatting sqref="B451">
    <cfRule type="containsText" dxfId="1816" priority="2121" operator="containsText" text=" ">
      <formula>NOT(ISERROR(SEARCH(" ",B451)))</formula>
    </cfRule>
  </conditionalFormatting>
  <conditionalFormatting sqref="V451">
    <cfRule type="containsText" dxfId="1815" priority="992" operator="containsText" text=" ">
      <formula>NOT(ISERROR(SEARCH(" ",V451)))</formula>
    </cfRule>
  </conditionalFormatting>
  <conditionalFormatting sqref="W451">
    <cfRule type="containsText" dxfId="1814" priority="2120" operator="containsText" text=" ">
      <formula>NOT(ISERROR(SEARCH(" ",W451)))</formula>
    </cfRule>
  </conditionalFormatting>
  <conditionalFormatting sqref="B452">
    <cfRule type="containsText" dxfId="1813" priority="2117" operator="containsText" text=" ">
      <formula>NOT(ISERROR(SEARCH(" ",B452)))</formula>
    </cfRule>
  </conditionalFormatting>
  <conditionalFormatting sqref="V452">
    <cfRule type="containsText" dxfId="1812" priority="991" operator="containsText" text=" ">
      <formula>NOT(ISERROR(SEARCH(" ",V452)))</formula>
    </cfRule>
  </conditionalFormatting>
  <conditionalFormatting sqref="W452">
    <cfRule type="containsText" dxfId="1811" priority="2116" operator="containsText" text=" ">
      <formula>NOT(ISERROR(SEARCH(" ",W452)))</formula>
    </cfRule>
  </conditionalFormatting>
  <conditionalFormatting sqref="B453">
    <cfRule type="containsText" dxfId="1810" priority="2113" operator="containsText" text=" ">
      <formula>NOT(ISERROR(SEARCH(" ",B453)))</formula>
    </cfRule>
  </conditionalFormatting>
  <conditionalFormatting sqref="V453">
    <cfRule type="containsText" dxfId="1809" priority="990" operator="containsText" text=" ">
      <formula>NOT(ISERROR(SEARCH(" ",V453)))</formula>
    </cfRule>
  </conditionalFormatting>
  <conditionalFormatting sqref="W453">
    <cfRule type="containsText" dxfId="1808" priority="2112" operator="containsText" text=" ">
      <formula>NOT(ISERROR(SEARCH(" ",W453)))</formula>
    </cfRule>
  </conditionalFormatting>
  <conditionalFormatting sqref="B454">
    <cfRule type="containsText" dxfId="1807" priority="2109" operator="containsText" text=" ">
      <formula>NOT(ISERROR(SEARCH(" ",B454)))</formula>
    </cfRule>
  </conditionalFormatting>
  <conditionalFormatting sqref="V454">
    <cfRule type="containsText" dxfId="1806" priority="989" operator="containsText" text=" ">
      <formula>NOT(ISERROR(SEARCH(" ",V454)))</formula>
    </cfRule>
  </conditionalFormatting>
  <conditionalFormatting sqref="W454">
    <cfRule type="containsText" dxfId="1805" priority="2108" operator="containsText" text=" ">
      <formula>NOT(ISERROR(SEARCH(" ",W454)))</formula>
    </cfRule>
  </conditionalFormatting>
  <conditionalFormatting sqref="B455">
    <cfRule type="containsText" dxfId="1804" priority="2105" operator="containsText" text=" ">
      <formula>NOT(ISERROR(SEARCH(" ",B455)))</formula>
    </cfRule>
  </conditionalFormatting>
  <conditionalFormatting sqref="V455">
    <cfRule type="containsText" dxfId="1803" priority="988" operator="containsText" text=" ">
      <formula>NOT(ISERROR(SEARCH(" ",V455)))</formula>
    </cfRule>
  </conditionalFormatting>
  <conditionalFormatting sqref="W455">
    <cfRule type="containsText" dxfId="1802" priority="2104" operator="containsText" text=" ">
      <formula>NOT(ISERROR(SEARCH(" ",W455)))</formula>
    </cfRule>
  </conditionalFormatting>
  <conditionalFormatting sqref="B456">
    <cfRule type="containsText" dxfId="1801" priority="2101" operator="containsText" text=" ">
      <formula>NOT(ISERROR(SEARCH(" ",B456)))</formula>
    </cfRule>
  </conditionalFormatting>
  <conditionalFormatting sqref="V456">
    <cfRule type="containsText" dxfId="1800" priority="987" operator="containsText" text=" ">
      <formula>NOT(ISERROR(SEARCH(" ",V456)))</formula>
    </cfRule>
  </conditionalFormatting>
  <conditionalFormatting sqref="W456">
    <cfRule type="containsText" dxfId="1799" priority="2100" operator="containsText" text=" ">
      <formula>NOT(ISERROR(SEARCH(" ",W456)))</formula>
    </cfRule>
  </conditionalFormatting>
  <conditionalFormatting sqref="B457">
    <cfRule type="containsText" dxfId="1798" priority="2097" operator="containsText" text=" ">
      <formula>NOT(ISERROR(SEARCH(" ",B457)))</formula>
    </cfRule>
  </conditionalFormatting>
  <conditionalFormatting sqref="V457">
    <cfRule type="containsText" dxfId="1797" priority="986" operator="containsText" text=" ">
      <formula>NOT(ISERROR(SEARCH(" ",V457)))</formula>
    </cfRule>
  </conditionalFormatting>
  <conditionalFormatting sqref="W457">
    <cfRule type="containsText" dxfId="1796" priority="2096" operator="containsText" text=" ">
      <formula>NOT(ISERROR(SEARCH(" ",W457)))</formula>
    </cfRule>
  </conditionalFormatting>
  <conditionalFormatting sqref="B458">
    <cfRule type="containsText" dxfId="1795" priority="2093" operator="containsText" text=" ">
      <formula>NOT(ISERROR(SEARCH(" ",B458)))</formula>
    </cfRule>
  </conditionalFormatting>
  <conditionalFormatting sqref="V458">
    <cfRule type="containsText" dxfId="1794" priority="985" operator="containsText" text=" ">
      <formula>NOT(ISERROR(SEARCH(" ",V458)))</formula>
    </cfRule>
  </conditionalFormatting>
  <conditionalFormatting sqref="W458">
    <cfRule type="containsText" dxfId="1793" priority="2092" operator="containsText" text=" ">
      <formula>NOT(ISERROR(SEARCH(" ",W458)))</formula>
    </cfRule>
  </conditionalFormatting>
  <conditionalFormatting sqref="B459">
    <cfRule type="containsText" dxfId="1792" priority="2089" operator="containsText" text=" ">
      <formula>NOT(ISERROR(SEARCH(" ",B459)))</formula>
    </cfRule>
  </conditionalFormatting>
  <conditionalFormatting sqref="V459">
    <cfRule type="containsText" dxfId="1791" priority="984" operator="containsText" text=" ">
      <formula>NOT(ISERROR(SEARCH(" ",V459)))</formula>
    </cfRule>
  </conditionalFormatting>
  <conditionalFormatting sqref="W459">
    <cfRule type="containsText" dxfId="1790" priority="2088" operator="containsText" text=" ">
      <formula>NOT(ISERROR(SEARCH(" ",W459)))</formula>
    </cfRule>
  </conditionalFormatting>
  <conditionalFormatting sqref="B460">
    <cfRule type="containsText" dxfId="1789" priority="2085" operator="containsText" text=" ">
      <formula>NOT(ISERROR(SEARCH(" ",B460)))</formula>
    </cfRule>
  </conditionalFormatting>
  <conditionalFormatting sqref="V460">
    <cfRule type="containsText" dxfId="1788" priority="983" operator="containsText" text=" ">
      <formula>NOT(ISERROR(SEARCH(" ",V460)))</formula>
    </cfRule>
  </conditionalFormatting>
  <conditionalFormatting sqref="W460">
    <cfRule type="containsText" dxfId="1787" priority="2084" operator="containsText" text=" ">
      <formula>NOT(ISERROR(SEARCH(" ",W460)))</formula>
    </cfRule>
  </conditionalFormatting>
  <conditionalFormatting sqref="B461">
    <cfRule type="containsText" dxfId="1786" priority="2079" operator="containsText" text=" ">
      <formula>NOT(ISERROR(SEARCH(" ",B461)))</formula>
    </cfRule>
  </conditionalFormatting>
  <conditionalFormatting sqref="Q461">
    <cfRule type="cellIs" dxfId="1785" priority="2076" operator="equal">
      <formula>0</formula>
    </cfRule>
  </conditionalFormatting>
  <conditionalFormatting sqref="V461">
    <cfRule type="containsText" dxfId="1784" priority="982" operator="containsText" text=" ">
      <formula>NOT(ISERROR(SEARCH(" ",V461)))</formula>
    </cfRule>
  </conditionalFormatting>
  <conditionalFormatting sqref="W461">
    <cfRule type="containsText" dxfId="1783" priority="2078" operator="containsText" text=" ">
      <formula>NOT(ISERROR(SEARCH(" ",W461)))</formula>
    </cfRule>
  </conditionalFormatting>
  <conditionalFormatting sqref="B462">
    <cfRule type="containsText" dxfId="1782" priority="2075" operator="containsText" text=" ">
      <formula>NOT(ISERROR(SEARCH(" ",B462)))</formula>
    </cfRule>
  </conditionalFormatting>
  <conditionalFormatting sqref="Q462">
    <cfRule type="cellIs" dxfId="1781" priority="2072" operator="equal">
      <formula>0</formula>
    </cfRule>
  </conditionalFormatting>
  <conditionalFormatting sqref="V462">
    <cfRule type="containsText" dxfId="1780" priority="981" operator="containsText" text=" ">
      <formula>NOT(ISERROR(SEARCH(" ",V462)))</formula>
    </cfRule>
  </conditionalFormatting>
  <conditionalFormatting sqref="W462">
    <cfRule type="containsText" dxfId="1779" priority="2074" operator="containsText" text=" ">
      <formula>NOT(ISERROR(SEARCH(" ",W462)))</formula>
    </cfRule>
  </conditionalFormatting>
  <conditionalFormatting sqref="B463">
    <cfRule type="containsText" dxfId="1778" priority="2071" operator="containsText" text=" ">
      <formula>NOT(ISERROR(SEARCH(" ",B463)))</formula>
    </cfRule>
  </conditionalFormatting>
  <conditionalFormatting sqref="Q463">
    <cfRule type="cellIs" dxfId="1777" priority="2068" operator="equal">
      <formula>0</formula>
    </cfRule>
  </conditionalFormatting>
  <conditionalFormatting sqref="V463">
    <cfRule type="containsText" dxfId="1776" priority="980" operator="containsText" text=" ">
      <formula>NOT(ISERROR(SEARCH(" ",V463)))</formula>
    </cfRule>
  </conditionalFormatting>
  <conditionalFormatting sqref="W463">
    <cfRule type="containsText" dxfId="1775" priority="2070" operator="containsText" text=" ">
      <formula>NOT(ISERROR(SEARCH(" ",W463)))</formula>
    </cfRule>
  </conditionalFormatting>
  <conditionalFormatting sqref="B464">
    <cfRule type="containsText" dxfId="1774" priority="2067" operator="containsText" text=" ">
      <formula>NOT(ISERROR(SEARCH(" ",B464)))</formula>
    </cfRule>
  </conditionalFormatting>
  <conditionalFormatting sqref="Q464">
    <cfRule type="cellIs" dxfId="1773" priority="2064" operator="equal">
      <formula>0</formula>
    </cfRule>
  </conditionalFormatting>
  <conditionalFormatting sqref="V464">
    <cfRule type="containsText" dxfId="1772" priority="979" operator="containsText" text=" ">
      <formula>NOT(ISERROR(SEARCH(" ",V464)))</formula>
    </cfRule>
  </conditionalFormatting>
  <conditionalFormatting sqref="W464">
    <cfRule type="containsText" dxfId="1771" priority="2066" operator="containsText" text=" ">
      <formula>NOT(ISERROR(SEARCH(" ",W464)))</formula>
    </cfRule>
  </conditionalFormatting>
  <conditionalFormatting sqref="B465">
    <cfRule type="containsText" dxfId="1770" priority="2063" operator="containsText" text=" ">
      <formula>NOT(ISERROR(SEARCH(" ",B465)))</formula>
    </cfRule>
  </conditionalFormatting>
  <conditionalFormatting sqref="Q465">
    <cfRule type="cellIs" dxfId="1769" priority="2060" operator="equal">
      <formula>0</formula>
    </cfRule>
  </conditionalFormatting>
  <conditionalFormatting sqref="V465">
    <cfRule type="containsText" dxfId="1768" priority="978" operator="containsText" text=" ">
      <formula>NOT(ISERROR(SEARCH(" ",V465)))</formula>
    </cfRule>
  </conditionalFormatting>
  <conditionalFormatting sqref="W465">
    <cfRule type="containsText" dxfId="1767" priority="2062" operator="containsText" text=" ">
      <formula>NOT(ISERROR(SEARCH(" ",W465)))</formula>
    </cfRule>
  </conditionalFormatting>
  <conditionalFormatting sqref="B466">
    <cfRule type="containsText" dxfId="1766" priority="2059" operator="containsText" text=" ">
      <formula>NOT(ISERROR(SEARCH(" ",B466)))</formula>
    </cfRule>
  </conditionalFormatting>
  <conditionalFormatting sqref="Q466">
    <cfRule type="cellIs" dxfId="1765" priority="2056" operator="equal">
      <formula>0</formula>
    </cfRule>
  </conditionalFormatting>
  <conditionalFormatting sqref="V466">
    <cfRule type="containsText" dxfId="1764" priority="977" operator="containsText" text=" ">
      <formula>NOT(ISERROR(SEARCH(" ",V466)))</formula>
    </cfRule>
  </conditionalFormatting>
  <conditionalFormatting sqref="W466">
    <cfRule type="containsText" dxfId="1763" priority="2058" operator="containsText" text=" ">
      <formula>NOT(ISERROR(SEARCH(" ",W466)))</formula>
    </cfRule>
  </conditionalFormatting>
  <conditionalFormatting sqref="B467">
    <cfRule type="containsText" dxfId="1762" priority="2055" operator="containsText" text=" ">
      <formula>NOT(ISERROR(SEARCH(" ",B467)))</formula>
    </cfRule>
  </conditionalFormatting>
  <conditionalFormatting sqref="V467">
    <cfRule type="containsText" dxfId="1761" priority="976" operator="containsText" text=" ">
      <formula>NOT(ISERROR(SEARCH(" ",V467)))</formula>
    </cfRule>
  </conditionalFormatting>
  <conditionalFormatting sqref="W467">
    <cfRule type="containsText" dxfId="1760" priority="2054" operator="containsText" text=" ">
      <formula>NOT(ISERROR(SEARCH(" ",W467)))</formula>
    </cfRule>
  </conditionalFormatting>
  <conditionalFormatting sqref="B468">
    <cfRule type="containsText" dxfId="1759" priority="2051" operator="containsText" text=" ">
      <formula>NOT(ISERROR(SEARCH(" ",B468)))</formula>
    </cfRule>
  </conditionalFormatting>
  <conditionalFormatting sqref="V468">
    <cfRule type="containsText" dxfId="1758" priority="975" operator="containsText" text=" ">
      <formula>NOT(ISERROR(SEARCH(" ",V468)))</formula>
    </cfRule>
  </conditionalFormatting>
  <conditionalFormatting sqref="W468">
    <cfRule type="containsText" dxfId="1757" priority="2050" operator="containsText" text=" ">
      <formula>NOT(ISERROR(SEARCH(" ",W468)))</formula>
    </cfRule>
  </conditionalFormatting>
  <conditionalFormatting sqref="B469">
    <cfRule type="containsText" dxfId="1756" priority="2048" operator="containsText" text=" ">
      <formula>NOT(ISERROR(SEARCH(" ",B469)))</formula>
    </cfRule>
  </conditionalFormatting>
  <conditionalFormatting sqref="V469">
    <cfRule type="containsText" dxfId="1755" priority="974" operator="containsText" text=" ">
      <formula>NOT(ISERROR(SEARCH(" ",V469)))</formula>
    </cfRule>
  </conditionalFormatting>
  <conditionalFormatting sqref="W469">
    <cfRule type="containsText" dxfId="1754" priority="2047" operator="containsText" text=" ">
      <formula>NOT(ISERROR(SEARCH(" ",W469)))</formula>
    </cfRule>
  </conditionalFormatting>
  <conditionalFormatting sqref="B470">
    <cfRule type="containsText" dxfId="1753" priority="2045" operator="containsText" text=" ">
      <formula>NOT(ISERROR(SEARCH(" ",B470)))</formula>
    </cfRule>
  </conditionalFormatting>
  <conditionalFormatting sqref="V470">
    <cfRule type="containsText" dxfId="1752" priority="973" operator="containsText" text=" ">
      <formula>NOT(ISERROR(SEARCH(" ",V470)))</formula>
    </cfRule>
  </conditionalFormatting>
  <conditionalFormatting sqref="W470">
    <cfRule type="containsText" dxfId="1751" priority="2044" operator="containsText" text=" ">
      <formula>NOT(ISERROR(SEARCH(" ",W470)))</formula>
    </cfRule>
  </conditionalFormatting>
  <conditionalFormatting sqref="B471">
    <cfRule type="containsText" dxfId="1750" priority="2042" operator="containsText" text=" ">
      <formula>NOT(ISERROR(SEARCH(" ",B471)))</formula>
    </cfRule>
  </conditionalFormatting>
  <conditionalFormatting sqref="V471">
    <cfRule type="containsText" dxfId="1749" priority="972" operator="containsText" text=" ">
      <formula>NOT(ISERROR(SEARCH(" ",V471)))</formula>
    </cfRule>
  </conditionalFormatting>
  <conditionalFormatting sqref="W471">
    <cfRule type="containsText" dxfId="1748" priority="2041" operator="containsText" text=" ">
      <formula>NOT(ISERROR(SEARCH(" ",W471)))</formula>
    </cfRule>
  </conditionalFormatting>
  <conditionalFormatting sqref="B472">
    <cfRule type="containsText" dxfId="1747" priority="2039" operator="containsText" text=" ">
      <formula>NOT(ISERROR(SEARCH(" ",B472)))</formula>
    </cfRule>
  </conditionalFormatting>
  <conditionalFormatting sqref="V472">
    <cfRule type="containsText" dxfId="1746" priority="971" operator="containsText" text=" ">
      <formula>NOT(ISERROR(SEARCH(" ",V472)))</formula>
    </cfRule>
  </conditionalFormatting>
  <conditionalFormatting sqref="W472">
    <cfRule type="containsText" dxfId="1745" priority="2038" operator="containsText" text=" ">
      <formula>NOT(ISERROR(SEARCH(" ",W472)))</formula>
    </cfRule>
  </conditionalFormatting>
  <conditionalFormatting sqref="B473">
    <cfRule type="containsText" dxfId="1744" priority="2036" operator="containsText" text=" ">
      <formula>NOT(ISERROR(SEARCH(" ",B473)))</formula>
    </cfRule>
  </conditionalFormatting>
  <conditionalFormatting sqref="V473">
    <cfRule type="containsText" dxfId="1743" priority="970" operator="containsText" text=" ">
      <formula>NOT(ISERROR(SEARCH(" ",V473)))</formula>
    </cfRule>
  </conditionalFormatting>
  <conditionalFormatting sqref="W473">
    <cfRule type="containsText" dxfId="1742" priority="2035" operator="containsText" text=" ">
      <formula>NOT(ISERROR(SEARCH(" ",W473)))</formula>
    </cfRule>
  </conditionalFormatting>
  <conditionalFormatting sqref="B474">
    <cfRule type="containsText" dxfId="1741" priority="2033" operator="containsText" text=" ">
      <formula>NOT(ISERROR(SEARCH(" ",B474)))</formula>
    </cfRule>
  </conditionalFormatting>
  <conditionalFormatting sqref="V474">
    <cfRule type="containsText" dxfId="1740" priority="969" operator="containsText" text=" ">
      <formula>NOT(ISERROR(SEARCH(" ",V474)))</formula>
    </cfRule>
  </conditionalFormatting>
  <conditionalFormatting sqref="W474">
    <cfRule type="containsText" dxfId="1739" priority="2032" operator="containsText" text=" ">
      <formula>NOT(ISERROR(SEARCH(" ",W474)))</formula>
    </cfRule>
  </conditionalFormatting>
  <conditionalFormatting sqref="B475">
    <cfRule type="containsText" dxfId="1738" priority="2030" operator="containsText" text=" ">
      <formula>NOT(ISERROR(SEARCH(" ",B475)))</formula>
    </cfRule>
  </conditionalFormatting>
  <conditionalFormatting sqref="V475">
    <cfRule type="containsText" dxfId="1737" priority="968" operator="containsText" text=" ">
      <formula>NOT(ISERROR(SEARCH(" ",V475)))</formula>
    </cfRule>
  </conditionalFormatting>
  <conditionalFormatting sqref="W475">
    <cfRule type="containsText" dxfId="1736" priority="2029" operator="containsText" text=" ">
      <formula>NOT(ISERROR(SEARCH(" ",W475)))</formula>
    </cfRule>
  </conditionalFormatting>
  <conditionalFormatting sqref="B476">
    <cfRule type="containsText" dxfId="1735" priority="2027" operator="containsText" text=" ">
      <formula>NOT(ISERROR(SEARCH(" ",B476)))</formula>
    </cfRule>
  </conditionalFormatting>
  <conditionalFormatting sqref="V476">
    <cfRule type="containsText" dxfId="1734" priority="967" operator="containsText" text=" ">
      <formula>NOT(ISERROR(SEARCH(" ",V476)))</formula>
    </cfRule>
  </conditionalFormatting>
  <conditionalFormatting sqref="W476">
    <cfRule type="containsText" dxfId="1733" priority="2026" operator="containsText" text=" ">
      <formula>NOT(ISERROR(SEARCH(" ",W476)))</formula>
    </cfRule>
  </conditionalFormatting>
  <conditionalFormatting sqref="B477">
    <cfRule type="containsText" dxfId="1732" priority="2024" operator="containsText" text=" ">
      <formula>NOT(ISERROR(SEARCH(" ",B477)))</formula>
    </cfRule>
  </conditionalFormatting>
  <conditionalFormatting sqref="V477">
    <cfRule type="containsText" dxfId="1731" priority="966" operator="containsText" text=" ">
      <formula>NOT(ISERROR(SEARCH(" ",V477)))</formula>
    </cfRule>
  </conditionalFormatting>
  <conditionalFormatting sqref="W477">
    <cfRule type="containsText" dxfId="1730" priority="2023" operator="containsText" text=" ">
      <formula>NOT(ISERROR(SEARCH(" ",W477)))</formula>
    </cfRule>
  </conditionalFormatting>
  <conditionalFormatting sqref="B478">
    <cfRule type="containsText" dxfId="1729" priority="2021" operator="containsText" text=" ">
      <formula>NOT(ISERROR(SEARCH(" ",B478)))</formula>
    </cfRule>
  </conditionalFormatting>
  <conditionalFormatting sqref="V478">
    <cfRule type="containsText" dxfId="1728" priority="965" operator="containsText" text=" ">
      <formula>NOT(ISERROR(SEARCH(" ",V478)))</formula>
    </cfRule>
  </conditionalFormatting>
  <conditionalFormatting sqref="W478">
    <cfRule type="containsText" dxfId="1727" priority="2020" operator="containsText" text=" ">
      <formula>NOT(ISERROR(SEARCH(" ",W478)))</formula>
    </cfRule>
  </conditionalFormatting>
  <conditionalFormatting sqref="B479">
    <cfRule type="containsText" dxfId="1726" priority="2018" operator="containsText" text=" ">
      <formula>NOT(ISERROR(SEARCH(" ",B479)))</formula>
    </cfRule>
  </conditionalFormatting>
  <conditionalFormatting sqref="V479">
    <cfRule type="containsText" dxfId="1725" priority="964" operator="containsText" text=" ">
      <formula>NOT(ISERROR(SEARCH(" ",V479)))</formula>
    </cfRule>
  </conditionalFormatting>
  <conditionalFormatting sqref="W479">
    <cfRule type="containsText" dxfId="1724" priority="2017" operator="containsText" text=" ">
      <formula>NOT(ISERROR(SEARCH(" ",W479)))</formula>
    </cfRule>
  </conditionalFormatting>
  <conditionalFormatting sqref="B480">
    <cfRule type="containsText" dxfId="1723" priority="2015" operator="containsText" text=" ">
      <formula>NOT(ISERROR(SEARCH(" ",B480)))</formula>
    </cfRule>
  </conditionalFormatting>
  <conditionalFormatting sqref="V480">
    <cfRule type="containsText" dxfId="1722" priority="963" operator="containsText" text=" ">
      <formula>NOT(ISERROR(SEARCH(" ",V480)))</formula>
    </cfRule>
  </conditionalFormatting>
  <conditionalFormatting sqref="W480">
    <cfRule type="containsText" dxfId="1721" priority="2014" operator="containsText" text=" ">
      <formula>NOT(ISERROR(SEARCH(" ",W480)))</formula>
    </cfRule>
  </conditionalFormatting>
  <conditionalFormatting sqref="B481">
    <cfRule type="containsText" dxfId="1720" priority="2012" operator="containsText" text=" ">
      <formula>NOT(ISERROR(SEARCH(" ",B481)))</formula>
    </cfRule>
  </conditionalFormatting>
  <conditionalFormatting sqref="V481">
    <cfRule type="containsText" dxfId="1719" priority="962" operator="containsText" text=" ">
      <formula>NOT(ISERROR(SEARCH(" ",V481)))</formula>
    </cfRule>
  </conditionalFormatting>
  <conditionalFormatting sqref="W481">
    <cfRule type="containsText" dxfId="1718" priority="2011" operator="containsText" text=" ">
      <formula>NOT(ISERROR(SEARCH(" ",W481)))</formula>
    </cfRule>
  </conditionalFormatting>
  <conditionalFormatting sqref="B482">
    <cfRule type="containsText" dxfId="1717" priority="2009" operator="containsText" text=" ">
      <formula>NOT(ISERROR(SEARCH(" ",B482)))</formula>
    </cfRule>
  </conditionalFormatting>
  <conditionalFormatting sqref="V482">
    <cfRule type="containsText" dxfId="1716" priority="961" operator="containsText" text=" ">
      <formula>NOT(ISERROR(SEARCH(" ",V482)))</formula>
    </cfRule>
  </conditionalFormatting>
  <conditionalFormatting sqref="W482">
    <cfRule type="containsText" dxfId="1715" priority="2008" operator="containsText" text=" ">
      <formula>NOT(ISERROR(SEARCH(" ",W482)))</formula>
    </cfRule>
  </conditionalFormatting>
  <conditionalFormatting sqref="B483">
    <cfRule type="containsText" dxfId="1714" priority="2006" operator="containsText" text=" ">
      <formula>NOT(ISERROR(SEARCH(" ",B483)))</formula>
    </cfRule>
  </conditionalFormatting>
  <conditionalFormatting sqref="V483">
    <cfRule type="containsText" dxfId="1713" priority="960" operator="containsText" text=" ">
      <formula>NOT(ISERROR(SEARCH(" ",V483)))</formula>
    </cfRule>
  </conditionalFormatting>
  <conditionalFormatting sqref="W483">
    <cfRule type="containsText" dxfId="1712" priority="2005" operator="containsText" text=" ">
      <formula>NOT(ISERROR(SEARCH(" ",W483)))</formula>
    </cfRule>
  </conditionalFormatting>
  <conditionalFormatting sqref="B484">
    <cfRule type="containsText" dxfId="1711" priority="2003" operator="containsText" text=" ">
      <formula>NOT(ISERROR(SEARCH(" ",B484)))</formula>
    </cfRule>
  </conditionalFormatting>
  <conditionalFormatting sqref="V484">
    <cfRule type="containsText" dxfId="1710" priority="959" operator="containsText" text=" ">
      <formula>NOT(ISERROR(SEARCH(" ",V484)))</formula>
    </cfRule>
  </conditionalFormatting>
  <conditionalFormatting sqref="W484">
    <cfRule type="containsText" dxfId="1709" priority="2002" operator="containsText" text=" ">
      <formula>NOT(ISERROR(SEARCH(" ",W484)))</formula>
    </cfRule>
  </conditionalFormatting>
  <conditionalFormatting sqref="B485">
    <cfRule type="containsText" dxfId="1708" priority="1998" operator="containsText" text=" ">
      <formula>NOT(ISERROR(SEARCH(" ",B485)))</formula>
    </cfRule>
  </conditionalFormatting>
  <conditionalFormatting sqref="V485">
    <cfRule type="containsText" dxfId="1707" priority="958" operator="containsText" text=" ">
      <formula>NOT(ISERROR(SEARCH(" ",V485)))</formula>
    </cfRule>
  </conditionalFormatting>
  <conditionalFormatting sqref="W485">
    <cfRule type="containsText" dxfId="1706" priority="1997" operator="containsText" text=" ">
      <formula>NOT(ISERROR(SEARCH(" ",W485)))</formula>
    </cfRule>
  </conditionalFormatting>
  <conditionalFormatting sqref="B486">
    <cfRule type="containsText" dxfId="1705" priority="1994" operator="containsText" text=" ">
      <formula>NOT(ISERROR(SEARCH(" ",B486)))</formula>
    </cfRule>
  </conditionalFormatting>
  <conditionalFormatting sqref="V486">
    <cfRule type="containsText" dxfId="1704" priority="957" operator="containsText" text=" ">
      <formula>NOT(ISERROR(SEARCH(" ",V486)))</formula>
    </cfRule>
  </conditionalFormatting>
  <conditionalFormatting sqref="W486">
    <cfRule type="containsText" dxfId="1703" priority="1993" operator="containsText" text=" ">
      <formula>NOT(ISERROR(SEARCH(" ",W486)))</formula>
    </cfRule>
  </conditionalFormatting>
  <conditionalFormatting sqref="B487">
    <cfRule type="containsText" dxfId="1702" priority="1990" operator="containsText" text=" ">
      <formula>NOT(ISERROR(SEARCH(" ",B487)))</formula>
    </cfRule>
  </conditionalFormatting>
  <conditionalFormatting sqref="V487">
    <cfRule type="containsText" dxfId="1701" priority="956" operator="containsText" text=" ">
      <formula>NOT(ISERROR(SEARCH(" ",V487)))</formula>
    </cfRule>
  </conditionalFormatting>
  <conditionalFormatting sqref="W487">
    <cfRule type="containsText" dxfId="1700" priority="1989" operator="containsText" text=" ">
      <formula>NOT(ISERROR(SEARCH(" ",W487)))</formula>
    </cfRule>
  </conditionalFormatting>
  <conditionalFormatting sqref="B488">
    <cfRule type="containsText" dxfId="1699" priority="1986" operator="containsText" text=" ">
      <formula>NOT(ISERROR(SEARCH(" ",B488)))</formula>
    </cfRule>
  </conditionalFormatting>
  <conditionalFormatting sqref="V488">
    <cfRule type="containsText" dxfId="1698" priority="955" operator="containsText" text=" ">
      <formula>NOT(ISERROR(SEARCH(" ",V488)))</formula>
    </cfRule>
  </conditionalFormatting>
  <conditionalFormatting sqref="W488">
    <cfRule type="containsText" dxfId="1697" priority="1985" operator="containsText" text=" ">
      <formula>NOT(ISERROR(SEARCH(" ",W488)))</formula>
    </cfRule>
  </conditionalFormatting>
  <conditionalFormatting sqref="B489">
    <cfRule type="containsText" dxfId="1696" priority="1982" operator="containsText" text=" ">
      <formula>NOT(ISERROR(SEARCH(" ",B489)))</formula>
    </cfRule>
  </conditionalFormatting>
  <conditionalFormatting sqref="V489">
    <cfRule type="containsText" dxfId="1695" priority="954" operator="containsText" text=" ">
      <formula>NOT(ISERROR(SEARCH(" ",V489)))</formula>
    </cfRule>
  </conditionalFormatting>
  <conditionalFormatting sqref="W489">
    <cfRule type="containsText" dxfId="1694" priority="1981" operator="containsText" text=" ">
      <formula>NOT(ISERROR(SEARCH(" ",W489)))</formula>
    </cfRule>
  </conditionalFormatting>
  <conditionalFormatting sqref="B490">
    <cfRule type="containsText" dxfId="1693" priority="1978" operator="containsText" text=" ">
      <formula>NOT(ISERROR(SEARCH(" ",B490)))</formula>
    </cfRule>
  </conditionalFormatting>
  <conditionalFormatting sqref="J490:N490">
    <cfRule type="cellIs" dxfId="1692" priority="1975" operator="equal">
      <formula>0</formula>
    </cfRule>
  </conditionalFormatting>
  <conditionalFormatting sqref="V490">
    <cfRule type="containsText" dxfId="1691" priority="953" operator="containsText" text=" ">
      <formula>NOT(ISERROR(SEARCH(" ",V490)))</formula>
    </cfRule>
  </conditionalFormatting>
  <conditionalFormatting sqref="W490">
    <cfRule type="containsText" dxfId="1690" priority="1977" operator="containsText" text=" ">
      <formula>NOT(ISERROR(SEARCH(" ",W490)))</formula>
    </cfRule>
  </conditionalFormatting>
  <conditionalFormatting sqref="B491">
    <cfRule type="containsText" dxfId="1689" priority="1974" operator="containsText" text=" ">
      <formula>NOT(ISERROR(SEARCH(" ",B491)))</formula>
    </cfRule>
  </conditionalFormatting>
  <conditionalFormatting sqref="J491:N491">
    <cfRule type="cellIs" dxfId="1688" priority="1971" operator="equal">
      <formula>0</formula>
    </cfRule>
  </conditionalFormatting>
  <conditionalFormatting sqref="V491">
    <cfRule type="containsText" dxfId="1687" priority="952" operator="containsText" text=" ">
      <formula>NOT(ISERROR(SEARCH(" ",V491)))</formula>
    </cfRule>
  </conditionalFormatting>
  <conditionalFormatting sqref="W491">
    <cfRule type="containsText" dxfId="1686" priority="1973" operator="containsText" text=" ">
      <formula>NOT(ISERROR(SEARCH(" ",W491)))</formula>
    </cfRule>
  </conditionalFormatting>
  <conditionalFormatting sqref="B492">
    <cfRule type="containsText" dxfId="1685" priority="1970" operator="containsText" text=" ">
      <formula>NOT(ISERROR(SEARCH(" ",B492)))</formula>
    </cfRule>
  </conditionalFormatting>
  <conditionalFormatting sqref="J492:N492">
    <cfRule type="cellIs" dxfId="1684" priority="1967" operator="equal">
      <formula>0</formula>
    </cfRule>
  </conditionalFormatting>
  <conditionalFormatting sqref="V492">
    <cfRule type="containsText" dxfId="1683" priority="951" operator="containsText" text=" ">
      <formula>NOT(ISERROR(SEARCH(" ",V492)))</formula>
    </cfRule>
  </conditionalFormatting>
  <conditionalFormatting sqref="W492">
    <cfRule type="containsText" dxfId="1682" priority="1969" operator="containsText" text=" ">
      <formula>NOT(ISERROR(SEARCH(" ",W492)))</formula>
    </cfRule>
  </conditionalFormatting>
  <conditionalFormatting sqref="B493">
    <cfRule type="containsText" dxfId="1681" priority="1966" operator="containsText" text=" ">
      <formula>NOT(ISERROR(SEARCH(" ",B493)))</formula>
    </cfRule>
  </conditionalFormatting>
  <conditionalFormatting sqref="J493:N493">
    <cfRule type="cellIs" dxfId="1680" priority="1963" operator="equal">
      <formula>0</formula>
    </cfRule>
  </conditionalFormatting>
  <conditionalFormatting sqref="V493">
    <cfRule type="containsText" dxfId="1679" priority="950" operator="containsText" text=" ">
      <formula>NOT(ISERROR(SEARCH(" ",V493)))</formula>
    </cfRule>
  </conditionalFormatting>
  <conditionalFormatting sqref="W493">
    <cfRule type="containsText" dxfId="1678" priority="1965" operator="containsText" text=" ">
      <formula>NOT(ISERROR(SEARCH(" ",W493)))</formula>
    </cfRule>
  </conditionalFormatting>
  <conditionalFormatting sqref="B494">
    <cfRule type="containsText" dxfId="1677" priority="1962" operator="containsText" text=" ">
      <formula>NOT(ISERROR(SEARCH(" ",B494)))</formula>
    </cfRule>
  </conditionalFormatting>
  <conditionalFormatting sqref="J494:N494">
    <cfRule type="cellIs" dxfId="1676" priority="1959" operator="equal">
      <formula>0</formula>
    </cfRule>
  </conditionalFormatting>
  <conditionalFormatting sqref="V494">
    <cfRule type="containsText" dxfId="1675" priority="949" operator="containsText" text=" ">
      <formula>NOT(ISERROR(SEARCH(" ",V494)))</formula>
    </cfRule>
  </conditionalFormatting>
  <conditionalFormatting sqref="W494">
    <cfRule type="containsText" dxfId="1674" priority="1961" operator="containsText" text=" ">
      <formula>NOT(ISERROR(SEARCH(" ",W494)))</formula>
    </cfRule>
  </conditionalFormatting>
  <conditionalFormatting sqref="B495">
    <cfRule type="containsText" dxfId="1673" priority="1958" operator="containsText" text=" ">
      <formula>NOT(ISERROR(SEARCH(" ",B495)))</formula>
    </cfRule>
  </conditionalFormatting>
  <conditionalFormatting sqref="J495:N495">
    <cfRule type="cellIs" dxfId="1672" priority="1955" operator="equal">
      <formula>0</formula>
    </cfRule>
  </conditionalFormatting>
  <conditionalFormatting sqref="V495">
    <cfRule type="containsText" dxfId="1671" priority="948" operator="containsText" text=" ">
      <formula>NOT(ISERROR(SEARCH(" ",V495)))</formula>
    </cfRule>
  </conditionalFormatting>
  <conditionalFormatting sqref="W495">
    <cfRule type="containsText" dxfId="1670" priority="1957" operator="containsText" text=" ">
      <formula>NOT(ISERROR(SEARCH(" ",W495)))</formula>
    </cfRule>
  </conditionalFormatting>
  <conditionalFormatting sqref="B496">
    <cfRule type="containsText" dxfId="1669" priority="1954" operator="containsText" text=" ">
      <formula>NOT(ISERROR(SEARCH(" ",B496)))</formula>
    </cfRule>
  </conditionalFormatting>
  <conditionalFormatting sqref="J496:N496">
    <cfRule type="cellIs" dxfId="1668" priority="1951" operator="equal">
      <formula>0</formula>
    </cfRule>
  </conditionalFormatting>
  <conditionalFormatting sqref="V496">
    <cfRule type="containsText" dxfId="1667" priority="947" operator="containsText" text=" ">
      <formula>NOT(ISERROR(SEARCH(" ",V496)))</formula>
    </cfRule>
  </conditionalFormatting>
  <conditionalFormatting sqref="W496">
    <cfRule type="containsText" dxfId="1666" priority="1953" operator="containsText" text=" ">
      <formula>NOT(ISERROR(SEARCH(" ",W496)))</formula>
    </cfRule>
  </conditionalFormatting>
  <conditionalFormatting sqref="B497">
    <cfRule type="containsText" dxfId="1665" priority="1950" operator="containsText" text=" ">
      <formula>NOT(ISERROR(SEARCH(" ",B497)))</formula>
    </cfRule>
  </conditionalFormatting>
  <conditionalFormatting sqref="J497:N497">
    <cfRule type="cellIs" dxfId="1664" priority="1947" operator="equal">
      <formula>0</formula>
    </cfRule>
  </conditionalFormatting>
  <conditionalFormatting sqref="V497">
    <cfRule type="containsText" dxfId="1663" priority="946" operator="containsText" text=" ">
      <formula>NOT(ISERROR(SEARCH(" ",V497)))</formula>
    </cfRule>
  </conditionalFormatting>
  <conditionalFormatting sqref="W497">
    <cfRule type="containsText" dxfId="1662" priority="1949" operator="containsText" text=" ">
      <formula>NOT(ISERROR(SEARCH(" ",W497)))</formula>
    </cfRule>
  </conditionalFormatting>
  <conditionalFormatting sqref="B498">
    <cfRule type="containsText" dxfId="1661" priority="1946" operator="containsText" text=" ">
      <formula>NOT(ISERROR(SEARCH(" ",B498)))</formula>
    </cfRule>
  </conditionalFormatting>
  <conditionalFormatting sqref="V498">
    <cfRule type="containsText" dxfId="1660" priority="945" operator="containsText" text=" ">
      <formula>NOT(ISERROR(SEARCH(" ",V498)))</formula>
    </cfRule>
  </conditionalFormatting>
  <conditionalFormatting sqref="W498">
    <cfRule type="containsText" dxfId="1659" priority="1945" operator="containsText" text=" ">
      <formula>NOT(ISERROR(SEARCH(" ",W498)))</formula>
    </cfRule>
  </conditionalFormatting>
  <conditionalFormatting sqref="B499">
    <cfRule type="containsText" dxfId="1658" priority="1942" operator="containsText" text=" ">
      <formula>NOT(ISERROR(SEARCH(" ",B499)))</formula>
    </cfRule>
  </conditionalFormatting>
  <conditionalFormatting sqref="V499">
    <cfRule type="containsText" dxfId="1657" priority="944" operator="containsText" text=" ">
      <formula>NOT(ISERROR(SEARCH(" ",V499)))</formula>
    </cfRule>
  </conditionalFormatting>
  <conditionalFormatting sqref="W499">
    <cfRule type="containsText" dxfId="1656" priority="1941" operator="containsText" text=" ">
      <formula>NOT(ISERROR(SEARCH(" ",W499)))</formula>
    </cfRule>
  </conditionalFormatting>
  <conditionalFormatting sqref="B500">
    <cfRule type="containsText" dxfId="1655" priority="1938" operator="containsText" text=" ">
      <formula>NOT(ISERROR(SEARCH(" ",B500)))</formula>
    </cfRule>
  </conditionalFormatting>
  <conditionalFormatting sqref="V500">
    <cfRule type="containsText" dxfId="1654" priority="943" operator="containsText" text=" ">
      <formula>NOT(ISERROR(SEARCH(" ",V500)))</formula>
    </cfRule>
  </conditionalFormatting>
  <conditionalFormatting sqref="W500">
    <cfRule type="containsText" dxfId="1653" priority="1937" operator="containsText" text=" ">
      <formula>NOT(ISERROR(SEARCH(" ",W500)))</formula>
    </cfRule>
  </conditionalFormatting>
  <conditionalFormatting sqref="B501">
    <cfRule type="containsText" dxfId="1652" priority="1934" operator="containsText" text=" ">
      <formula>NOT(ISERROR(SEARCH(" ",B501)))</formula>
    </cfRule>
  </conditionalFormatting>
  <conditionalFormatting sqref="V501">
    <cfRule type="containsText" dxfId="1651" priority="942" operator="containsText" text=" ">
      <formula>NOT(ISERROR(SEARCH(" ",V501)))</formula>
    </cfRule>
  </conditionalFormatting>
  <conditionalFormatting sqref="W501">
    <cfRule type="containsText" dxfId="1650" priority="1933" operator="containsText" text=" ">
      <formula>NOT(ISERROR(SEARCH(" ",W501)))</formula>
    </cfRule>
  </conditionalFormatting>
  <conditionalFormatting sqref="B502">
    <cfRule type="containsText" dxfId="1649" priority="1930" operator="containsText" text=" ">
      <formula>NOT(ISERROR(SEARCH(" ",B502)))</formula>
    </cfRule>
  </conditionalFormatting>
  <conditionalFormatting sqref="V502">
    <cfRule type="containsText" dxfId="1648" priority="941" operator="containsText" text=" ">
      <formula>NOT(ISERROR(SEARCH(" ",V502)))</formula>
    </cfRule>
  </conditionalFormatting>
  <conditionalFormatting sqref="W502">
    <cfRule type="containsText" dxfId="1647" priority="1929" operator="containsText" text=" ">
      <formula>NOT(ISERROR(SEARCH(" ",W502)))</formula>
    </cfRule>
  </conditionalFormatting>
  <conditionalFormatting sqref="B503">
    <cfRule type="containsText" dxfId="1646" priority="1926" operator="containsText" text=" ">
      <formula>NOT(ISERROR(SEARCH(" ",B503)))</formula>
    </cfRule>
  </conditionalFormatting>
  <conditionalFormatting sqref="V503">
    <cfRule type="containsText" dxfId="1645" priority="940" operator="containsText" text=" ">
      <formula>NOT(ISERROR(SEARCH(" ",V503)))</formula>
    </cfRule>
  </conditionalFormatting>
  <conditionalFormatting sqref="W503">
    <cfRule type="containsText" dxfId="1644" priority="1925" operator="containsText" text=" ">
      <formula>NOT(ISERROR(SEARCH(" ",W503)))</formula>
    </cfRule>
  </conditionalFormatting>
  <conditionalFormatting sqref="B504">
    <cfRule type="containsText" dxfId="1643" priority="1922" operator="containsText" text=" ">
      <formula>NOT(ISERROR(SEARCH(" ",B504)))</formula>
    </cfRule>
  </conditionalFormatting>
  <conditionalFormatting sqref="V504">
    <cfRule type="containsText" dxfId="1642" priority="939" operator="containsText" text=" ">
      <formula>NOT(ISERROR(SEARCH(" ",V504)))</formula>
    </cfRule>
  </conditionalFormatting>
  <conditionalFormatting sqref="W504">
    <cfRule type="containsText" dxfId="1641" priority="1921" operator="containsText" text=" ">
      <formula>NOT(ISERROR(SEARCH(" ",W504)))</formula>
    </cfRule>
  </conditionalFormatting>
  <conditionalFormatting sqref="B505">
    <cfRule type="containsText" dxfId="1640" priority="1918" operator="containsText" text=" ">
      <formula>NOT(ISERROR(SEARCH(" ",B505)))</formula>
    </cfRule>
  </conditionalFormatting>
  <conditionalFormatting sqref="V505">
    <cfRule type="containsText" dxfId="1639" priority="938" operator="containsText" text=" ">
      <formula>NOT(ISERROR(SEARCH(" ",V505)))</formula>
    </cfRule>
  </conditionalFormatting>
  <conditionalFormatting sqref="W505">
    <cfRule type="containsText" dxfId="1638" priority="1917" operator="containsText" text=" ">
      <formula>NOT(ISERROR(SEARCH(" ",W505)))</formula>
    </cfRule>
  </conditionalFormatting>
  <conditionalFormatting sqref="B506">
    <cfRule type="containsText" dxfId="1637" priority="1914" operator="containsText" text=" ">
      <formula>NOT(ISERROR(SEARCH(" ",B506)))</formula>
    </cfRule>
  </conditionalFormatting>
  <conditionalFormatting sqref="V506">
    <cfRule type="containsText" dxfId="1636" priority="937" operator="containsText" text=" ">
      <formula>NOT(ISERROR(SEARCH(" ",V506)))</formula>
    </cfRule>
  </conditionalFormatting>
  <conditionalFormatting sqref="W506">
    <cfRule type="containsText" dxfId="1635" priority="1913" operator="containsText" text=" ">
      <formula>NOT(ISERROR(SEARCH(" ",W506)))</formula>
    </cfRule>
  </conditionalFormatting>
  <conditionalFormatting sqref="B507">
    <cfRule type="containsText" dxfId="1634" priority="1910" operator="containsText" text=" ">
      <formula>NOT(ISERROR(SEARCH(" ",B507)))</formula>
    </cfRule>
  </conditionalFormatting>
  <conditionalFormatting sqref="J507:N507">
    <cfRule type="cellIs" dxfId="1633" priority="1907" operator="equal">
      <formula>0</formula>
    </cfRule>
  </conditionalFormatting>
  <conditionalFormatting sqref="V507">
    <cfRule type="containsText" dxfId="1632" priority="936" operator="containsText" text=" ">
      <formula>NOT(ISERROR(SEARCH(" ",V507)))</formula>
    </cfRule>
  </conditionalFormatting>
  <conditionalFormatting sqref="W507">
    <cfRule type="containsText" dxfId="1631" priority="1909" operator="containsText" text=" ">
      <formula>NOT(ISERROR(SEARCH(" ",W507)))</formula>
    </cfRule>
  </conditionalFormatting>
  <conditionalFormatting sqref="B508">
    <cfRule type="containsText" dxfId="1630" priority="1906" operator="containsText" text=" ">
      <formula>NOT(ISERROR(SEARCH(" ",B508)))</formula>
    </cfRule>
  </conditionalFormatting>
  <conditionalFormatting sqref="J508:N508">
    <cfRule type="cellIs" dxfId="1629" priority="1903" operator="equal">
      <formula>0</formula>
    </cfRule>
  </conditionalFormatting>
  <conditionalFormatting sqref="V508">
    <cfRule type="containsText" dxfId="1628" priority="935" operator="containsText" text=" ">
      <formula>NOT(ISERROR(SEARCH(" ",V508)))</formula>
    </cfRule>
  </conditionalFormatting>
  <conditionalFormatting sqref="W508">
    <cfRule type="containsText" dxfId="1627" priority="1905" operator="containsText" text=" ">
      <formula>NOT(ISERROR(SEARCH(" ",W508)))</formula>
    </cfRule>
  </conditionalFormatting>
  <conditionalFormatting sqref="B509">
    <cfRule type="containsText" dxfId="1626" priority="1902" operator="containsText" text=" ">
      <formula>NOT(ISERROR(SEARCH(" ",B509)))</formula>
    </cfRule>
  </conditionalFormatting>
  <conditionalFormatting sqref="J509:N509">
    <cfRule type="cellIs" dxfId="1625" priority="1899" operator="equal">
      <formula>0</formula>
    </cfRule>
  </conditionalFormatting>
  <conditionalFormatting sqref="V509">
    <cfRule type="containsText" dxfId="1624" priority="934" operator="containsText" text=" ">
      <formula>NOT(ISERROR(SEARCH(" ",V509)))</formula>
    </cfRule>
  </conditionalFormatting>
  <conditionalFormatting sqref="W509">
    <cfRule type="containsText" dxfId="1623" priority="1901" operator="containsText" text=" ">
      <formula>NOT(ISERROR(SEARCH(" ",W509)))</formula>
    </cfRule>
  </conditionalFormatting>
  <conditionalFormatting sqref="B510">
    <cfRule type="containsText" dxfId="1622" priority="1898" operator="containsText" text=" ">
      <formula>NOT(ISERROR(SEARCH(" ",B510)))</formula>
    </cfRule>
  </conditionalFormatting>
  <conditionalFormatting sqref="J510:N510">
    <cfRule type="cellIs" dxfId="1621" priority="1895" operator="equal">
      <formula>0</formula>
    </cfRule>
  </conditionalFormatting>
  <conditionalFormatting sqref="V510">
    <cfRule type="containsText" dxfId="1620" priority="933" operator="containsText" text=" ">
      <formula>NOT(ISERROR(SEARCH(" ",V510)))</formula>
    </cfRule>
  </conditionalFormatting>
  <conditionalFormatting sqref="W510">
    <cfRule type="containsText" dxfId="1619" priority="1897" operator="containsText" text=" ">
      <formula>NOT(ISERROR(SEARCH(" ",W510)))</formula>
    </cfRule>
  </conditionalFormatting>
  <conditionalFormatting sqref="B511">
    <cfRule type="containsText" dxfId="1618" priority="1894" operator="containsText" text=" ">
      <formula>NOT(ISERROR(SEARCH(" ",B511)))</formula>
    </cfRule>
  </conditionalFormatting>
  <conditionalFormatting sqref="J511:N511">
    <cfRule type="cellIs" dxfId="1617" priority="1891" operator="equal">
      <formula>0</formula>
    </cfRule>
  </conditionalFormatting>
  <conditionalFormatting sqref="V511">
    <cfRule type="containsText" dxfId="1616" priority="932" operator="containsText" text=" ">
      <formula>NOT(ISERROR(SEARCH(" ",V511)))</formula>
    </cfRule>
  </conditionalFormatting>
  <conditionalFormatting sqref="W511">
    <cfRule type="containsText" dxfId="1615" priority="1893" operator="containsText" text=" ">
      <formula>NOT(ISERROR(SEARCH(" ",W511)))</formula>
    </cfRule>
  </conditionalFormatting>
  <conditionalFormatting sqref="B512">
    <cfRule type="containsText" dxfId="1614" priority="1890" operator="containsText" text=" ">
      <formula>NOT(ISERROR(SEARCH(" ",B512)))</formula>
    </cfRule>
  </conditionalFormatting>
  <conditionalFormatting sqref="V512">
    <cfRule type="containsText" dxfId="1613" priority="931" operator="containsText" text=" ">
      <formula>NOT(ISERROR(SEARCH(" ",V512)))</formula>
    </cfRule>
  </conditionalFormatting>
  <conditionalFormatting sqref="W512">
    <cfRule type="containsText" dxfId="1612" priority="1889" operator="containsText" text=" ">
      <formula>NOT(ISERROR(SEARCH(" ",W512)))</formula>
    </cfRule>
  </conditionalFormatting>
  <conditionalFormatting sqref="B513">
    <cfRule type="containsText" dxfId="1611" priority="1886" operator="containsText" text=" ">
      <formula>NOT(ISERROR(SEARCH(" ",B513)))</formula>
    </cfRule>
  </conditionalFormatting>
  <conditionalFormatting sqref="V513">
    <cfRule type="containsText" dxfId="1610" priority="930" operator="containsText" text=" ">
      <formula>NOT(ISERROR(SEARCH(" ",V513)))</formula>
    </cfRule>
  </conditionalFormatting>
  <conditionalFormatting sqref="W513">
    <cfRule type="containsText" dxfId="1609" priority="1885" operator="containsText" text=" ">
      <formula>NOT(ISERROR(SEARCH(" ",W513)))</formula>
    </cfRule>
  </conditionalFormatting>
  <conditionalFormatting sqref="B514">
    <cfRule type="containsText" dxfId="1608" priority="1882" operator="containsText" text=" ">
      <formula>NOT(ISERROR(SEARCH(" ",B514)))</formula>
    </cfRule>
  </conditionalFormatting>
  <conditionalFormatting sqref="V514">
    <cfRule type="containsText" dxfId="1607" priority="929" operator="containsText" text=" ">
      <formula>NOT(ISERROR(SEARCH(" ",V514)))</formula>
    </cfRule>
  </conditionalFormatting>
  <conditionalFormatting sqref="W514">
    <cfRule type="containsText" dxfId="1606" priority="1881" operator="containsText" text=" ">
      <formula>NOT(ISERROR(SEARCH(" ",W514)))</formula>
    </cfRule>
  </conditionalFormatting>
  <conditionalFormatting sqref="B515">
    <cfRule type="containsText" dxfId="1605" priority="1878" operator="containsText" text=" ">
      <formula>NOT(ISERROR(SEARCH(" ",B515)))</formula>
    </cfRule>
  </conditionalFormatting>
  <conditionalFormatting sqref="V515">
    <cfRule type="containsText" dxfId="1604" priority="928" operator="containsText" text=" ">
      <formula>NOT(ISERROR(SEARCH(" ",V515)))</formula>
    </cfRule>
  </conditionalFormatting>
  <conditionalFormatting sqref="W515">
    <cfRule type="containsText" dxfId="1603" priority="1877" operator="containsText" text=" ">
      <formula>NOT(ISERROR(SEARCH(" ",W515)))</formula>
    </cfRule>
  </conditionalFormatting>
  <conditionalFormatting sqref="B516">
    <cfRule type="containsText" dxfId="1602" priority="1874" operator="containsText" text=" ">
      <formula>NOT(ISERROR(SEARCH(" ",B516)))</formula>
    </cfRule>
  </conditionalFormatting>
  <conditionalFormatting sqref="V516">
    <cfRule type="containsText" dxfId="1601" priority="927" operator="containsText" text=" ">
      <formula>NOT(ISERROR(SEARCH(" ",V516)))</formula>
    </cfRule>
  </conditionalFormatting>
  <conditionalFormatting sqref="W516">
    <cfRule type="containsText" dxfId="1600" priority="1873" operator="containsText" text=" ">
      <formula>NOT(ISERROR(SEARCH(" ",W516)))</formula>
    </cfRule>
  </conditionalFormatting>
  <conditionalFormatting sqref="B517">
    <cfRule type="containsText" dxfId="1599" priority="1870" operator="containsText" text=" ">
      <formula>NOT(ISERROR(SEARCH(" ",B517)))</formula>
    </cfRule>
  </conditionalFormatting>
  <conditionalFormatting sqref="V517">
    <cfRule type="containsText" dxfId="1598" priority="926" operator="containsText" text=" ">
      <formula>NOT(ISERROR(SEARCH(" ",V517)))</formula>
    </cfRule>
  </conditionalFormatting>
  <conditionalFormatting sqref="W517">
    <cfRule type="containsText" dxfId="1597" priority="1869" operator="containsText" text=" ">
      <formula>NOT(ISERROR(SEARCH(" ",W517)))</formula>
    </cfRule>
  </conditionalFormatting>
  <conditionalFormatting sqref="B518">
    <cfRule type="containsText" dxfId="1596" priority="1866" operator="containsText" text=" ">
      <formula>NOT(ISERROR(SEARCH(" ",B518)))</formula>
    </cfRule>
  </conditionalFormatting>
  <conditionalFormatting sqref="V518">
    <cfRule type="containsText" dxfId="1595" priority="925" operator="containsText" text=" ">
      <formula>NOT(ISERROR(SEARCH(" ",V518)))</formula>
    </cfRule>
  </conditionalFormatting>
  <conditionalFormatting sqref="W518">
    <cfRule type="containsText" dxfId="1594" priority="1865" operator="containsText" text=" ">
      <formula>NOT(ISERROR(SEARCH(" ",W518)))</formula>
    </cfRule>
  </conditionalFormatting>
  <conditionalFormatting sqref="B519">
    <cfRule type="containsText" dxfId="1593" priority="1862" operator="containsText" text=" ">
      <formula>NOT(ISERROR(SEARCH(" ",B519)))</formula>
    </cfRule>
  </conditionalFormatting>
  <conditionalFormatting sqref="V519">
    <cfRule type="containsText" dxfId="1592" priority="924" operator="containsText" text=" ">
      <formula>NOT(ISERROR(SEARCH(" ",V519)))</formula>
    </cfRule>
  </conditionalFormatting>
  <conditionalFormatting sqref="W519">
    <cfRule type="containsText" dxfId="1591" priority="1861" operator="containsText" text=" ">
      <formula>NOT(ISERROR(SEARCH(" ",W519)))</formula>
    </cfRule>
  </conditionalFormatting>
  <conditionalFormatting sqref="B520">
    <cfRule type="containsText" dxfId="1590" priority="1858" operator="containsText" text=" ">
      <formula>NOT(ISERROR(SEARCH(" ",B520)))</formula>
    </cfRule>
  </conditionalFormatting>
  <conditionalFormatting sqref="J520:N520">
    <cfRule type="cellIs" dxfId="1589" priority="1855" operator="equal">
      <formula>0</formula>
    </cfRule>
  </conditionalFormatting>
  <conditionalFormatting sqref="V520">
    <cfRule type="containsText" dxfId="1588" priority="923" operator="containsText" text=" ">
      <formula>NOT(ISERROR(SEARCH(" ",V520)))</formula>
    </cfRule>
  </conditionalFormatting>
  <conditionalFormatting sqref="W520">
    <cfRule type="containsText" dxfId="1587" priority="1857" operator="containsText" text=" ">
      <formula>NOT(ISERROR(SEARCH(" ",W520)))</formula>
    </cfRule>
  </conditionalFormatting>
  <conditionalFormatting sqref="B521">
    <cfRule type="containsText" dxfId="1586" priority="1854" operator="containsText" text=" ">
      <formula>NOT(ISERROR(SEARCH(" ",B521)))</formula>
    </cfRule>
  </conditionalFormatting>
  <conditionalFormatting sqref="J521:N521">
    <cfRule type="cellIs" dxfId="1585" priority="1851" operator="equal">
      <formula>0</formula>
    </cfRule>
  </conditionalFormatting>
  <conditionalFormatting sqref="V521">
    <cfRule type="containsText" dxfId="1584" priority="922" operator="containsText" text=" ">
      <formula>NOT(ISERROR(SEARCH(" ",V521)))</formula>
    </cfRule>
  </conditionalFormatting>
  <conditionalFormatting sqref="W521">
    <cfRule type="containsText" dxfId="1583" priority="1853" operator="containsText" text=" ">
      <formula>NOT(ISERROR(SEARCH(" ",W521)))</formula>
    </cfRule>
  </conditionalFormatting>
  <conditionalFormatting sqref="B522">
    <cfRule type="containsText" dxfId="1582" priority="1850" operator="containsText" text=" ">
      <formula>NOT(ISERROR(SEARCH(" ",B522)))</formula>
    </cfRule>
  </conditionalFormatting>
  <conditionalFormatting sqref="J522:N522">
    <cfRule type="cellIs" dxfId="1581" priority="1847" operator="equal">
      <formula>0</formula>
    </cfRule>
  </conditionalFormatting>
  <conditionalFormatting sqref="V522">
    <cfRule type="containsText" dxfId="1580" priority="921" operator="containsText" text=" ">
      <formula>NOT(ISERROR(SEARCH(" ",V522)))</formula>
    </cfRule>
  </conditionalFormatting>
  <conditionalFormatting sqref="W522">
    <cfRule type="containsText" dxfId="1579" priority="1849" operator="containsText" text=" ">
      <formula>NOT(ISERROR(SEARCH(" ",W522)))</formula>
    </cfRule>
  </conditionalFormatting>
  <conditionalFormatting sqref="B523">
    <cfRule type="containsText" dxfId="1578" priority="1846" operator="containsText" text=" ">
      <formula>NOT(ISERROR(SEARCH(" ",B523)))</formula>
    </cfRule>
  </conditionalFormatting>
  <conditionalFormatting sqref="J523:N523">
    <cfRule type="cellIs" dxfId="1577" priority="1843" operator="equal">
      <formula>0</formula>
    </cfRule>
  </conditionalFormatting>
  <conditionalFormatting sqref="V523">
    <cfRule type="containsText" dxfId="1576" priority="920" operator="containsText" text=" ">
      <formula>NOT(ISERROR(SEARCH(" ",V523)))</formula>
    </cfRule>
  </conditionalFormatting>
  <conditionalFormatting sqref="W523">
    <cfRule type="containsText" dxfId="1575" priority="1845" operator="containsText" text=" ">
      <formula>NOT(ISERROR(SEARCH(" ",W523)))</formula>
    </cfRule>
  </conditionalFormatting>
  <conditionalFormatting sqref="B524">
    <cfRule type="containsText" dxfId="1574" priority="1842" operator="containsText" text=" ">
      <formula>NOT(ISERROR(SEARCH(" ",B524)))</formula>
    </cfRule>
  </conditionalFormatting>
  <conditionalFormatting sqref="J524:N524">
    <cfRule type="cellIs" dxfId="1573" priority="1839" operator="equal">
      <formula>0</formula>
    </cfRule>
  </conditionalFormatting>
  <conditionalFormatting sqref="V524">
    <cfRule type="containsText" dxfId="1572" priority="919" operator="containsText" text=" ">
      <formula>NOT(ISERROR(SEARCH(" ",V524)))</formula>
    </cfRule>
  </conditionalFormatting>
  <conditionalFormatting sqref="W524">
    <cfRule type="containsText" dxfId="1571" priority="1841" operator="containsText" text=" ">
      <formula>NOT(ISERROR(SEARCH(" ",W524)))</formula>
    </cfRule>
  </conditionalFormatting>
  <conditionalFormatting sqref="B525">
    <cfRule type="containsText" dxfId="1570" priority="1838" operator="containsText" text=" ">
      <formula>NOT(ISERROR(SEARCH(" ",B525)))</formula>
    </cfRule>
  </conditionalFormatting>
  <conditionalFormatting sqref="J525:N525">
    <cfRule type="cellIs" dxfId="1569" priority="1835" operator="equal">
      <formula>0</formula>
    </cfRule>
  </conditionalFormatting>
  <conditionalFormatting sqref="V525">
    <cfRule type="containsText" dxfId="1568" priority="918" operator="containsText" text=" ">
      <formula>NOT(ISERROR(SEARCH(" ",V525)))</formula>
    </cfRule>
  </conditionalFormatting>
  <conditionalFormatting sqref="W525">
    <cfRule type="containsText" dxfId="1567" priority="1837" operator="containsText" text=" ">
      <formula>NOT(ISERROR(SEARCH(" ",W525)))</formula>
    </cfRule>
  </conditionalFormatting>
  <conditionalFormatting sqref="B526">
    <cfRule type="containsText" dxfId="1566" priority="1834" operator="containsText" text=" ">
      <formula>NOT(ISERROR(SEARCH(" ",B526)))</formula>
    </cfRule>
  </conditionalFormatting>
  <conditionalFormatting sqref="J526:N526">
    <cfRule type="cellIs" dxfId="1565" priority="1831" operator="equal">
      <formula>0</formula>
    </cfRule>
  </conditionalFormatting>
  <conditionalFormatting sqref="V526">
    <cfRule type="containsText" dxfId="1564" priority="917" operator="containsText" text=" ">
      <formula>NOT(ISERROR(SEARCH(" ",V526)))</formula>
    </cfRule>
  </conditionalFormatting>
  <conditionalFormatting sqref="W526">
    <cfRule type="containsText" dxfId="1563" priority="1833" operator="containsText" text=" ">
      <formula>NOT(ISERROR(SEARCH(" ",W526)))</formula>
    </cfRule>
  </conditionalFormatting>
  <conditionalFormatting sqref="B527">
    <cfRule type="containsText" dxfId="1562" priority="1830" operator="containsText" text=" ">
      <formula>NOT(ISERROR(SEARCH(" ",B527)))</formula>
    </cfRule>
  </conditionalFormatting>
  <conditionalFormatting sqref="J527:N527">
    <cfRule type="cellIs" dxfId="1561" priority="1827" operator="equal">
      <formula>0</formula>
    </cfRule>
  </conditionalFormatting>
  <conditionalFormatting sqref="V527">
    <cfRule type="containsText" dxfId="1560" priority="916" operator="containsText" text=" ">
      <formula>NOT(ISERROR(SEARCH(" ",V527)))</formula>
    </cfRule>
  </conditionalFormatting>
  <conditionalFormatting sqref="W527">
    <cfRule type="containsText" dxfId="1559" priority="1829" operator="containsText" text=" ">
      <formula>NOT(ISERROR(SEARCH(" ",W527)))</formula>
    </cfRule>
  </conditionalFormatting>
  <conditionalFormatting sqref="B528">
    <cfRule type="containsText" dxfId="1558" priority="1826" operator="containsText" text=" ">
      <formula>NOT(ISERROR(SEARCH(" ",B528)))</formula>
    </cfRule>
  </conditionalFormatting>
  <conditionalFormatting sqref="J528:N528">
    <cfRule type="cellIs" dxfId="1557" priority="1823" operator="equal">
      <formula>0</formula>
    </cfRule>
  </conditionalFormatting>
  <conditionalFormatting sqref="V528">
    <cfRule type="containsText" dxfId="1556" priority="915" operator="containsText" text=" ">
      <formula>NOT(ISERROR(SEARCH(" ",V528)))</formula>
    </cfRule>
  </conditionalFormatting>
  <conditionalFormatting sqref="W528">
    <cfRule type="containsText" dxfId="1555" priority="1825" operator="containsText" text=" ">
      <formula>NOT(ISERROR(SEARCH(" ",W528)))</formula>
    </cfRule>
  </conditionalFormatting>
  <conditionalFormatting sqref="B529">
    <cfRule type="containsText" dxfId="1554" priority="1822" operator="containsText" text=" ">
      <formula>NOT(ISERROR(SEARCH(" ",B529)))</formula>
    </cfRule>
  </conditionalFormatting>
  <conditionalFormatting sqref="J529:N529">
    <cfRule type="cellIs" dxfId="1553" priority="1819" operator="equal">
      <formula>0</formula>
    </cfRule>
  </conditionalFormatting>
  <conditionalFormatting sqref="V529">
    <cfRule type="containsText" dxfId="1552" priority="914" operator="containsText" text=" ">
      <formula>NOT(ISERROR(SEARCH(" ",V529)))</formula>
    </cfRule>
  </conditionalFormatting>
  <conditionalFormatting sqref="W529">
    <cfRule type="containsText" dxfId="1551" priority="1821" operator="containsText" text=" ">
      <formula>NOT(ISERROR(SEARCH(" ",W529)))</formula>
    </cfRule>
  </conditionalFormatting>
  <conditionalFormatting sqref="V534">
    <cfRule type="containsText" dxfId="1550" priority="1098" operator="containsText" text=" ">
      <formula>NOT(ISERROR(SEARCH(" ",V534)))</formula>
    </cfRule>
  </conditionalFormatting>
  <conditionalFormatting sqref="Q535">
    <cfRule type="cellIs" dxfId="1549" priority="2532" operator="equal">
      <formula>0</formula>
    </cfRule>
  </conditionalFormatting>
  <conditionalFormatting sqref="V535">
    <cfRule type="containsText" dxfId="1548" priority="1097" operator="containsText" text=" ">
      <formula>NOT(ISERROR(SEARCH(" ",V535)))</formula>
    </cfRule>
  </conditionalFormatting>
  <conditionalFormatting sqref="Q536">
    <cfRule type="cellIs" dxfId="1547" priority="2530" operator="equal">
      <formula>0</formula>
    </cfRule>
  </conditionalFormatting>
  <conditionalFormatting sqref="V536">
    <cfRule type="containsText" dxfId="1546" priority="1096" operator="containsText" text=" ">
      <formula>NOT(ISERROR(SEARCH(" ",V536)))</formula>
    </cfRule>
  </conditionalFormatting>
  <conditionalFormatting sqref="Q537">
    <cfRule type="cellIs" dxfId="1545" priority="2528" operator="equal">
      <formula>0</formula>
    </cfRule>
  </conditionalFormatting>
  <conditionalFormatting sqref="V537">
    <cfRule type="containsText" dxfId="1544" priority="1095" operator="containsText" text=" ">
      <formula>NOT(ISERROR(SEARCH(" ",V537)))</formula>
    </cfRule>
  </conditionalFormatting>
  <conditionalFormatting sqref="Q538">
    <cfRule type="cellIs" dxfId="1543" priority="2526" operator="equal">
      <formula>0</formula>
    </cfRule>
  </conditionalFormatting>
  <conditionalFormatting sqref="V538">
    <cfRule type="containsText" dxfId="1542" priority="1094" operator="containsText" text=" ">
      <formula>NOT(ISERROR(SEARCH(" ",V538)))</formula>
    </cfRule>
  </conditionalFormatting>
  <conditionalFormatting sqref="Q539">
    <cfRule type="cellIs" dxfId="1541" priority="2524" operator="equal">
      <formula>0</formula>
    </cfRule>
  </conditionalFormatting>
  <conditionalFormatting sqref="Q540">
    <cfRule type="cellIs" dxfId="1540" priority="2523" operator="equal">
      <formula>0</formula>
    </cfRule>
  </conditionalFormatting>
  <conditionalFormatting sqref="Q541">
    <cfRule type="cellIs" dxfId="1539" priority="2522" operator="equal">
      <formula>0</formula>
    </cfRule>
  </conditionalFormatting>
  <conditionalFormatting sqref="J542:N542">
    <cfRule type="cellIs" dxfId="1538" priority="1804" operator="equal">
      <formula>0</formula>
    </cfRule>
  </conditionalFormatting>
  <conditionalFormatting sqref="Q542">
    <cfRule type="cellIs" dxfId="1537" priority="1802" operator="equal">
      <formula>0</formula>
    </cfRule>
  </conditionalFormatting>
  <conditionalFormatting sqref="V542">
    <cfRule type="containsText" dxfId="1536" priority="913" operator="containsText" text=" ">
      <formula>NOT(ISERROR(SEARCH(" ",V542)))</formula>
    </cfRule>
  </conditionalFormatting>
  <conditionalFormatting sqref="W542">
    <cfRule type="containsText" dxfId="1535" priority="1806" operator="containsText" text=" ">
      <formula>NOT(ISERROR(SEARCH(" ",W542)))</formula>
    </cfRule>
  </conditionalFormatting>
  <conditionalFormatting sqref="J543:N543">
    <cfRule type="cellIs" dxfId="1534" priority="1799" operator="equal">
      <formula>0</formula>
    </cfRule>
  </conditionalFormatting>
  <conditionalFormatting sqref="Q543">
    <cfRule type="cellIs" dxfId="1533" priority="1797" operator="equal">
      <formula>0</formula>
    </cfRule>
  </conditionalFormatting>
  <conditionalFormatting sqref="V543">
    <cfRule type="containsText" dxfId="1532" priority="912" operator="containsText" text=" ">
      <formula>NOT(ISERROR(SEARCH(" ",V543)))</formula>
    </cfRule>
  </conditionalFormatting>
  <conditionalFormatting sqref="W543">
    <cfRule type="containsText" dxfId="1531" priority="1801" operator="containsText" text=" ">
      <formula>NOT(ISERROR(SEARCH(" ",W543)))</formula>
    </cfRule>
  </conditionalFormatting>
  <conditionalFormatting sqref="J544:N544">
    <cfRule type="cellIs" dxfId="1530" priority="1794" operator="equal">
      <formula>0</formula>
    </cfRule>
  </conditionalFormatting>
  <conditionalFormatting sqref="Q544">
    <cfRule type="cellIs" dxfId="1529" priority="1792" operator="equal">
      <formula>0</formula>
    </cfRule>
  </conditionalFormatting>
  <conditionalFormatting sqref="V544">
    <cfRule type="containsText" dxfId="1528" priority="911" operator="containsText" text=" ">
      <formula>NOT(ISERROR(SEARCH(" ",V544)))</formula>
    </cfRule>
  </conditionalFormatting>
  <conditionalFormatting sqref="W544">
    <cfRule type="containsText" dxfId="1527" priority="1796" operator="containsText" text=" ">
      <formula>NOT(ISERROR(SEARCH(" ",W544)))</formula>
    </cfRule>
  </conditionalFormatting>
  <conditionalFormatting sqref="J545:N545">
    <cfRule type="cellIs" dxfId="1526" priority="1789" operator="equal">
      <formula>0</formula>
    </cfRule>
  </conditionalFormatting>
  <conditionalFormatting sqref="Q545">
    <cfRule type="cellIs" dxfId="1525" priority="1787" operator="equal">
      <formula>0</formula>
    </cfRule>
  </conditionalFormatting>
  <conditionalFormatting sqref="V545">
    <cfRule type="containsText" dxfId="1524" priority="910" operator="containsText" text=" ">
      <formula>NOT(ISERROR(SEARCH(" ",V545)))</formula>
    </cfRule>
  </conditionalFormatting>
  <conditionalFormatting sqref="W545">
    <cfRule type="containsText" dxfId="1523" priority="1791" operator="containsText" text=" ">
      <formula>NOT(ISERROR(SEARCH(" ",W545)))</formula>
    </cfRule>
  </conditionalFormatting>
  <conditionalFormatting sqref="J546:N546">
    <cfRule type="cellIs" dxfId="1522" priority="1784" operator="equal">
      <formula>0</formula>
    </cfRule>
  </conditionalFormatting>
  <conditionalFormatting sqref="Q546">
    <cfRule type="cellIs" dxfId="1521" priority="1782" operator="equal">
      <formula>0</formula>
    </cfRule>
  </conditionalFormatting>
  <conditionalFormatting sqref="V546">
    <cfRule type="containsText" dxfId="1520" priority="909" operator="containsText" text=" ">
      <formula>NOT(ISERROR(SEARCH(" ",V546)))</formula>
    </cfRule>
  </conditionalFormatting>
  <conditionalFormatting sqref="W546">
    <cfRule type="containsText" dxfId="1519" priority="1786" operator="containsText" text=" ">
      <formula>NOT(ISERROR(SEARCH(" ",W546)))</formula>
    </cfRule>
  </conditionalFormatting>
  <conditionalFormatting sqref="J547:N547">
    <cfRule type="cellIs" dxfId="1518" priority="1779" operator="equal">
      <formula>0</formula>
    </cfRule>
  </conditionalFormatting>
  <conditionalFormatting sqref="Q547">
    <cfRule type="cellIs" dxfId="1517" priority="1777" operator="equal">
      <formula>0</formula>
    </cfRule>
  </conditionalFormatting>
  <conditionalFormatting sqref="V547">
    <cfRule type="containsText" dxfId="1516" priority="908" operator="containsText" text=" ">
      <formula>NOT(ISERROR(SEARCH(" ",V547)))</formula>
    </cfRule>
  </conditionalFormatting>
  <conditionalFormatting sqref="W547">
    <cfRule type="containsText" dxfId="1515" priority="1781" operator="containsText" text=" ">
      <formula>NOT(ISERROR(SEARCH(" ",W547)))</formula>
    </cfRule>
  </conditionalFormatting>
  <conditionalFormatting sqref="J548:N548">
    <cfRule type="cellIs" dxfId="1514" priority="1774" operator="equal">
      <formula>0</formula>
    </cfRule>
  </conditionalFormatting>
  <conditionalFormatting sqref="Q548">
    <cfRule type="cellIs" dxfId="1513" priority="1772" operator="equal">
      <formula>0</formula>
    </cfRule>
  </conditionalFormatting>
  <conditionalFormatting sqref="V548">
    <cfRule type="containsText" dxfId="1512" priority="907" operator="containsText" text=" ">
      <formula>NOT(ISERROR(SEARCH(" ",V548)))</formula>
    </cfRule>
  </conditionalFormatting>
  <conditionalFormatting sqref="W548">
    <cfRule type="containsText" dxfId="1511" priority="1776" operator="containsText" text=" ">
      <formula>NOT(ISERROR(SEARCH(" ",W548)))</formula>
    </cfRule>
  </conditionalFormatting>
  <conditionalFormatting sqref="J549:N549">
    <cfRule type="cellIs" dxfId="1510" priority="1768" operator="equal">
      <formula>0</formula>
    </cfRule>
  </conditionalFormatting>
  <conditionalFormatting sqref="Q549">
    <cfRule type="cellIs" dxfId="1509" priority="1766" operator="equal">
      <formula>0</formula>
    </cfRule>
  </conditionalFormatting>
  <conditionalFormatting sqref="V549">
    <cfRule type="containsText" dxfId="1508" priority="906" operator="containsText" text=" ">
      <formula>NOT(ISERROR(SEARCH(" ",V549)))</formula>
    </cfRule>
  </conditionalFormatting>
  <conditionalFormatting sqref="W549">
    <cfRule type="containsText" dxfId="1507" priority="1770" operator="containsText" text=" ">
      <formula>NOT(ISERROR(SEARCH(" ",W549)))</formula>
    </cfRule>
  </conditionalFormatting>
  <conditionalFormatting sqref="J550:N550">
    <cfRule type="cellIs" dxfId="1506" priority="1762" operator="equal">
      <formula>0</formula>
    </cfRule>
  </conditionalFormatting>
  <conditionalFormatting sqref="Q550">
    <cfRule type="cellIs" dxfId="1505" priority="1760" operator="equal">
      <formula>0</formula>
    </cfRule>
  </conditionalFormatting>
  <conditionalFormatting sqref="V550">
    <cfRule type="containsText" dxfId="1504" priority="905" operator="containsText" text=" ">
      <formula>NOT(ISERROR(SEARCH(" ",V550)))</formula>
    </cfRule>
  </conditionalFormatting>
  <conditionalFormatting sqref="W550">
    <cfRule type="containsText" dxfId="1503" priority="1764" operator="containsText" text=" ">
      <formula>NOT(ISERROR(SEARCH(" ",W550)))</formula>
    </cfRule>
  </conditionalFormatting>
  <conditionalFormatting sqref="J551:N551">
    <cfRule type="cellIs" dxfId="1502" priority="1756" operator="equal">
      <formula>0</formula>
    </cfRule>
  </conditionalFormatting>
  <conditionalFormatting sqref="Q551">
    <cfRule type="cellIs" dxfId="1501" priority="1754" operator="equal">
      <formula>0</formula>
    </cfRule>
  </conditionalFormatting>
  <conditionalFormatting sqref="V551">
    <cfRule type="containsText" dxfId="1500" priority="904" operator="containsText" text=" ">
      <formula>NOT(ISERROR(SEARCH(" ",V551)))</formula>
    </cfRule>
  </conditionalFormatting>
  <conditionalFormatting sqref="W551">
    <cfRule type="containsText" dxfId="1499" priority="1758" operator="containsText" text=" ">
      <formula>NOT(ISERROR(SEARCH(" ",W551)))</formula>
    </cfRule>
  </conditionalFormatting>
  <conditionalFormatting sqref="J552:N552">
    <cfRule type="cellIs" dxfId="1498" priority="1750" operator="equal">
      <formula>0</formula>
    </cfRule>
  </conditionalFormatting>
  <conditionalFormatting sqref="Q552">
    <cfRule type="cellIs" dxfId="1497" priority="1748" operator="equal">
      <formula>0</formula>
    </cfRule>
  </conditionalFormatting>
  <conditionalFormatting sqref="R552">
    <cfRule type="containsText" dxfId="1496" priority="1753" operator="containsText" text=" ">
      <formula>NOT(ISERROR(SEARCH(" ",R552)))</formula>
    </cfRule>
  </conditionalFormatting>
  <conditionalFormatting sqref="V552">
    <cfRule type="containsText" dxfId="1495" priority="903" operator="containsText" text=" ">
      <formula>NOT(ISERROR(SEARCH(" ",V552)))</formula>
    </cfRule>
  </conditionalFormatting>
  <conditionalFormatting sqref="W552">
    <cfRule type="containsText" dxfId="1494" priority="1752" operator="containsText" text=" ">
      <formula>NOT(ISERROR(SEARCH(" ",W552)))</formula>
    </cfRule>
  </conditionalFormatting>
  <conditionalFormatting sqref="J553:N553">
    <cfRule type="cellIs" dxfId="1493" priority="1744" operator="equal">
      <formula>0</formula>
    </cfRule>
  </conditionalFormatting>
  <conditionalFormatting sqref="Q553">
    <cfRule type="cellIs" dxfId="1492" priority="1742" operator="equal">
      <formula>0</formula>
    </cfRule>
  </conditionalFormatting>
  <conditionalFormatting sqref="R553">
    <cfRule type="containsText" dxfId="1491" priority="1747" operator="containsText" text=" ">
      <formula>NOT(ISERROR(SEARCH(" ",R553)))</formula>
    </cfRule>
  </conditionalFormatting>
  <conditionalFormatting sqref="V553">
    <cfRule type="containsText" dxfId="1490" priority="902" operator="containsText" text=" ">
      <formula>NOT(ISERROR(SEARCH(" ",V553)))</formula>
    </cfRule>
  </conditionalFormatting>
  <conditionalFormatting sqref="W553">
    <cfRule type="containsText" dxfId="1489" priority="1746" operator="containsText" text=" ">
      <formula>NOT(ISERROR(SEARCH(" ",W553)))</formula>
    </cfRule>
  </conditionalFormatting>
  <conditionalFormatting sqref="J554:N554">
    <cfRule type="cellIs" dxfId="1488" priority="1738" operator="equal">
      <formula>0</formula>
    </cfRule>
  </conditionalFormatting>
  <conditionalFormatting sqref="Q554">
    <cfRule type="cellIs" dxfId="1487" priority="1736" operator="equal">
      <formula>0</formula>
    </cfRule>
  </conditionalFormatting>
  <conditionalFormatting sqref="R554">
    <cfRule type="containsText" dxfId="1486" priority="1741" operator="containsText" text=" ">
      <formula>NOT(ISERROR(SEARCH(" ",R554)))</formula>
    </cfRule>
  </conditionalFormatting>
  <conditionalFormatting sqref="V554">
    <cfRule type="containsText" dxfId="1485" priority="901" operator="containsText" text=" ">
      <formula>NOT(ISERROR(SEARCH(" ",V554)))</formula>
    </cfRule>
  </conditionalFormatting>
  <conditionalFormatting sqref="W554">
    <cfRule type="containsText" dxfId="1484" priority="1740" operator="containsText" text=" ">
      <formula>NOT(ISERROR(SEARCH(" ",W554)))</formula>
    </cfRule>
  </conditionalFormatting>
  <conditionalFormatting sqref="J555:N555">
    <cfRule type="cellIs" dxfId="1483" priority="1732" operator="equal">
      <formula>0</formula>
    </cfRule>
  </conditionalFormatting>
  <conditionalFormatting sqref="Q555">
    <cfRule type="cellIs" dxfId="1482" priority="1730" operator="equal">
      <formula>0</formula>
    </cfRule>
  </conditionalFormatting>
  <conditionalFormatting sqref="R555">
    <cfRule type="containsText" dxfId="1481" priority="1735" operator="containsText" text=" ">
      <formula>NOT(ISERROR(SEARCH(" ",R555)))</formula>
    </cfRule>
  </conditionalFormatting>
  <conditionalFormatting sqref="V555">
    <cfRule type="containsText" dxfId="1480" priority="900" operator="containsText" text=" ">
      <formula>NOT(ISERROR(SEARCH(" ",V555)))</formula>
    </cfRule>
  </conditionalFormatting>
  <conditionalFormatting sqref="W555">
    <cfRule type="containsText" dxfId="1479" priority="1734" operator="containsText" text=" ">
      <formula>NOT(ISERROR(SEARCH(" ",W555)))</formula>
    </cfRule>
  </conditionalFormatting>
  <conditionalFormatting sqref="J556:N556">
    <cfRule type="cellIs" dxfId="1478" priority="1726" operator="equal">
      <formula>0</formula>
    </cfRule>
  </conditionalFormatting>
  <conditionalFormatting sqref="Q556">
    <cfRule type="cellIs" dxfId="1477" priority="1724" operator="equal">
      <formula>0</formula>
    </cfRule>
  </conditionalFormatting>
  <conditionalFormatting sqref="R556">
    <cfRule type="containsText" dxfId="1476" priority="1729" operator="containsText" text=" ">
      <formula>NOT(ISERROR(SEARCH(" ",R556)))</formula>
    </cfRule>
  </conditionalFormatting>
  <conditionalFormatting sqref="V556">
    <cfRule type="containsText" dxfId="1475" priority="899" operator="containsText" text=" ">
      <formula>NOT(ISERROR(SEARCH(" ",V556)))</formula>
    </cfRule>
  </conditionalFormatting>
  <conditionalFormatting sqref="W556">
    <cfRule type="containsText" dxfId="1474" priority="1728" operator="containsText" text=" ">
      <formula>NOT(ISERROR(SEARCH(" ",W556)))</formula>
    </cfRule>
  </conditionalFormatting>
  <conditionalFormatting sqref="J557:N557">
    <cfRule type="cellIs" dxfId="1473" priority="1720" operator="equal">
      <formula>0</formula>
    </cfRule>
  </conditionalFormatting>
  <conditionalFormatting sqref="Q557">
    <cfRule type="cellIs" dxfId="1472" priority="1718" operator="equal">
      <formula>0</formula>
    </cfRule>
  </conditionalFormatting>
  <conditionalFormatting sqref="R557">
    <cfRule type="containsText" dxfId="1471" priority="1723" operator="containsText" text=" ">
      <formula>NOT(ISERROR(SEARCH(" ",R557)))</formula>
    </cfRule>
  </conditionalFormatting>
  <conditionalFormatting sqref="V557">
    <cfRule type="containsText" dxfId="1470" priority="898" operator="containsText" text=" ">
      <formula>NOT(ISERROR(SEARCH(" ",V557)))</formula>
    </cfRule>
  </conditionalFormatting>
  <conditionalFormatting sqref="W557">
    <cfRule type="containsText" dxfId="1469" priority="1722" operator="containsText" text=" ">
      <formula>NOT(ISERROR(SEARCH(" ",W557)))</formula>
    </cfRule>
  </conditionalFormatting>
  <conditionalFormatting sqref="J558:N558">
    <cfRule type="cellIs" dxfId="1468" priority="1714" operator="equal">
      <formula>0</formula>
    </cfRule>
  </conditionalFormatting>
  <conditionalFormatting sqref="Q558">
    <cfRule type="cellIs" dxfId="1467" priority="1712" operator="equal">
      <formula>0</formula>
    </cfRule>
  </conditionalFormatting>
  <conditionalFormatting sqref="R558">
    <cfRule type="containsText" dxfId="1466" priority="1717" operator="containsText" text=" ">
      <formula>NOT(ISERROR(SEARCH(" ",R558)))</formula>
    </cfRule>
  </conditionalFormatting>
  <conditionalFormatting sqref="V558">
    <cfRule type="containsText" dxfId="1465" priority="897" operator="containsText" text=" ">
      <formula>NOT(ISERROR(SEARCH(" ",V558)))</formula>
    </cfRule>
  </conditionalFormatting>
  <conditionalFormatting sqref="W558">
    <cfRule type="containsText" dxfId="1464" priority="1716" operator="containsText" text=" ">
      <formula>NOT(ISERROR(SEARCH(" ",W558)))</formula>
    </cfRule>
  </conditionalFormatting>
  <conditionalFormatting sqref="J559:N559">
    <cfRule type="cellIs" dxfId="1463" priority="1708" operator="equal">
      <formula>0</formula>
    </cfRule>
  </conditionalFormatting>
  <conditionalFormatting sqref="Q559">
    <cfRule type="cellIs" dxfId="1462" priority="1706" operator="equal">
      <formula>0</formula>
    </cfRule>
  </conditionalFormatting>
  <conditionalFormatting sqref="R559">
    <cfRule type="containsText" dxfId="1461" priority="1711" operator="containsText" text=" ">
      <formula>NOT(ISERROR(SEARCH(" ",R559)))</formula>
    </cfRule>
  </conditionalFormatting>
  <conditionalFormatting sqref="V559">
    <cfRule type="containsText" dxfId="1460" priority="896" operator="containsText" text=" ">
      <formula>NOT(ISERROR(SEARCH(" ",V559)))</formula>
    </cfRule>
  </conditionalFormatting>
  <conditionalFormatting sqref="W559">
    <cfRule type="containsText" dxfId="1459" priority="1710" operator="containsText" text=" ">
      <formula>NOT(ISERROR(SEARCH(" ",W559)))</formula>
    </cfRule>
  </conditionalFormatting>
  <conditionalFormatting sqref="J560:N560">
    <cfRule type="cellIs" dxfId="1458" priority="1702" operator="equal">
      <formula>0</formula>
    </cfRule>
  </conditionalFormatting>
  <conditionalFormatting sqref="Q560">
    <cfRule type="cellIs" dxfId="1457" priority="1700" operator="equal">
      <formula>0</formula>
    </cfRule>
  </conditionalFormatting>
  <conditionalFormatting sqref="R560">
    <cfRule type="containsText" dxfId="1456" priority="1705" operator="containsText" text=" ">
      <formula>NOT(ISERROR(SEARCH(" ",R560)))</formula>
    </cfRule>
  </conditionalFormatting>
  <conditionalFormatting sqref="V560">
    <cfRule type="containsText" dxfId="1455" priority="895" operator="containsText" text=" ">
      <formula>NOT(ISERROR(SEARCH(" ",V560)))</formula>
    </cfRule>
  </conditionalFormatting>
  <conditionalFormatting sqref="W560">
    <cfRule type="containsText" dxfId="1454" priority="1704" operator="containsText" text=" ">
      <formula>NOT(ISERROR(SEARCH(" ",W560)))</formula>
    </cfRule>
  </conditionalFormatting>
  <conditionalFormatting sqref="J561:N561">
    <cfRule type="cellIs" dxfId="1453" priority="1696" operator="equal">
      <formula>0</formula>
    </cfRule>
  </conditionalFormatting>
  <conditionalFormatting sqref="Q561">
    <cfRule type="cellIs" dxfId="1452" priority="1694" operator="equal">
      <formula>0</formula>
    </cfRule>
  </conditionalFormatting>
  <conditionalFormatting sqref="R561">
    <cfRule type="containsText" dxfId="1451" priority="1699" operator="containsText" text=" ">
      <formula>NOT(ISERROR(SEARCH(" ",R561)))</formula>
    </cfRule>
  </conditionalFormatting>
  <conditionalFormatting sqref="V561">
    <cfRule type="containsText" dxfId="1450" priority="894" operator="containsText" text=" ">
      <formula>NOT(ISERROR(SEARCH(" ",V561)))</formula>
    </cfRule>
  </conditionalFormatting>
  <conditionalFormatting sqref="W561">
    <cfRule type="containsText" dxfId="1449" priority="1698" operator="containsText" text=" ">
      <formula>NOT(ISERROR(SEARCH(" ",W561)))</formula>
    </cfRule>
  </conditionalFormatting>
  <conditionalFormatting sqref="J562:N562">
    <cfRule type="cellIs" dxfId="1448" priority="1684" operator="equal">
      <formula>0</formula>
    </cfRule>
  </conditionalFormatting>
  <conditionalFormatting sqref="Q562">
    <cfRule type="cellIs" dxfId="1447" priority="1682" operator="equal">
      <formula>0</formula>
    </cfRule>
  </conditionalFormatting>
  <conditionalFormatting sqref="R562">
    <cfRule type="containsText" dxfId="1446" priority="1687" operator="containsText" text=" ">
      <formula>NOT(ISERROR(SEARCH(" ",R562)))</formula>
    </cfRule>
  </conditionalFormatting>
  <conditionalFormatting sqref="V562">
    <cfRule type="containsText" dxfId="1445" priority="892" operator="containsText" text=" ">
      <formula>NOT(ISERROR(SEARCH(" ",V562)))</formula>
    </cfRule>
  </conditionalFormatting>
  <conditionalFormatting sqref="W562">
    <cfRule type="containsText" dxfId="1444" priority="1686" operator="containsText" text=" ">
      <formula>NOT(ISERROR(SEARCH(" ",W562)))</formula>
    </cfRule>
  </conditionalFormatting>
  <conditionalFormatting sqref="J563:N563">
    <cfRule type="cellIs" dxfId="1443" priority="1690" operator="equal">
      <formula>0</formula>
    </cfRule>
  </conditionalFormatting>
  <conditionalFormatting sqref="Q563">
    <cfRule type="cellIs" dxfId="1442" priority="1688" operator="equal">
      <formula>0</formula>
    </cfRule>
  </conditionalFormatting>
  <conditionalFormatting sqref="R563">
    <cfRule type="containsText" dxfId="1441" priority="1693" operator="containsText" text=" ">
      <formula>NOT(ISERROR(SEARCH(" ",R563)))</formula>
    </cfRule>
  </conditionalFormatting>
  <conditionalFormatting sqref="V563">
    <cfRule type="containsText" dxfId="1440" priority="893" operator="containsText" text=" ">
      <formula>NOT(ISERROR(SEARCH(" ",V563)))</formula>
    </cfRule>
  </conditionalFormatting>
  <conditionalFormatting sqref="W563">
    <cfRule type="containsText" dxfId="1439" priority="1692" operator="containsText" text=" ">
      <formula>NOT(ISERROR(SEARCH(" ",W563)))</formula>
    </cfRule>
  </conditionalFormatting>
  <conditionalFormatting sqref="X563">
    <cfRule type="containsText" dxfId="1438" priority="1815" operator="containsText" text=" ">
      <formula>NOT(ISERROR(SEARCH(" ",X563)))</formula>
    </cfRule>
  </conditionalFormatting>
  <conditionalFormatting sqref="J564:N564">
    <cfRule type="cellIs" dxfId="1437" priority="1678" operator="equal">
      <formula>0</formula>
    </cfRule>
  </conditionalFormatting>
  <conditionalFormatting sqref="Q564">
    <cfRule type="cellIs" dxfId="1436" priority="1676" operator="equal">
      <formula>0</formula>
    </cfRule>
  </conditionalFormatting>
  <conditionalFormatting sqref="R564">
    <cfRule type="containsText" dxfId="1435" priority="1681" operator="containsText" text=" ">
      <formula>NOT(ISERROR(SEARCH(" ",R564)))</formula>
    </cfRule>
  </conditionalFormatting>
  <conditionalFormatting sqref="V564">
    <cfRule type="containsText" dxfId="1434" priority="891" operator="containsText" text=" ">
      <formula>NOT(ISERROR(SEARCH(" ",V564)))</formula>
    </cfRule>
  </conditionalFormatting>
  <conditionalFormatting sqref="W564">
    <cfRule type="containsText" dxfId="1433" priority="1680" operator="containsText" text=" ">
      <formula>NOT(ISERROR(SEARCH(" ",W564)))</formula>
    </cfRule>
  </conditionalFormatting>
  <conditionalFormatting sqref="X564">
    <cfRule type="containsText" dxfId="1432" priority="1814" operator="containsText" text=" ">
      <formula>NOT(ISERROR(SEARCH(" ",X564)))</formula>
    </cfRule>
  </conditionalFormatting>
  <conditionalFormatting sqref="J565:N565">
    <cfRule type="cellIs" dxfId="1431" priority="1672" operator="equal">
      <formula>0</formula>
    </cfRule>
  </conditionalFormatting>
  <conditionalFormatting sqref="Q565">
    <cfRule type="cellIs" dxfId="1430" priority="1670" operator="equal">
      <formula>0</formula>
    </cfRule>
  </conditionalFormatting>
  <conditionalFormatting sqref="R565">
    <cfRule type="containsText" dxfId="1429" priority="1675" operator="containsText" text=" ">
      <formula>NOT(ISERROR(SEARCH(" ",R565)))</formula>
    </cfRule>
  </conditionalFormatting>
  <conditionalFormatting sqref="V565">
    <cfRule type="containsText" dxfId="1428" priority="890" operator="containsText" text=" ">
      <formula>NOT(ISERROR(SEARCH(" ",V565)))</formula>
    </cfRule>
  </conditionalFormatting>
  <conditionalFormatting sqref="W565">
    <cfRule type="containsText" dxfId="1427" priority="1674" operator="containsText" text=" ">
      <formula>NOT(ISERROR(SEARCH(" ",W565)))</formula>
    </cfRule>
  </conditionalFormatting>
  <conditionalFormatting sqref="X565">
    <cfRule type="containsText" dxfId="1426" priority="1813" operator="containsText" text=" ">
      <formula>NOT(ISERROR(SEARCH(" ",X565)))</formula>
    </cfRule>
  </conditionalFormatting>
  <conditionalFormatting sqref="J566:N566">
    <cfRule type="cellIs" dxfId="1425" priority="1666" operator="equal">
      <formula>0</formula>
    </cfRule>
  </conditionalFormatting>
  <conditionalFormatting sqref="Q566">
    <cfRule type="cellIs" dxfId="1424" priority="1664" operator="equal">
      <formula>0</formula>
    </cfRule>
  </conditionalFormatting>
  <conditionalFormatting sqref="R566">
    <cfRule type="containsText" dxfId="1423" priority="1669" operator="containsText" text=" ">
      <formula>NOT(ISERROR(SEARCH(" ",R566)))</formula>
    </cfRule>
  </conditionalFormatting>
  <conditionalFormatting sqref="V566">
    <cfRule type="containsText" dxfId="1422" priority="889" operator="containsText" text=" ">
      <formula>NOT(ISERROR(SEARCH(" ",V566)))</formula>
    </cfRule>
  </conditionalFormatting>
  <conditionalFormatting sqref="W566">
    <cfRule type="containsText" dxfId="1421" priority="1668" operator="containsText" text=" ">
      <formula>NOT(ISERROR(SEARCH(" ",W566)))</formula>
    </cfRule>
  </conditionalFormatting>
  <conditionalFormatting sqref="X566">
    <cfRule type="containsText" dxfId="1420" priority="1812" operator="containsText" text=" ">
      <formula>NOT(ISERROR(SEARCH(" ",X566)))</formula>
    </cfRule>
  </conditionalFormatting>
  <conditionalFormatting sqref="J567:N567">
    <cfRule type="cellIs" dxfId="1419" priority="1660" operator="equal">
      <formula>0</formula>
    </cfRule>
  </conditionalFormatting>
  <conditionalFormatting sqref="Q567">
    <cfRule type="cellIs" dxfId="1418" priority="1658" operator="equal">
      <formula>0</formula>
    </cfRule>
  </conditionalFormatting>
  <conditionalFormatting sqref="R567">
    <cfRule type="containsText" dxfId="1417" priority="1663" operator="containsText" text=" ">
      <formula>NOT(ISERROR(SEARCH(" ",R567)))</formula>
    </cfRule>
  </conditionalFormatting>
  <conditionalFormatting sqref="V567">
    <cfRule type="containsText" dxfId="1416" priority="888" operator="containsText" text=" ">
      <formula>NOT(ISERROR(SEARCH(" ",V567)))</formula>
    </cfRule>
  </conditionalFormatting>
  <conditionalFormatting sqref="W567">
    <cfRule type="containsText" dxfId="1415" priority="1662" operator="containsText" text=" ">
      <formula>NOT(ISERROR(SEARCH(" ",W567)))</formula>
    </cfRule>
  </conditionalFormatting>
  <conditionalFormatting sqref="X567">
    <cfRule type="containsText" dxfId="1414" priority="1811" operator="containsText" text=" ">
      <formula>NOT(ISERROR(SEARCH(" ",X567)))</formula>
    </cfRule>
  </conditionalFormatting>
  <conditionalFormatting sqref="J568:N568">
    <cfRule type="cellIs" dxfId="1413" priority="1654" operator="equal">
      <formula>0</formula>
    </cfRule>
  </conditionalFormatting>
  <conditionalFormatting sqref="Q568">
    <cfRule type="cellIs" dxfId="1412" priority="1652" operator="equal">
      <formula>0</formula>
    </cfRule>
  </conditionalFormatting>
  <conditionalFormatting sqref="R568">
    <cfRule type="containsText" dxfId="1411" priority="1657" operator="containsText" text=" ">
      <formula>NOT(ISERROR(SEARCH(" ",R568)))</formula>
    </cfRule>
  </conditionalFormatting>
  <conditionalFormatting sqref="V568">
    <cfRule type="containsText" dxfId="1410" priority="887" operator="containsText" text=" ">
      <formula>NOT(ISERROR(SEARCH(" ",V568)))</formula>
    </cfRule>
  </conditionalFormatting>
  <conditionalFormatting sqref="W568">
    <cfRule type="containsText" dxfId="1409" priority="1656" operator="containsText" text=" ">
      <formula>NOT(ISERROR(SEARCH(" ",W568)))</formula>
    </cfRule>
  </conditionalFormatting>
  <conditionalFormatting sqref="X568">
    <cfRule type="containsText" dxfId="1408" priority="1810" operator="containsText" text=" ">
      <formula>NOT(ISERROR(SEARCH(" ",X568)))</formula>
    </cfRule>
  </conditionalFormatting>
  <conditionalFormatting sqref="J569:N569">
    <cfRule type="cellIs" dxfId="1407" priority="1648" operator="equal">
      <formula>0</formula>
    </cfRule>
  </conditionalFormatting>
  <conditionalFormatting sqref="Q569">
    <cfRule type="cellIs" dxfId="1406" priority="1646" operator="equal">
      <formula>0</formula>
    </cfRule>
  </conditionalFormatting>
  <conditionalFormatting sqref="R569">
    <cfRule type="containsText" dxfId="1405" priority="1651" operator="containsText" text=" ">
      <formula>NOT(ISERROR(SEARCH(" ",R569)))</formula>
    </cfRule>
  </conditionalFormatting>
  <conditionalFormatting sqref="V569">
    <cfRule type="containsText" dxfId="1404" priority="886" operator="containsText" text=" ">
      <formula>NOT(ISERROR(SEARCH(" ",V569)))</formula>
    </cfRule>
  </conditionalFormatting>
  <conditionalFormatting sqref="W569">
    <cfRule type="containsText" dxfId="1403" priority="1650" operator="containsText" text=" ">
      <formula>NOT(ISERROR(SEARCH(" ",W569)))</formula>
    </cfRule>
  </conditionalFormatting>
  <conditionalFormatting sqref="X569">
    <cfRule type="containsText" dxfId="1402" priority="1809" operator="containsText" text=" ">
      <formula>NOT(ISERROR(SEARCH(" ",X569)))</formula>
    </cfRule>
  </conditionalFormatting>
  <conditionalFormatting sqref="J570:N570">
    <cfRule type="cellIs" dxfId="1401" priority="1642" operator="equal">
      <formula>0</formula>
    </cfRule>
  </conditionalFormatting>
  <conditionalFormatting sqref="Q570">
    <cfRule type="cellIs" dxfId="1400" priority="1640" operator="equal">
      <formula>0</formula>
    </cfRule>
  </conditionalFormatting>
  <conditionalFormatting sqref="R570">
    <cfRule type="containsText" dxfId="1399" priority="1645" operator="containsText" text=" ">
      <formula>NOT(ISERROR(SEARCH(" ",R570)))</formula>
    </cfRule>
  </conditionalFormatting>
  <conditionalFormatting sqref="V570">
    <cfRule type="containsText" dxfId="1398" priority="885" operator="containsText" text=" ">
      <formula>NOT(ISERROR(SEARCH(" ",V570)))</formula>
    </cfRule>
  </conditionalFormatting>
  <conditionalFormatting sqref="W570">
    <cfRule type="containsText" dxfId="1397" priority="1644" operator="containsText" text=" ">
      <formula>NOT(ISERROR(SEARCH(" ",W570)))</formula>
    </cfRule>
  </conditionalFormatting>
  <conditionalFormatting sqref="X570">
    <cfRule type="containsText" dxfId="1396" priority="1808" operator="containsText" text=" ">
      <formula>NOT(ISERROR(SEARCH(" ",X570)))</formula>
    </cfRule>
  </conditionalFormatting>
  <conditionalFormatting sqref="J571:N571">
    <cfRule type="cellIs" dxfId="1395" priority="1636" operator="equal">
      <formula>0</formula>
    </cfRule>
  </conditionalFormatting>
  <conditionalFormatting sqref="Q571">
    <cfRule type="cellIs" dxfId="1394" priority="1634" operator="equal">
      <formula>0</formula>
    </cfRule>
  </conditionalFormatting>
  <conditionalFormatting sqref="R571">
    <cfRule type="containsText" dxfId="1393" priority="1639" operator="containsText" text=" ">
      <formula>NOT(ISERROR(SEARCH(" ",R571)))</formula>
    </cfRule>
  </conditionalFormatting>
  <conditionalFormatting sqref="V571">
    <cfRule type="containsText" dxfId="1392" priority="884" operator="containsText" text=" ">
      <formula>NOT(ISERROR(SEARCH(" ",V571)))</formula>
    </cfRule>
  </conditionalFormatting>
  <conditionalFormatting sqref="W571">
    <cfRule type="containsText" dxfId="1391" priority="1638" operator="containsText" text=" ">
      <formula>NOT(ISERROR(SEARCH(" ",W571)))</formula>
    </cfRule>
  </conditionalFormatting>
  <conditionalFormatting sqref="X571">
    <cfRule type="containsText" dxfId="1390" priority="1807" operator="containsText" text=" ">
      <formula>NOT(ISERROR(SEARCH(" ",X571)))</formula>
    </cfRule>
  </conditionalFormatting>
  <conditionalFormatting sqref="J572:N572">
    <cfRule type="cellIs" dxfId="1389" priority="1630" operator="equal">
      <formula>0</formula>
    </cfRule>
  </conditionalFormatting>
  <conditionalFormatting sqref="Q572">
    <cfRule type="cellIs" dxfId="1388" priority="1628" operator="equal">
      <formula>0</formula>
    </cfRule>
  </conditionalFormatting>
  <conditionalFormatting sqref="R572">
    <cfRule type="containsText" dxfId="1387" priority="1633" operator="containsText" text=" ">
      <formula>NOT(ISERROR(SEARCH(" ",R572)))</formula>
    </cfRule>
  </conditionalFormatting>
  <conditionalFormatting sqref="V572">
    <cfRule type="containsText" dxfId="1386" priority="883" operator="containsText" text=" ">
      <formula>NOT(ISERROR(SEARCH(" ",V572)))</formula>
    </cfRule>
  </conditionalFormatting>
  <conditionalFormatting sqref="W572">
    <cfRule type="containsText" dxfId="1385" priority="1632" operator="containsText" text=" ">
      <formula>NOT(ISERROR(SEARCH(" ",W572)))</formula>
    </cfRule>
  </conditionalFormatting>
  <conditionalFormatting sqref="J573:N573">
    <cfRule type="cellIs" dxfId="1384" priority="1624" operator="equal">
      <formula>0</formula>
    </cfRule>
  </conditionalFormatting>
  <conditionalFormatting sqref="Q573">
    <cfRule type="cellIs" dxfId="1383" priority="1622" operator="equal">
      <formula>0</formula>
    </cfRule>
  </conditionalFormatting>
  <conditionalFormatting sqref="R573">
    <cfRule type="containsText" dxfId="1382" priority="1627" operator="containsText" text=" ">
      <formula>NOT(ISERROR(SEARCH(" ",R573)))</formula>
    </cfRule>
  </conditionalFormatting>
  <conditionalFormatting sqref="V573">
    <cfRule type="containsText" dxfId="1381" priority="882" operator="containsText" text=" ">
      <formula>NOT(ISERROR(SEARCH(" ",V573)))</formula>
    </cfRule>
  </conditionalFormatting>
  <conditionalFormatting sqref="W573">
    <cfRule type="containsText" dxfId="1380" priority="1626" operator="containsText" text=" ">
      <formula>NOT(ISERROR(SEARCH(" ",W573)))</formula>
    </cfRule>
  </conditionalFormatting>
  <conditionalFormatting sqref="J574:N574">
    <cfRule type="cellIs" dxfId="1379" priority="1618" operator="equal">
      <formula>0</formula>
    </cfRule>
  </conditionalFormatting>
  <conditionalFormatting sqref="Q574">
    <cfRule type="cellIs" dxfId="1378" priority="1616" operator="equal">
      <formula>0</formula>
    </cfRule>
  </conditionalFormatting>
  <conditionalFormatting sqref="R574">
    <cfRule type="containsText" dxfId="1377" priority="1621" operator="containsText" text=" ">
      <formula>NOT(ISERROR(SEARCH(" ",R574)))</formula>
    </cfRule>
  </conditionalFormatting>
  <conditionalFormatting sqref="V574">
    <cfRule type="containsText" dxfId="1376" priority="881" operator="containsText" text=" ">
      <formula>NOT(ISERROR(SEARCH(" ",V574)))</formula>
    </cfRule>
  </conditionalFormatting>
  <conditionalFormatting sqref="W574">
    <cfRule type="containsText" dxfId="1375" priority="1620" operator="containsText" text=" ">
      <formula>NOT(ISERROR(SEARCH(" ",W574)))</formula>
    </cfRule>
  </conditionalFormatting>
  <conditionalFormatting sqref="J575:N575">
    <cfRule type="cellIs" dxfId="1374" priority="1612" operator="equal">
      <formula>0</formula>
    </cfRule>
  </conditionalFormatting>
  <conditionalFormatting sqref="Q575">
    <cfRule type="cellIs" dxfId="1373" priority="1610" operator="equal">
      <formula>0</formula>
    </cfRule>
  </conditionalFormatting>
  <conditionalFormatting sqref="R575">
    <cfRule type="containsText" dxfId="1372" priority="1615" operator="containsText" text=" ">
      <formula>NOT(ISERROR(SEARCH(" ",R575)))</formula>
    </cfRule>
  </conditionalFormatting>
  <conditionalFormatting sqref="V575">
    <cfRule type="containsText" dxfId="1371" priority="880" operator="containsText" text=" ">
      <formula>NOT(ISERROR(SEARCH(" ",V575)))</formula>
    </cfRule>
  </conditionalFormatting>
  <conditionalFormatting sqref="W575">
    <cfRule type="containsText" dxfId="1370" priority="1614" operator="containsText" text=" ">
      <formula>NOT(ISERROR(SEARCH(" ",W575)))</formula>
    </cfRule>
  </conditionalFormatting>
  <conditionalFormatting sqref="J576:N576">
    <cfRule type="cellIs" dxfId="1369" priority="1606" operator="equal">
      <formula>0</formula>
    </cfRule>
  </conditionalFormatting>
  <conditionalFormatting sqref="Q576">
    <cfRule type="cellIs" dxfId="1368" priority="1604" operator="equal">
      <formula>0</formula>
    </cfRule>
  </conditionalFormatting>
  <conditionalFormatting sqref="R576">
    <cfRule type="containsText" dxfId="1367" priority="1609" operator="containsText" text=" ">
      <formula>NOT(ISERROR(SEARCH(" ",R576)))</formula>
    </cfRule>
  </conditionalFormatting>
  <conditionalFormatting sqref="V576">
    <cfRule type="containsText" dxfId="1366" priority="879" operator="containsText" text=" ">
      <formula>NOT(ISERROR(SEARCH(" ",V576)))</formula>
    </cfRule>
  </conditionalFormatting>
  <conditionalFormatting sqref="W576">
    <cfRule type="containsText" dxfId="1365" priority="1608" operator="containsText" text=" ">
      <formula>NOT(ISERROR(SEARCH(" ",W576)))</formula>
    </cfRule>
  </conditionalFormatting>
  <conditionalFormatting sqref="J577:N577">
    <cfRule type="cellIs" dxfId="1364" priority="1600" operator="equal">
      <formula>0</formula>
    </cfRule>
  </conditionalFormatting>
  <conditionalFormatting sqref="Q577">
    <cfRule type="cellIs" dxfId="1363" priority="1598" operator="equal">
      <formula>0</formula>
    </cfRule>
  </conditionalFormatting>
  <conditionalFormatting sqref="R577">
    <cfRule type="containsText" dxfId="1362" priority="1603" operator="containsText" text=" ">
      <formula>NOT(ISERROR(SEARCH(" ",R577)))</formula>
    </cfRule>
  </conditionalFormatting>
  <conditionalFormatting sqref="V577">
    <cfRule type="containsText" dxfId="1361" priority="878" operator="containsText" text=" ">
      <formula>NOT(ISERROR(SEARCH(" ",V577)))</formula>
    </cfRule>
  </conditionalFormatting>
  <conditionalFormatting sqref="W577">
    <cfRule type="containsText" dxfId="1360" priority="1602" operator="containsText" text=" ">
      <formula>NOT(ISERROR(SEARCH(" ",W577)))</formula>
    </cfRule>
  </conditionalFormatting>
  <conditionalFormatting sqref="J578:N578">
    <cfRule type="cellIs" dxfId="1359" priority="1594" operator="equal">
      <formula>0</formula>
    </cfRule>
  </conditionalFormatting>
  <conditionalFormatting sqref="Q578">
    <cfRule type="cellIs" dxfId="1358" priority="1592" operator="equal">
      <formula>0</formula>
    </cfRule>
  </conditionalFormatting>
  <conditionalFormatting sqref="R578">
    <cfRule type="containsText" dxfId="1357" priority="1597" operator="containsText" text=" ">
      <formula>NOT(ISERROR(SEARCH(" ",R578)))</formula>
    </cfRule>
  </conditionalFormatting>
  <conditionalFormatting sqref="V578">
    <cfRule type="containsText" dxfId="1356" priority="877" operator="containsText" text=" ">
      <formula>NOT(ISERROR(SEARCH(" ",V578)))</formula>
    </cfRule>
  </conditionalFormatting>
  <conditionalFormatting sqref="W578">
    <cfRule type="containsText" dxfId="1355" priority="1596" operator="containsText" text=" ">
      <formula>NOT(ISERROR(SEARCH(" ",W578)))</formula>
    </cfRule>
  </conditionalFormatting>
  <conditionalFormatting sqref="J579:N579">
    <cfRule type="cellIs" dxfId="1354" priority="1588" operator="equal">
      <formula>0</formula>
    </cfRule>
  </conditionalFormatting>
  <conditionalFormatting sqref="Q579">
    <cfRule type="cellIs" dxfId="1353" priority="1586" operator="equal">
      <formula>0</formula>
    </cfRule>
  </conditionalFormatting>
  <conditionalFormatting sqref="R579">
    <cfRule type="containsText" dxfId="1352" priority="1591" operator="containsText" text=" ">
      <formula>NOT(ISERROR(SEARCH(" ",R579)))</formula>
    </cfRule>
  </conditionalFormatting>
  <conditionalFormatting sqref="V579">
    <cfRule type="containsText" dxfId="1351" priority="876" operator="containsText" text=" ">
      <formula>NOT(ISERROR(SEARCH(" ",V579)))</formula>
    </cfRule>
  </conditionalFormatting>
  <conditionalFormatting sqref="W579">
    <cfRule type="containsText" dxfId="1350" priority="1590" operator="containsText" text=" ">
      <formula>NOT(ISERROR(SEARCH(" ",W579)))</formula>
    </cfRule>
  </conditionalFormatting>
  <conditionalFormatting sqref="J580:N580">
    <cfRule type="cellIs" dxfId="1349" priority="1582" operator="equal">
      <formula>0</formula>
    </cfRule>
  </conditionalFormatting>
  <conditionalFormatting sqref="Q580">
    <cfRule type="cellIs" dxfId="1348" priority="1580" operator="equal">
      <formula>0</formula>
    </cfRule>
  </conditionalFormatting>
  <conditionalFormatting sqref="R580">
    <cfRule type="containsText" dxfId="1347" priority="1585" operator="containsText" text=" ">
      <formula>NOT(ISERROR(SEARCH(" ",R580)))</formula>
    </cfRule>
  </conditionalFormatting>
  <conditionalFormatting sqref="V580">
    <cfRule type="containsText" dxfId="1346" priority="875" operator="containsText" text=" ">
      <formula>NOT(ISERROR(SEARCH(" ",V580)))</formula>
    </cfRule>
  </conditionalFormatting>
  <conditionalFormatting sqref="W580">
    <cfRule type="containsText" dxfId="1345" priority="1584" operator="containsText" text=" ">
      <formula>NOT(ISERROR(SEARCH(" ",W580)))</formula>
    </cfRule>
  </conditionalFormatting>
  <conditionalFormatting sqref="J581:N581">
    <cfRule type="cellIs" dxfId="1344" priority="1576" operator="equal">
      <formula>0</formula>
    </cfRule>
  </conditionalFormatting>
  <conditionalFormatting sqref="Q581">
    <cfRule type="cellIs" dxfId="1343" priority="1574" operator="equal">
      <formula>0</formula>
    </cfRule>
  </conditionalFormatting>
  <conditionalFormatting sqref="R581">
    <cfRule type="containsText" dxfId="1342" priority="1579" operator="containsText" text=" ">
      <formula>NOT(ISERROR(SEARCH(" ",R581)))</formula>
    </cfRule>
  </conditionalFormatting>
  <conditionalFormatting sqref="V581">
    <cfRule type="containsText" dxfId="1341" priority="874" operator="containsText" text=" ">
      <formula>NOT(ISERROR(SEARCH(" ",V581)))</formula>
    </cfRule>
  </conditionalFormatting>
  <conditionalFormatting sqref="W581">
    <cfRule type="containsText" dxfId="1340" priority="1578" operator="containsText" text=" ">
      <formula>NOT(ISERROR(SEARCH(" ",W581)))</formula>
    </cfRule>
  </conditionalFormatting>
  <conditionalFormatting sqref="J582:N582">
    <cfRule type="cellIs" dxfId="1339" priority="1570" operator="equal">
      <formula>0</formula>
    </cfRule>
  </conditionalFormatting>
  <conditionalFormatting sqref="Q582">
    <cfRule type="cellIs" dxfId="1338" priority="1568" operator="equal">
      <formula>0</formula>
    </cfRule>
  </conditionalFormatting>
  <conditionalFormatting sqref="R582">
    <cfRule type="containsText" dxfId="1337" priority="1573" operator="containsText" text=" ">
      <formula>NOT(ISERROR(SEARCH(" ",R582)))</formula>
    </cfRule>
  </conditionalFormatting>
  <conditionalFormatting sqref="V582">
    <cfRule type="containsText" dxfId="1336" priority="873" operator="containsText" text=" ">
      <formula>NOT(ISERROR(SEARCH(" ",V582)))</formula>
    </cfRule>
  </conditionalFormatting>
  <conditionalFormatting sqref="W582">
    <cfRule type="containsText" dxfId="1335" priority="1572" operator="containsText" text=" ">
      <formula>NOT(ISERROR(SEARCH(" ",W582)))</formula>
    </cfRule>
  </conditionalFormatting>
  <conditionalFormatting sqref="J583:N583">
    <cfRule type="cellIs" dxfId="1334" priority="1564" operator="equal">
      <formula>0</formula>
    </cfRule>
  </conditionalFormatting>
  <conditionalFormatting sqref="Q583">
    <cfRule type="cellIs" dxfId="1333" priority="1562" operator="equal">
      <formula>0</formula>
    </cfRule>
  </conditionalFormatting>
  <conditionalFormatting sqref="R583">
    <cfRule type="containsText" dxfId="1332" priority="1567" operator="containsText" text=" ">
      <formula>NOT(ISERROR(SEARCH(" ",R583)))</formula>
    </cfRule>
  </conditionalFormatting>
  <conditionalFormatting sqref="V583">
    <cfRule type="containsText" dxfId="1331" priority="872" operator="containsText" text=" ">
      <formula>NOT(ISERROR(SEARCH(" ",V583)))</formula>
    </cfRule>
  </conditionalFormatting>
  <conditionalFormatting sqref="J584:N584">
    <cfRule type="cellIs" dxfId="1330" priority="1558" operator="equal">
      <formula>0</formula>
    </cfRule>
  </conditionalFormatting>
  <conditionalFormatting sqref="Q584">
    <cfRule type="cellIs" dxfId="1329" priority="1556" operator="equal">
      <formula>0</formula>
    </cfRule>
  </conditionalFormatting>
  <conditionalFormatting sqref="R584">
    <cfRule type="containsText" dxfId="1328" priority="1561" operator="containsText" text=" ">
      <formula>NOT(ISERROR(SEARCH(" ",R584)))</formula>
    </cfRule>
  </conditionalFormatting>
  <conditionalFormatting sqref="V584">
    <cfRule type="containsText" dxfId="1327" priority="871" operator="containsText" text=" ">
      <formula>NOT(ISERROR(SEARCH(" ",V584)))</formula>
    </cfRule>
  </conditionalFormatting>
  <conditionalFormatting sqref="J585:N585">
    <cfRule type="cellIs" dxfId="1326" priority="1552" operator="equal">
      <formula>0</formula>
    </cfRule>
  </conditionalFormatting>
  <conditionalFormatting sqref="Q585">
    <cfRule type="cellIs" dxfId="1325" priority="1550" operator="equal">
      <formula>0</formula>
    </cfRule>
  </conditionalFormatting>
  <conditionalFormatting sqref="R585">
    <cfRule type="containsText" dxfId="1324" priority="1555" operator="containsText" text=" ">
      <formula>NOT(ISERROR(SEARCH(" ",R585)))</formula>
    </cfRule>
  </conditionalFormatting>
  <conditionalFormatting sqref="V585">
    <cfRule type="containsText" dxfId="1323" priority="870" operator="containsText" text=" ">
      <formula>NOT(ISERROR(SEARCH(" ",V585)))</formula>
    </cfRule>
  </conditionalFormatting>
  <conditionalFormatting sqref="Q586">
    <cfRule type="cellIs" dxfId="1322" priority="1544" operator="equal">
      <formula>0</formula>
    </cfRule>
  </conditionalFormatting>
  <conditionalFormatting sqref="R586">
    <cfRule type="containsText" dxfId="1321" priority="1549" operator="containsText" text=" ">
      <formula>NOT(ISERROR(SEARCH(" ",R586)))</formula>
    </cfRule>
  </conditionalFormatting>
  <conditionalFormatting sqref="V586">
    <cfRule type="containsText" dxfId="1320" priority="869" operator="containsText" text=" ">
      <formula>NOT(ISERROR(SEARCH(" ",V586)))</formula>
    </cfRule>
  </conditionalFormatting>
  <conditionalFormatting sqref="B587:H587">
    <cfRule type="containsText" dxfId="1319" priority="1541" operator="containsText" text=" ">
      <formula>NOT(ISERROR(SEARCH(" ",B587)))</formula>
    </cfRule>
  </conditionalFormatting>
  <conditionalFormatting sqref="Q587">
    <cfRule type="cellIs" dxfId="1318" priority="1539" operator="equal">
      <formula>0</formula>
    </cfRule>
  </conditionalFormatting>
  <conditionalFormatting sqref="R587">
    <cfRule type="containsText" dxfId="1317" priority="1543" operator="containsText" text=" ">
      <formula>NOT(ISERROR(SEARCH(" ",R587)))</formula>
    </cfRule>
  </conditionalFormatting>
  <conditionalFormatting sqref="V587">
    <cfRule type="containsText" dxfId="1316" priority="868" operator="containsText" text=" ">
      <formula>NOT(ISERROR(SEARCH(" ",V587)))</formula>
    </cfRule>
  </conditionalFormatting>
  <conditionalFormatting sqref="V588">
    <cfRule type="containsText" dxfId="1315" priority="867" operator="containsText" text=" ">
      <formula>NOT(ISERROR(SEARCH(" ",V588)))</formula>
    </cfRule>
  </conditionalFormatting>
  <conditionalFormatting sqref="B589:H589">
    <cfRule type="containsText" dxfId="1314" priority="1406" operator="containsText" text=" ">
      <formula>NOT(ISERROR(SEARCH(" ",B589)))</formula>
    </cfRule>
  </conditionalFormatting>
  <conditionalFormatting sqref="J589:N589">
    <cfRule type="cellIs" dxfId="1313" priority="1408" operator="equal">
      <formula>0</formula>
    </cfRule>
    <cfRule type="containsText" dxfId="1312" priority="1409" operator="containsText" text=" ">
      <formula>NOT(ISERROR(SEARCH(" ",J589)))</formula>
    </cfRule>
  </conditionalFormatting>
  <conditionalFormatting sqref="O589">
    <cfRule type="cellIs" dxfId="1311" priority="1410" operator="equal">
      <formula>0</formula>
    </cfRule>
    <cfRule type="containsText" dxfId="1310" priority="1411" operator="containsText" text=" ">
      <formula>NOT(ISERROR(SEARCH(" ",O589)))</formula>
    </cfRule>
  </conditionalFormatting>
  <conditionalFormatting sqref="P589">
    <cfRule type="cellIs" dxfId="1309" priority="152" operator="equal">
      <formula>0</formula>
    </cfRule>
    <cfRule type="containsText" dxfId="1308" priority="153" operator="containsText" text=" ">
      <formula>NOT(ISERROR(SEARCH(" ",P589)))</formula>
    </cfRule>
  </conditionalFormatting>
  <conditionalFormatting sqref="Q589">
    <cfRule type="cellIs" dxfId="1307" priority="1404" operator="equal">
      <formula>0</formula>
    </cfRule>
  </conditionalFormatting>
  <conditionalFormatting sqref="R589">
    <cfRule type="containsText" dxfId="1306" priority="1407" operator="containsText" text=" ">
      <formula>NOT(ISERROR(SEARCH(" ",R589)))</formula>
    </cfRule>
  </conditionalFormatting>
  <conditionalFormatting sqref="J595:N595">
    <cfRule type="cellIs" dxfId="1305" priority="1356" operator="equal">
      <formula>0</formula>
    </cfRule>
    <cfRule type="containsText" dxfId="1304" priority="1357" operator="containsText" text=" ">
      <formula>NOT(ISERROR(SEARCH(" ",J595)))</formula>
    </cfRule>
  </conditionalFormatting>
  <conditionalFormatting sqref="O595">
    <cfRule type="cellIs" dxfId="1303" priority="1358" operator="equal">
      <formula>0</formula>
    </cfRule>
    <cfRule type="containsText" dxfId="1302" priority="1359" operator="containsText" text=" ">
      <formula>NOT(ISERROR(SEARCH(" ",O595)))</formula>
    </cfRule>
  </conditionalFormatting>
  <conditionalFormatting sqref="P595">
    <cfRule type="cellIs" dxfId="1301" priority="144" operator="equal">
      <formula>0</formula>
    </cfRule>
    <cfRule type="containsText" dxfId="1300" priority="145" operator="containsText" text=" ">
      <formula>NOT(ISERROR(SEARCH(" ",P595)))</formula>
    </cfRule>
  </conditionalFormatting>
  <conditionalFormatting sqref="Q595">
    <cfRule type="cellIs" dxfId="1299" priority="1352" operator="equal">
      <formula>0</formula>
    </cfRule>
  </conditionalFormatting>
  <conditionalFormatting sqref="R595">
    <cfRule type="containsText" dxfId="1298" priority="1355" operator="containsText" text=" ">
      <formula>NOT(ISERROR(SEARCH(" ",R595)))</formula>
    </cfRule>
  </conditionalFormatting>
  <conditionalFormatting sqref="W595">
    <cfRule type="containsText" dxfId="1297" priority="1375" operator="containsText" text=" ">
      <formula>NOT(ISERROR(SEARCH(" ",W595)))</formula>
    </cfRule>
  </conditionalFormatting>
  <conditionalFormatting sqref="W596">
    <cfRule type="containsText" dxfId="1296" priority="1374" operator="containsText" text=" ">
      <formula>NOT(ISERROR(SEARCH(" ",W596)))</formula>
    </cfRule>
  </conditionalFormatting>
  <conditionalFormatting sqref="W597">
    <cfRule type="containsText" dxfId="1295" priority="1373" operator="containsText" text=" ">
      <formula>NOT(ISERROR(SEARCH(" ",W597)))</formula>
    </cfRule>
  </conditionalFormatting>
  <conditionalFormatting sqref="W598">
    <cfRule type="containsText" dxfId="1294" priority="1372" operator="containsText" text=" ">
      <formula>NOT(ISERROR(SEARCH(" ",W598)))</formula>
    </cfRule>
  </conditionalFormatting>
  <conditionalFormatting sqref="W599">
    <cfRule type="containsText" dxfId="1293" priority="1257" operator="containsText" text=" ">
      <formula>NOT(ISERROR(SEARCH(" ",W599)))</formula>
    </cfRule>
  </conditionalFormatting>
  <conditionalFormatting sqref="W600">
    <cfRule type="containsText" dxfId="1292" priority="1256" operator="containsText" text=" ">
      <formula>NOT(ISERROR(SEARCH(" ",W600)))</formula>
    </cfRule>
  </conditionalFormatting>
  <conditionalFormatting sqref="J601:N601">
    <cfRule type="cellIs" dxfId="1291" priority="816" operator="equal">
      <formula>0</formula>
    </cfRule>
    <cfRule type="containsText" dxfId="1290" priority="817" operator="containsText" text=" ">
      <formula>NOT(ISERROR(SEARCH(" ",J601)))</formula>
    </cfRule>
  </conditionalFormatting>
  <conditionalFormatting sqref="O601">
    <cfRule type="cellIs" dxfId="1289" priority="818" operator="equal">
      <formula>0</formula>
    </cfRule>
    <cfRule type="containsText" dxfId="1288" priority="819" operator="containsText" text=" ">
      <formula>NOT(ISERROR(SEARCH(" ",O601)))</formula>
    </cfRule>
  </conditionalFormatting>
  <conditionalFormatting sqref="P601">
    <cfRule type="cellIs" dxfId="1287" priority="120" operator="equal">
      <formula>0</formula>
    </cfRule>
    <cfRule type="containsText" dxfId="1286" priority="121" operator="containsText" text=" ">
      <formula>NOT(ISERROR(SEARCH(" ",P601)))</formula>
    </cfRule>
  </conditionalFormatting>
  <conditionalFormatting sqref="Q601">
    <cfRule type="cellIs" dxfId="1285" priority="812" operator="equal">
      <formula>0</formula>
    </cfRule>
  </conditionalFormatting>
  <conditionalFormatting sqref="W601">
    <cfRule type="containsText" dxfId="1284" priority="832" operator="containsText" text=" ">
      <formula>NOT(ISERROR(SEARCH(" ",W601)))</formula>
    </cfRule>
  </conditionalFormatting>
  <conditionalFormatting sqref="X601">
    <cfRule type="containsText" dxfId="1283" priority="820" operator="containsText" text=" ">
      <formula>NOT(ISERROR(SEARCH(" ",X601)))</formula>
    </cfRule>
  </conditionalFormatting>
  <conditionalFormatting sqref="W602">
    <cfRule type="containsText" dxfId="1282" priority="831" operator="containsText" text=" ">
      <formula>NOT(ISERROR(SEARCH(" ",W602)))</formula>
    </cfRule>
  </conditionalFormatting>
  <conditionalFormatting sqref="W603">
    <cfRule type="containsText" dxfId="1281" priority="830" operator="containsText" text=" ">
      <formula>NOT(ISERROR(SEARCH(" ",W603)))</formula>
    </cfRule>
  </conditionalFormatting>
  <conditionalFormatting sqref="Y603">
    <cfRule type="containsText" dxfId="1280" priority="801" operator="containsText" text=" ">
      <formula>NOT(ISERROR(SEARCH(" ",Y603)))</formula>
    </cfRule>
  </conditionalFormatting>
  <conditionalFormatting sqref="W604">
    <cfRule type="containsText" dxfId="1279" priority="829" operator="containsText" text=" ">
      <formula>NOT(ISERROR(SEARCH(" ",W604)))</formula>
    </cfRule>
  </conditionalFormatting>
  <conditionalFormatting sqref="Y604">
    <cfRule type="containsText" dxfId="1278" priority="810" operator="containsText" text=" ">
      <formula>NOT(ISERROR(SEARCH(" ",Y604)))</formula>
    </cfRule>
  </conditionalFormatting>
  <conditionalFormatting sqref="W605">
    <cfRule type="containsText" dxfId="1277" priority="799" operator="containsText" text=" ">
      <formula>NOT(ISERROR(SEARCH(" ",W605)))</formula>
    </cfRule>
  </conditionalFormatting>
  <conditionalFormatting sqref="AQ605:XFD605">
    <cfRule type="containsText" dxfId="1276" priority="804" operator="containsText" text=" ">
      <formula>NOT(ISERROR(SEARCH(" ",AQ605)))</formula>
    </cfRule>
  </conditionalFormatting>
  <conditionalFormatting sqref="W606">
    <cfRule type="containsText" dxfId="1275" priority="798" operator="containsText" text=" ">
      <formula>NOT(ISERROR(SEARCH(" ",W606)))</formula>
    </cfRule>
  </conditionalFormatting>
  <conditionalFormatting sqref="J607:N607">
    <cfRule type="cellIs" dxfId="1274" priority="1282" operator="equal">
      <formula>0</formula>
    </cfRule>
    <cfRule type="containsText" dxfId="1273" priority="1283" operator="containsText" text=" ">
      <formula>NOT(ISERROR(SEARCH(" ",J607)))</formula>
    </cfRule>
  </conditionalFormatting>
  <conditionalFormatting sqref="O607">
    <cfRule type="cellIs" dxfId="1272" priority="1284" operator="equal">
      <formula>0</formula>
    </cfRule>
    <cfRule type="containsText" dxfId="1271" priority="1285" operator="containsText" text=" ">
      <formula>NOT(ISERROR(SEARCH(" ",O607)))</formula>
    </cfRule>
  </conditionalFormatting>
  <conditionalFormatting sqref="P607">
    <cfRule type="cellIs" dxfId="1270" priority="132" operator="equal">
      <formula>0</formula>
    </cfRule>
    <cfRule type="containsText" dxfId="1269" priority="133" operator="containsText" text=" ">
      <formula>NOT(ISERROR(SEARCH(" ",P607)))</formula>
    </cfRule>
  </conditionalFormatting>
  <conditionalFormatting sqref="Q607">
    <cfRule type="cellIs" dxfId="1268" priority="1278" operator="equal">
      <formula>0</formula>
    </cfRule>
  </conditionalFormatting>
  <conditionalFormatting sqref="W607">
    <cfRule type="containsText" dxfId="1267" priority="1299" operator="containsText" text=" ">
      <formula>NOT(ISERROR(SEARCH(" ",W607)))</formula>
    </cfRule>
  </conditionalFormatting>
  <conditionalFormatting sqref="W608">
    <cfRule type="containsText" dxfId="1266" priority="1298" operator="containsText" text=" ">
      <formula>NOT(ISERROR(SEARCH(" ",W608)))</formula>
    </cfRule>
  </conditionalFormatting>
  <conditionalFormatting sqref="Y608">
    <cfRule type="containsText" dxfId="1265" priority="800" operator="containsText" text=" ">
      <formula>NOT(ISERROR(SEARCH(" ",Y608)))</formula>
    </cfRule>
  </conditionalFormatting>
  <conditionalFormatting sqref="AQ608:XFD608">
    <cfRule type="containsText" dxfId="1264" priority="806" operator="containsText" text=" ">
      <formula>NOT(ISERROR(SEARCH(" ",AQ608)))</formula>
    </cfRule>
  </conditionalFormatting>
  <conditionalFormatting sqref="W609">
    <cfRule type="containsText" dxfId="1263" priority="1297" operator="containsText" text=" ">
      <formula>NOT(ISERROR(SEARCH(" ",W609)))</formula>
    </cfRule>
  </conditionalFormatting>
  <conditionalFormatting sqref="W610">
    <cfRule type="containsText" dxfId="1262" priority="1296" operator="containsText" text=" ">
      <formula>NOT(ISERROR(SEARCH(" ",W610)))</formula>
    </cfRule>
  </conditionalFormatting>
  <conditionalFormatting sqref="W611">
    <cfRule type="containsText" dxfId="1261" priority="1240" operator="containsText" text=" ">
      <formula>NOT(ISERROR(SEARCH(" ",W611)))</formula>
    </cfRule>
  </conditionalFormatting>
  <conditionalFormatting sqref="W612">
    <cfRule type="containsText" dxfId="1260" priority="1239" operator="containsText" text=" ">
      <formula>NOT(ISERROR(SEARCH(" ",W612)))</formula>
    </cfRule>
  </conditionalFormatting>
  <conditionalFormatting sqref="J613:N613">
    <cfRule type="cellIs" dxfId="1259" priority="1303" operator="equal">
      <formula>0</formula>
    </cfRule>
    <cfRule type="containsText" dxfId="1258" priority="1304" operator="containsText" text=" ">
      <formula>NOT(ISERROR(SEARCH(" ",J613)))</formula>
    </cfRule>
  </conditionalFormatting>
  <conditionalFormatting sqref="O613">
    <cfRule type="cellIs" dxfId="1257" priority="1305" operator="equal">
      <formula>0</formula>
    </cfRule>
    <cfRule type="containsText" dxfId="1256" priority="1306" operator="containsText" text=" ">
      <formula>NOT(ISERROR(SEARCH(" ",O613)))</formula>
    </cfRule>
  </conditionalFormatting>
  <conditionalFormatting sqref="P613">
    <cfRule type="cellIs" dxfId="1255" priority="136" operator="equal">
      <formula>0</formula>
    </cfRule>
    <cfRule type="containsText" dxfId="1254" priority="137" operator="containsText" text=" ">
      <formula>NOT(ISERROR(SEARCH(" ",P613)))</formula>
    </cfRule>
  </conditionalFormatting>
  <conditionalFormatting sqref="Q613">
    <cfRule type="cellIs" dxfId="1253" priority="1300" operator="equal">
      <formula>0</formula>
    </cfRule>
  </conditionalFormatting>
  <conditionalFormatting sqref="W613">
    <cfRule type="containsText" dxfId="1252" priority="1321" operator="containsText" text=" ">
      <formula>NOT(ISERROR(SEARCH(" ",W613)))</formula>
    </cfRule>
  </conditionalFormatting>
  <conditionalFormatting sqref="W614">
    <cfRule type="containsText" dxfId="1251" priority="1320" operator="containsText" text=" ">
      <formula>NOT(ISERROR(SEARCH(" ",W614)))</formula>
    </cfRule>
  </conditionalFormatting>
  <conditionalFormatting sqref="AQ614:XFD614">
    <cfRule type="containsText" dxfId="1250" priority="1412" operator="containsText" text=" ">
      <formula>NOT(ISERROR(SEARCH(" ",AQ614)))</formula>
    </cfRule>
  </conditionalFormatting>
  <conditionalFormatting sqref="W615">
    <cfRule type="containsText" dxfId="1249" priority="1319" operator="containsText" text=" ">
      <formula>NOT(ISERROR(SEARCH(" ",W615)))</formula>
    </cfRule>
  </conditionalFormatting>
  <conditionalFormatting sqref="W616">
    <cfRule type="containsText" dxfId="1248" priority="1318" operator="containsText" text=" ">
      <formula>NOT(ISERROR(SEARCH(" ",W616)))</formula>
    </cfRule>
  </conditionalFormatting>
  <conditionalFormatting sqref="W617">
    <cfRule type="containsText" dxfId="1247" priority="1225" operator="containsText" text=" ">
      <formula>NOT(ISERROR(SEARCH(" ",W617)))</formula>
    </cfRule>
  </conditionalFormatting>
  <conditionalFormatting sqref="W618">
    <cfRule type="containsText" dxfId="1246" priority="1224" operator="containsText" text=" ">
      <formula>NOT(ISERROR(SEARCH(" ",W618)))</formula>
    </cfRule>
  </conditionalFormatting>
  <conditionalFormatting sqref="J619:N619">
    <cfRule type="cellIs" dxfId="1245" priority="1325" operator="equal">
      <formula>0</formula>
    </cfRule>
    <cfRule type="containsText" dxfId="1244" priority="1326" operator="containsText" text=" ">
      <formula>NOT(ISERROR(SEARCH(" ",J619)))</formula>
    </cfRule>
  </conditionalFormatting>
  <conditionalFormatting sqref="O619">
    <cfRule type="cellIs" dxfId="1243" priority="1327" operator="equal">
      <formula>0</formula>
    </cfRule>
    <cfRule type="containsText" dxfId="1242" priority="1328" operator="containsText" text=" ">
      <formula>NOT(ISERROR(SEARCH(" ",O619)))</formula>
    </cfRule>
  </conditionalFormatting>
  <conditionalFormatting sqref="P619">
    <cfRule type="cellIs" dxfId="1241" priority="140" operator="equal">
      <formula>0</formula>
    </cfRule>
    <cfRule type="containsText" dxfId="1240" priority="141" operator="containsText" text=" ">
      <formula>NOT(ISERROR(SEARCH(" ",P619)))</formula>
    </cfRule>
  </conditionalFormatting>
  <conditionalFormatting sqref="Q619">
    <cfRule type="cellIs" dxfId="1239" priority="1322" operator="equal">
      <formula>0</formula>
    </cfRule>
  </conditionalFormatting>
  <conditionalFormatting sqref="W619">
    <cfRule type="containsText" dxfId="1238" priority="1343" operator="containsText" text=" ">
      <formula>NOT(ISERROR(SEARCH(" ",W619)))</formula>
    </cfRule>
  </conditionalFormatting>
  <conditionalFormatting sqref="W620">
    <cfRule type="containsText" dxfId="1237" priority="1342" operator="containsText" text=" ">
      <formula>NOT(ISERROR(SEARCH(" ",W620)))</formula>
    </cfRule>
  </conditionalFormatting>
  <conditionalFormatting sqref="AQ620:XFD620">
    <cfRule type="containsText" dxfId="1236" priority="1360" operator="containsText" text=" ">
      <formula>NOT(ISERROR(SEARCH(" ",AQ620)))</formula>
    </cfRule>
  </conditionalFormatting>
  <conditionalFormatting sqref="W621">
    <cfRule type="containsText" dxfId="1235" priority="1341" operator="containsText" text=" ">
      <formula>NOT(ISERROR(SEARCH(" ",W621)))</formula>
    </cfRule>
  </conditionalFormatting>
  <conditionalFormatting sqref="W622">
    <cfRule type="containsText" dxfId="1234" priority="1340" operator="containsText" text=" ">
      <formula>NOT(ISERROR(SEARCH(" ",W622)))</formula>
    </cfRule>
  </conditionalFormatting>
  <conditionalFormatting sqref="W623">
    <cfRule type="containsText" dxfId="1233" priority="1210" operator="containsText" text=" ">
      <formula>NOT(ISERROR(SEARCH(" ",W623)))</formula>
    </cfRule>
  </conditionalFormatting>
  <conditionalFormatting sqref="W624">
    <cfRule type="containsText" dxfId="1232" priority="1209" operator="containsText" text=" ">
      <formula>NOT(ISERROR(SEARCH(" ",W624)))</formula>
    </cfRule>
  </conditionalFormatting>
  <conditionalFormatting sqref="J625:N625">
    <cfRule type="cellIs" dxfId="1231" priority="768" operator="equal">
      <formula>0</formula>
    </cfRule>
    <cfRule type="containsText" dxfId="1230" priority="769" operator="containsText" text=" ">
      <formula>NOT(ISERROR(SEARCH(" ",J625)))</formula>
    </cfRule>
  </conditionalFormatting>
  <conditionalFormatting sqref="O625">
    <cfRule type="cellIs" dxfId="1229" priority="770" operator="equal">
      <formula>0</formula>
    </cfRule>
    <cfRule type="containsText" dxfId="1228" priority="771" operator="containsText" text=" ">
      <formula>NOT(ISERROR(SEARCH(" ",O625)))</formula>
    </cfRule>
  </conditionalFormatting>
  <conditionalFormatting sqref="P625">
    <cfRule type="cellIs" dxfId="1227" priority="114" operator="equal">
      <formula>0</formula>
    </cfRule>
    <cfRule type="containsText" dxfId="1226" priority="115" operator="containsText" text=" ">
      <formula>NOT(ISERROR(SEARCH(" ",P625)))</formula>
    </cfRule>
  </conditionalFormatting>
  <conditionalFormatting sqref="Q625">
    <cfRule type="cellIs" dxfId="1225" priority="765" operator="equal">
      <formula>0</formula>
    </cfRule>
  </conditionalFormatting>
  <conditionalFormatting sqref="W625">
    <cfRule type="containsText" dxfId="1224" priority="784" operator="containsText" text=" ">
      <formula>NOT(ISERROR(SEARCH(" ",W625)))</formula>
    </cfRule>
  </conditionalFormatting>
  <conditionalFormatting sqref="X625">
    <cfRule type="containsText" dxfId="1223" priority="772" operator="containsText" text=" ">
      <formula>NOT(ISERROR(SEARCH(" ",X625)))</formula>
    </cfRule>
  </conditionalFormatting>
  <conditionalFormatting sqref="W626">
    <cfRule type="containsText" dxfId="1222" priority="783" operator="containsText" text=" ">
      <formula>NOT(ISERROR(SEARCH(" ",W626)))</formula>
    </cfRule>
  </conditionalFormatting>
  <conditionalFormatting sqref="AQ626:XFD626">
    <cfRule type="containsText" dxfId="1221" priority="1274" operator="containsText" text=" ">
      <formula>NOT(ISERROR(SEARCH(" ",AQ626)))</formula>
    </cfRule>
  </conditionalFormatting>
  <conditionalFormatting sqref="W627">
    <cfRule type="containsText" dxfId="1220" priority="782" operator="containsText" text=" ">
      <formula>NOT(ISERROR(SEARCH(" ",W627)))</formula>
    </cfRule>
  </conditionalFormatting>
  <conditionalFormatting sqref="W628">
    <cfRule type="containsText" dxfId="1219" priority="781" operator="containsText" text=" ">
      <formula>NOT(ISERROR(SEARCH(" ",W628)))</formula>
    </cfRule>
  </conditionalFormatting>
  <conditionalFormatting sqref="Y628">
    <cfRule type="containsText" dxfId="1218" priority="786" operator="containsText" text=" ">
      <formula>NOT(ISERROR(SEARCH(" ",Y628)))</formula>
    </cfRule>
  </conditionalFormatting>
  <conditionalFormatting sqref="W629">
    <cfRule type="containsText" dxfId="1217" priority="760" operator="containsText" text=" ">
      <formula>NOT(ISERROR(SEARCH(" ",W629)))</formula>
    </cfRule>
  </conditionalFormatting>
  <conditionalFormatting sqref="R630">
    <cfRule type="containsText" dxfId="1216" priority="753" operator="containsText" text=" ">
      <formula>NOT(ISERROR(SEARCH(" ",R630)))</formula>
    </cfRule>
  </conditionalFormatting>
  <conditionalFormatting sqref="W630">
    <cfRule type="containsText" dxfId="1215" priority="759" operator="containsText" text=" ">
      <formula>NOT(ISERROR(SEARCH(" ",W630)))</formula>
    </cfRule>
  </conditionalFormatting>
  <conditionalFormatting sqref="B631:H631">
    <cfRule type="containsText" dxfId="1214" priority="1379" operator="containsText" text=" ">
      <formula>NOT(ISERROR(SEARCH(" ",B631)))</formula>
    </cfRule>
  </conditionalFormatting>
  <conditionalFormatting sqref="I631">
    <cfRule type="containsText" dxfId="1213" priority="1376" operator="containsText" text=" ">
      <formula>NOT(ISERROR(SEARCH(" ",I631)))</formula>
    </cfRule>
  </conditionalFormatting>
  <conditionalFormatting sqref="J631:N648">
    <cfRule type="cellIs" dxfId="1212" priority="1381" operator="equal">
      <formula>0</formula>
    </cfRule>
    <cfRule type="containsText" dxfId="1211" priority="1382" operator="containsText" text=" ">
      <formula>NOT(ISERROR(SEARCH(" ",J631)))</formula>
    </cfRule>
  </conditionalFormatting>
  <conditionalFormatting sqref="O631:O648">
    <cfRule type="cellIs" dxfId="1210" priority="1383" operator="equal">
      <formula>0</formula>
    </cfRule>
    <cfRule type="containsText" dxfId="1209" priority="1384" operator="containsText" text=" ">
      <formula>NOT(ISERROR(SEARCH(" ",O631)))</formula>
    </cfRule>
  </conditionalFormatting>
  <conditionalFormatting sqref="P631:P648">
    <cfRule type="cellIs" dxfId="1208" priority="148" operator="equal">
      <formula>0</formula>
    </cfRule>
    <cfRule type="containsText" dxfId="1207" priority="149" operator="containsText" text=" ">
      <formula>NOT(ISERROR(SEARCH(" ",P631)))</formula>
    </cfRule>
  </conditionalFormatting>
  <conditionalFormatting sqref="Q631">
    <cfRule type="cellIs" dxfId="1206" priority="1377" operator="equal">
      <formula>0</formula>
    </cfRule>
  </conditionalFormatting>
  <conditionalFormatting sqref="R631">
    <cfRule type="containsText" dxfId="1205" priority="1380" operator="containsText" text=" ">
      <formula>NOT(ISERROR(SEARCH(" ",R631)))</formula>
    </cfRule>
  </conditionalFormatting>
  <conditionalFormatting sqref="Y632">
    <cfRule type="containsText" dxfId="1204" priority="761" operator="containsText" text=" ">
      <formula>NOT(ISERROR(SEARCH(" ",Y632)))</formula>
    </cfRule>
  </conditionalFormatting>
  <conditionalFormatting sqref="W635">
    <cfRule type="containsText" dxfId="1203" priority="1269" operator="containsText" text=" ">
      <formula>NOT(ISERROR(SEARCH(" ",W635)))</formula>
    </cfRule>
  </conditionalFormatting>
  <conditionalFormatting sqref="AQ635:XFD635">
    <cfRule type="containsText" dxfId="1202" priority="1294" operator="containsText" text=" ">
      <formula>NOT(ISERROR(SEARCH(" ",AQ635)))</formula>
    </cfRule>
  </conditionalFormatting>
  <conditionalFormatting sqref="W636">
    <cfRule type="containsText" dxfId="1201" priority="1268" operator="containsText" text=" ">
      <formula>NOT(ISERROR(SEARCH(" ",W636)))</formula>
    </cfRule>
  </conditionalFormatting>
  <conditionalFormatting sqref="C637">
    <cfRule type="colorScale" priority="1181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118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83">
      <colorScale>
        <cfvo type="min"/>
        <cfvo type="max"/>
        <color rgb="FFF8696B"/>
        <color rgb="FFFCFCFF"/>
      </colorScale>
    </cfRule>
    <cfRule type="containsText" dxfId="1200" priority="1184" operator="containsText" text=" ">
      <formula>NOT(ISERROR(SEARCH(" ",C637)))</formula>
    </cfRule>
  </conditionalFormatting>
  <conditionalFormatting sqref="I637">
    <cfRule type="containsText" dxfId="1199" priority="1185" operator="containsText" text=" ">
      <formula>NOT(ISERROR(SEARCH(" ",I637)))</formula>
    </cfRule>
  </conditionalFormatting>
  <conditionalFormatting sqref="Q637">
    <cfRule type="cellIs" dxfId="1198" priority="1186" operator="equal">
      <formula>0</formula>
    </cfRule>
  </conditionalFormatting>
  <conditionalFormatting sqref="R637">
    <cfRule type="containsText" dxfId="1197" priority="1189" operator="containsText" text=" ">
      <formula>NOT(ISERROR(SEARCH(" ",R637)))</formula>
    </cfRule>
  </conditionalFormatting>
  <conditionalFormatting sqref="W637">
    <cfRule type="containsText" dxfId="1196" priority="1192" operator="containsText" text=" ">
      <formula>NOT(ISERROR(SEARCH(" ",W637)))</formula>
    </cfRule>
  </conditionalFormatting>
  <conditionalFormatting sqref="W638">
    <cfRule type="containsText" dxfId="1195" priority="1180" operator="containsText" text=" ">
      <formula>NOT(ISERROR(SEARCH(" ",W638)))</formula>
    </cfRule>
  </conditionalFormatting>
  <conditionalFormatting sqref="AQ638:XFD638">
    <cfRule type="containsText" dxfId="1194" priority="1307" operator="containsText" text=" ">
      <formula>NOT(ISERROR(SEARCH(" ",AQ638)))</formula>
    </cfRule>
  </conditionalFormatting>
  <conditionalFormatting sqref="W639">
    <cfRule type="containsText" dxfId="1193" priority="1179" operator="containsText" text=" ">
      <formula>NOT(ISERROR(SEARCH(" ",W639)))</formula>
    </cfRule>
  </conditionalFormatting>
  <conditionalFormatting sqref="B640:H640">
    <cfRule type="containsText" dxfId="1192" priority="1149" operator="containsText" text=" ">
      <formula>NOT(ISERROR(SEARCH(" ",B640)))</formula>
    </cfRule>
  </conditionalFormatting>
  <conditionalFormatting sqref="I640">
    <cfRule type="containsText" dxfId="1191" priority="1146" operator="containsText" text=" ">
      <formula>NOT(ISERROR(SEARCH(" ",I640)))</formula>
    </cfRule>
  </conditionalFormatting>
  <conditionalFormatting sqref="Q640">
    <cfRule type="cellIs" dxfId="1190" priority="1147" operator="equal">
      <formula>0</formula>
    </cfRule>
  </conditionalFormatting>
  <conditionalFormatting sqref="R640">
    <cfRule type="containsText" dxfId="1189" priority="1150" operator="containsText" text=" ">
      <formula>NOT(ISERROR(SEARCH(" ",R640)))</formula>
    </cfRule>
  </conditionalFormatting>
  <conditionalFormatting sqref="W640">
    <cfRule type="containsText" dxfId="1188" priority="1163" operator="containsText" text=" ">
      <formula>NOT(ISERROR(SEARCH(" ",W640)))</formula>
    </cfRule>
  </conditionalFormatting>
  <conditionalFormatting sqref="W641">
    <cfRule type="containsText" dxfId="1187" priority="1162" operator="containsText" text=" ">
      <formula>NOT(ISERROR(SEARCH(" ",W641)))</formula>
    </cfRule>
  </conditionalFormatting>
  <conditionalFormatting sqref="W642">
    <cfRule type="containsText" dxfId="1186" priority="1161" operator="containsText" text=" ">
      <formula>NOT(ISERROR(SEARCH(" ",W642)))</formula>
    </cfRule>
  </conditionalFormatting>
  <conditionalFormatting sqref="W643">
    <cfRule type="containsText" dxfId="1185" priority="1160" operator="containsText" text=" ">
      <formula>NOT(ISERROR(SEARCH(" ",W643)))</formula>
    </cfRule>
  </conditionalFormatting>
  <conditionalFormatting sqref="W644">
    <cfRule type="containsText" dxfId="1184" priority="1145" operator="containsText" text=" ">
      <formula>NOT(ISERROR(SEARCH(" ",W644)))</formula>
    </cfRule>
  </conditionalFormatting>
  <conditionalFormatting sqref="AQ644:XFD644">
    <cfRule type="containsText" dxfId="1183" priority="1329" operator="containsText" text=" ">
      <formula>NOT(ISERROR(SEARCH(" ",AQ644)))</formula>
    </cfRule>
  </conditionalFormatting>
  <conditionalFormatting sqref="W645">
    <cfRule type="containsText" dxfId="1182" priority="1144" operator="containsText" text=" ">
      <formula>NOT(ISERROR(SEARCH(" ",W645)))</formula>
    </cfRule>
  </conditionalFormatting>
  <conditionalFormatting sqref="C646">
    <cfRule type="colorScale" priority="1121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112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23">
      <colorScale>
        <cfvo type="min"/>
        <cfvo type="max"/>
        <color rgb="FFF8696B"/>
        <color rgb="FFFCFCFF"/>
      </colorScale>
    </cfRule>
    <cfRule type="containsText" dxfId="1181" priority="1124" operator="containsText" text=" ">
      <formula>NOT(ISERROR(SEARCH(" ",C646)))</formula>
    </cfRule>
  </conditionalFormatting>
  <conditionalFormatting sqref="I646">
    <cfRule type="containsText" dxfId="1180" priority="1125" operator="containsText" text=" ">
      <formula>NOT(ISERROR(SEARCH(" ",I646)))</formula>
    </cfRule>
  </conditionalFormatting>
  <conditionalFormatting sqref="Q646">
    <cfRule type="cellIs" dxfId="1179" priority="1126" operator="equal">
      <formula>0</formula>
    </cfRule>
  </conditionalFormatting>
  <conditionalFormatting sqref="R646">
    <cfRule type="containsText" dxfId="1178" priority="1129" operator="containsText" text=" ">
      <formula>NOT(ISERROR(SEARCH(" ",R646)))</formula>
    </cfRule>
  </conditionalFormatting>
  <conditionalFormatting sqref="W646">
    <cfRule type="containsText" dxfId="1177" priority="1132" operator="containsText" text=" ">
      <formula>NOT(ISERROR(SEARCH(" ",W646)))</formula>
    </cfRule>
  </conditionalFormatting>
  <conditionalFormatting sqref="W647">
    <cfRule type="containsText" dxfId="1176" priority="1120" operator="containsText" text=" ">
      <formula>NOT(ISERROR(SEARCH(" ",W647)))</formula>
    </cfRule>
  </conditionalFormatting>
  <conditionalFormatting sqref="W648">
    <cfRule type="containsText" dxfId="1175" priority="1119" operator="containsText" text=" ">
      <formula>NOT(ISERROR(SEARCH(" ",W648)))</formula>
    </cfRule>
  </conditionalFormatting>
  <conditionalFormatting sqref="J649:N649">
    <cfRule type="cellIs" dxfId="1174" priority="508" operator="equal">
      <formula>0</formula>
    </cfRule>
    <cfRule type="containsText" dxfId="1173" priority="509" operator="containsText" text=" ">
      <formula>NOT(ISERROR(SEARCH(" ",J649)))</formula>
    </cfRule>
  </conditionalFormatting>
  <conditionalFormatting sqref="O649">
    <cfRule type="cellIs" dxfId="1172" priority="510" operator="equal">
      <formula>0</formula>
    </cfRule>
    <cfRule type="containsText" dxfId="1171" priority="511" operator="containsText" text=" ">
      <formula>NOT(ISERROR(SEARCH(" ",O649)))</formula>
    </cfRule>
  </conditionalFormatting>
  <conditionalFormatting sqref="P649">
    <cfRule type="cellIs" dxfId="1170" priority="80" operator="equal">
      <formula>0</formula>
    </cfRule>
    <cfRule type="containsText" dxfId="1169" priority="81" operator="containsText" text=" ">
      <formula>NOT(ISERROR(SEARCH(" ",P649)))</formula>
    </cfRule>
  </conditionalFormatting>
  <conditionalFormatting sqref="Q649">
    <cfRule type="cellIs" dxfId="1168" priority="504" operator="equal">
      <formula>0</formula>
    </cfRule>
  </conditionalFormatting>
  <conditionalFormatting sqref="R649">
    <cfRule type="containsText" dxfId="1167" priority="507" operator="containsText" text=" ">
      <formula>NOT(ISERROR(SEARCH(" ",R649)))</formula>
    </cfRule>
  </conditionalFormatting>
  <conditionalFormatting sqref="X649">
    <cfRule type="containsText" dxfId="1166" priority="512" operator="containsText" text=" ">
      <formula>NOT(ISERROR(SEARCH(" ",X649)))</formula>
    </cfRule>
  </conditionalFormatting>
  <conditionalFormatting sqref="AQ650:XFD650">
    <cfRule type="containsText" dxfId="1165" priority="1344" operator="containsText" text=" ">
      <formula>NOT(ISERROR(SEARCH(" ",AQ650)))</formula>
    </cfRule>
  </conditionalFormatting>
  <conditionalFormatting sqref="AE651:AO651">
    <cfRule type="containsText" dxfId="1164" priority="524" operator="containsText" text=" ">
      <formula>NOT(ISERROR(SEARCH(" ",AE651)))</formula>
    </cfRule>
  </conditionalFormatting>
  <conditionalFormatting sqref="Y652">
    <cfRule type="containsText" dxfId="1163" priority="523" operator="containsText" text=" ">
      <formula>NOT(ISERROR(SEARCH(" ",Y652)))</formula>
    </cfRule>
  </conditionalFormatting>
  <conditionalFormatting sqref="W660">
    <cfRule type="containsText" dxfId="1162" priority="1501" operator="containsText" text=" ">
      <formula>NOT(ISERROR(SEARCH(" ",W660)))</formula>
    </cfRule>
  </conditionalFormatting>
  <conditionalFormatting sqref="I665">
    <cfRule type="containsText" dxfId="1161" priority="1453" operator="containsText" text=" ">
      <formula>NOT(ISERROR(SEARCH(" ",I665)))</formula>
    </cfRule>
  </conditionalFormatting>
  <conditionalFormatting sqref="O665">
    <cfRule type="cellIs" dxfId="1160" priority="1454" operator="equal">
      <formula>0</formula>
    </cfRule>
    <cfRule type="containsText" dxfId="1159" priority="1455" operator="containsText" text=" ">
      <formula>NOT(ISERROR(SEARCH(" ",O665)))</formula>
    </cfRule>
  </conditionalFormatting>
  <conditionalFormatting sqref="P665">
    <cfRule type="cellIs" dxfId="1158" priority="162" operator="equal">
      <formula>0</formula>
    </cfRule>
    <cfRule type="containsText" dxfId="1157" priority="163" operator="containsText" text=" ">
      <formula>NOT(ISERROR(SEARCH(" ",P665)))</formula>
    </cfRule>
  </conditionalFormatting>
  <conditionalFormatting sqref="V665">
    <cfRule type="containsText" dxfId="1156" priority="853" operator="containsText" text=" ">
      <formula>NOT(ISERROR(SEARCH(" ",V665)))</formula>
    </cfRule>
  </conditionalFormatting>
  <conditionalFormatting sqref="W665">
    <cfRule type="containsText" dxfId="1155" priority="1456" operator="containsText" text=" ">
      <formula>NOT(ISERROR(SEARCH(" ",W665)))</formula>
    </cfRule>
  </conditionalFormatting>
  <conditionalFormatting sqref="AQ667:XFD667">
    <cfRule type="containsText" dxfId="1154" priority="1385" operator="containsText" text=" ">
      <formula>NOT(ISERROR(SEARCH(" ",AQ667)))</formula>
    </cfRule>
  </conditionalFormatting>
  <conditionalFormatting sqref="AQ673:XFD673">
    <cfRule type="containsText" dxfId="1153" priority="1190" operator="containsText" text=" ">
      <formula>NOT(ISERROR(SEARCH(" ",AQ673)))</formula>
    </cfRule>
  </conditionalFormatting>
  <conditionalFormatting sqref="AQ676:XFD676">
    <cfRule type="containsText" dxfId="1152" priority="1151" operator="containsText" text=" ">
      <formula>NOT(ISERROR(SEARCH(" ",AQ676)))</formula>
    </cfRule>
  </conditionalFormatting>
  <conditionalFormatting sqref="AQ682:XFD682">
    <cfRule type="containsText" dxfId="1151" priority="1130" operator="containsText" text=" ">
      <formula>NOT(ISERROR(SEARCH(" ",AQ682)))</formula>
    </cfRule>
  </conditionalFormatting>
  <conditionalFormatting sqref="AQ769:XFD769">
    <cfRule type="containsText" dxfId="1150" priority="1460" operator="containsText" text=" ">
      <formula>NOT(ISERROR(SEARCH(" ",AQ769)))</formula>
    </cfRule>
  </conditionalFormatting>
  <conditionalFormatting sqref="AQ770:XFD770">
    <cfRule type="containsText" dxfId="1149" priority="1452" operator="containsText" text=" ">
      <formula>NOT(ISERROR(SEARCH(" ",AQ770)))</formula>
    </cfRule>
  </conditionalFormatting>
  <conditionalFormatting sqref="A8:A9">
    <cfRule type="duplicateValues" dxfId="1148" priority="41"/>
  </conditionalFormatting>
  <conditionalFormatting sqref="A30:A31">
    <cfRule type="duplicateValues" dxfId="1147" priority="640"/>
  </conditionalFormatting>
  <conditionalFormatting sqref="A80:A81">
    <cfRule type="duplicateValues" dxfId="1146" priority="554"/>
  </conditionalFormatting>
  <conditionalFormatting sqref="A82:A91">
    <cfRule type="duplicateValues" dxfId="1145" priority="531"/>
  </conditionalFormatting>
  <conditionalFormatting sqref="A601:A606">
    <cfRule type="duplicateValues" dxfId="1144" priority="744"/>
  </conditionalFormatting>
  <conditionalFormatting sqref="A655:A659">
    <cfRule type="duplicateValues" dxfId="1143" priority="25"/>
  </conditionalFormatting>
  <conditionalFormatting sqref="B8:B9">
    <cfRule type="containsText" dxfId="1142" priority="38" operator="containsText" text=" ">
      <formula>NOT(ISERROR(SEARCH(" ",B8)))</formula>
    </cfRule>
  </conditionalFormatting>
  <conditionalFormatting sqref="B30:B31">
    <cfRule type="containsText" dxfId="1141" priority="639" operator="containsText" text=" ">
      <formula>NOT(ISERROR(SEARCH(" ",B30)))</formula>
    </cfRule>
  </conditionalFormatting>
  <conditionalFormatting sqref="B32:B33">
    <cfRule type="containsText" dxfId="1140" priority="620" operator="containsText" text=" ">
      <formula>NOT(ISERROR(SEARCH(" ",B32)))</formula>
    </cfRule>
  </conditionalFormatting>
  <conditionalFormatting sqref="B34:B35">
    <cfRule type="containsText" dxfId="1139" priority="604" operator="containsText" text=" ">
      <formula>NOT(ISERROR(SEARCH(" ",B34)))</formula>
    </cfRule>
  </conditionalFormatting>
  <conditionalFormatting sqref="B36:B37">
    <cfRule type="containsText" dxfId="1138" priority="483" operator="containsText" text=" ">
      <formula>NOT(ISERROR(SEARCH(" ",B36)))</formula>
    </cfRule>
  </conditionalFormatting>
  <conditionalFormatting sqref="B38:B39">
    <cfRule type="containsText" dxfId="1137" priority="587" operator="containsText" text=" ">
      <formula>NOT(ISERROR(SEARCH(" ",B38)))</formula>
    </cfRule>
  </conditionalFormatting>
  <conditionalFormatting sqref="B40:B41">
    <cfRule type="containsText" dxfId="1136" priority="357" operator="containsText" text=" ">
      <formula>NOT(ISERROR(SEARCH(" ",B40)))</formula>
    </cfRule>
  </conditionalFormatting>
  <conditionalFormatting sqref="B42:B43">
    <cfRule type="containsText" dxfId="1135" priority="338" operator="containsText" text=" ">
      <formula>NOT(ISERROR(SEARCH(" ",B42)))</formula>
    </cfRule>
  </conditionalFormatting>
  <conditionalFormatting sqref="B44:B45">
    <cfRule type="containsText" dxfId="1134" priority="293" operator="containsText" text=" ">
      <formula>NOT(ISERROR(SEARCH(" ",B44)))</formula>
    </cfRule>
  </conditionalFormatting>
  <conditionalFormatting sqref="B46:B47">
    <cfRule type="containsText" dxfId="1133" priority="273" operator="containsText" text=" ">
      <formula>NOT(ISERROR(SEARCH(" ",B46)))</formula>
    </cfRule>
  </conditionalFormatting>
  <conditionalFormatting sqref="B48:B49">
    <cfRule type="containsText" dxfId="1132" priority="255" operator="containsText" text=" ">
      <formula>NOT(ISERROR(SEARCH(" ",B48)))</formula>
    </cfRule>
  </conditionalFormatting>
  <conditionalFormatting sqref="B50:B51">
    <cfRule type="containsText" dxfId="1131" priority="237" operator="containsText" text=" ">
      <formula>NOT(ISERROR(SEARCH(" ",B50)))</formula>
    </cfRule>
  </conditionalFormatting>
  <conditionalFormatting sqref="B52:B53">
    <cfRule type="containsText" dxfId="1130" priority="219" operator="containsText" text=" ">
      <formula>NOT(ISERROR(SEARCH(" ",B52)))</formula>
    </cfRule>
  </conditionalFormatting>
  <conditionalFormatting sqref="B54:B55">
    <cfRule type="containsText" dxfId="1129" priority="201" operator="containsText" text=" ">
      <formula>NOT(ISERROR(SEARCH(" ",B54)))</formula>
    </cfRule>
  </conditionalFormatting>
  <conditionalFormatting sqref="B78:B79">
    <cfRule type="containsText" dxfId="1128" priority="686" operator="containsText" text=" ">
      <formula>NOT(ISERROR(SEARCH(" ",B78)))</formula>
    </cfRule>
  </conditionalFormatting>
  <conditionalFormatting sqref="B80:B81">
    <cfRule type="containsText" dxfId="1127" priority="551" operator="containsText" text=" ">
      <formula>NOT(ISERROR(SEARCH(" ",B80)))</formula>
    </cfRule>
  </conditionalFormatting>
  <conditionalFormatting sqref="B82:B83">
    <cfRule type="containsText" dxfId="1126" priority="528" operator="containsText" text=" ">
      <formula>NOT(ISERROR(SEARCH(" ",B82)))</formula>
    </cfRule>
  </conditionalFormatting>
  <conditionalFormatting sqref="B90:B91">
    <cfRule type="containsText" dxfId="1125" priority="319" operator="containsText" text=" ">
      <formula>NOT(ISERROR(SEARCH(" ",B90)))</formula>
    </cfRule>
  </conditionalFormatting>
  <conditionalFormatting sqref="C8:C9">
    <cfRule type="containsText" dxfId="1124" priority="29" operator="containsText" text=" ">
      <formula>NOT(ISERROR(SEARCH(" ",C8)))</formula>
    </cfRule>
    <cfRule type="colorScale" priority="39">
      <colorScale>
        <cfvo type="min"/>
        <cfvo type="max"/>
        <color rgb="FFF8696B"/>
        <color rgb="FFFCFCFF"/>
      </colorScale>
    </cfRule>
    <cfRule type="colorScale" priority="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0:C13">
    <cfRule type="containsText" dxfId="1123" priority="1484" operator="containsText" text=" ">
      <formula>NOT(ISERROR(SEARCH(" ",C10)))</formula>
    </cfRule>
  </conditionalFormatting>
  <conditionalFormatting sqref="C28:C29">
    <cfRule type="colorScale" priority="843">
      <colorScale>
        <cfvo type="min"/>
        <cfvo type="max"/>
        <color rgb="FFF8696B"/>
        <color rgb="FFFCFCFF"/>
      </colorScale>
    </cfRule>
    <cfRule type="colorScale" priority="84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0:C31">
    <cfRule type="colorScale" priority="634">
      <colorScale>
        <cfvo type="min"/>
        <cfvo type="max"/>
        <color rgb="FFF8696B"/>
        <color rgb="FFFCFCFF"/>
      </colorScale>
    </cfRule>
    <cfRule type="colorScale" priority="63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2:C35">
    <cfRule type="colorScale" priority="621">
      <colorScale>
        <cfvo type="min"/>
        <cfvo type="max"/>
        <color rgb="FFF8696B"/>
        <color rgb="FFFCFCFF"/>
      </colorScale>
    </cfRule>
    <cfRule type="colorScale" priority="6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6:C37">
    <cfRule type="colorScale" priority="484">
      <colorScale>
        <cfvo type="min"/>
        <cfvo type="max"/>
        <color rgb="FFF8696B"/>
        <color rgb="FFFCFCFF"/>
      </colorScale>
    </cfRule>
    <cfRule type="colorScale" priority="48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38:C39">
    <cfRule type="colorScale" priority="588">
      <colorScale>
        <cfvo type="min"/>
        <cfvo type="max"/>
        <color rgb="FFF8696B"/>
        <color rgb="FFFCFCFF"/>
      </colorScale>
    </cfRule>
    <cfRule type="colorScale" priority="589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0:C41">
    <cfRule type="colorScale" priority="352">
      <colorScale>
        <cfvo type="min"/>
        <cfvo type="max"/>
        <color rgb="FFF8696B"/>
        <color rgb="FFFCFCFF"/>
      </colorScale>
    </cfRule>
    <cfRule type="colorScale" priority="3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2:C43">
    <cfRule type="colorScale" priority="339">
      <colorScale>
        <cfvo type="min"/>
        <cfvo type="max"/>
        <color rgb="FFF8696B"/>
        <color rgb="FFFCFCFF"/>
      </colorScale>
    </cfRule>
    <cfRule type="colorScale" priority="3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6:C47">
    <cfRule type="colorScale" priority="274">
      <colorScale>
        <cfvo type="min"/>
        <cfvo type="max"/>
        <color rgb="FFF8696B"/>
        <color rgb="FFFCFCFF"/>
      </colorScale>
    </cfRule>
    <cfRule type="colorScale" priority="27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70:C71">
    <cfRule type="containsText" dxfId="1122" priority="441" operator="containsText" text=" ">
      <formula>NOT(ISERROR(SEARCH(" ",C70)))</formula>
    </cfRule>
    <cfRule type="colorScale" priority="442">
      <colorScale>
        <cfvo type="min"/>
        <cfvo type="max"/>
        <color rgb="FFF8696B"/>
        <color rgb="FFFCFCFF"/>
      </colorScale>
    </cfRule>
    <cfRule type="colorScale" priority="44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72:C73">
    <cfRule type="containsText" dxfId="1121" priority="438" operator="containsText" text=" ">
      <formula>NOT(ISERROR(SEARCH(" ",C72)))</formula>
    </cfRule>
    <cfRule type="colorScale" priority="439">
      <colorScale>
        <cfvo type="min"/>
        <cfvo type="max"/>
        <color rgb="FFF8696B"/>
        <color rgb="FFFCFCFF"/>
      </colorScale>
    </cfRule>
    <cfRule type="colorScale" priority="44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80:C81">
    <cfRule type="containsText" dxfId="1120" priority="550" operator="containsText" text=" ">
      <formula>NOT(ISERROR(SEARCH(" ",C80)))</formula>
    </cfRule>
    <cfRule type="colorScale" priority="552">
      <colorScale>
        <cfvo type="min"/>
        <cfvo type="max"/>
        <color rgb="FFF8696B"/>
        <color rgb="FFFCFCFF"/>
      </colorScale>
    </cfRule>
    <cfRule type="colorScale" priority="55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82:C83">
    <cfRule type="containsText" dxfId="1119" priority="527" operator="containsText" text=" ">
      <formula>NOT(ISERROR(SEARCH(" ",C82)))</formula>
    </cfRule>
    <cfRule type="colorScale" priority="529">
      <colorScale>
        <cfvo type="min"/>
        <cfvo type="max"/>
        <color rgb="FFF8696B"/>
        <color rgb="FFFCFCFF"/>
      </colorScale>
    </cfRule>
    <cfRule type="colorScale" priority="530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86:C87">
    <cfRule type="containsText" dxfId="1118" priority="416" operator="containsText" text=" ">
      <formula>NOT(ISERROR(SEARCH(" ",C86)))</formula>
    </cfRule>
    <cfRule type="colorScale" priority="417">
      <colorScale>
        <cfvo type="min"/>
        <cfvo type="max"/>
        <color rgb="FFF8696B"/>
        <color rgb="FFFCFCFF"/>
      </colorScale>
    </cfRule>
    <cfRule type="colorScale" priority="418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88:C89">
    <cfRule type="containsText" dxfId="1117" priority="413" operator="containsText" text=" ">
      <formula>NOT(ISERROR(SEARCH(" ",C88)))</formula>
    </cfRule>
    <cfRule type="colorScale" priority="414">
      <colorScale>
        <cfvo type="min"/>
        <cfvo type="max"/>
        <color rgb="FFF8696B"/>
        <color rgb="FFFCFCFF"/>
      </colorScale>
    </cfRule>
    <cfRule type="colorScale" priority="4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595:C598">
    <cfRule type="colorScale" priority="1348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134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350">
      <colorScale>
        <cfvo type="min"/>
        <cfvo type="max"/>
        <color rgb="FFF8696B"/>
        <color rgb="FFFCFCFF"/>
      </colorScale>
    </cfRule>
  </conditionalFormatting>
  <conditionalFormatting sqref="C599:C600">
    <cfRule type="colorScale" priority="1242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124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244">
      <colorScale>
        <cfvo type="min"/>
        <cfvo type="max"/>
        <color rgb="FFF8696B"/>
        <color rgb="FFFCFCFF"/>
      </colorScale>
    </cfRule>
    <cfRule type="containsText" dxfId="1116" priority="1245" operator="containsText" text=" ">
      <formula>NOT(ISERROR(SEARCH(" ",C599)))</formula>
    </cfRule>
  </conditionalFormatting>
  <conditionalFormatting sqref="C601:C604">
    <cfRule type="colorScale" priority="740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74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742">
      <colorScale>
        <cfvo type="min"/>
        <cfvo type="max"/>
        <color rgb="FFF8696B"/>
        <color rgb="FFFCFCFF"/>
      </colorScale>
    </cfRule>
    <cfRule type="containsText" dxfId="1115" priority="743" operator="containsText" text=" ">
      <formula>NOT(ISERROR(SEARCH(" ",C601)))</formula>
    </cfRule>
  </conditionalFormatting>
  <conditionalFormatting sqref="C601:C606">
    <cfRule type="colorScale" priority="7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05:C606">
    <cfRule type="colorScale" priority="736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73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738">
      <colorScale>
        <cfvo type="min"/>
        <cfvo type="max"/>
        <color rgb="FFF8696B"/>
        <color rgb="FFFCFCFF"/>
      </colorScale>
    </cfRule>
    <cfRule type="containsText" dxfId="1114" priority="739" operator="containsText" text=" ">
      <formula>NOT(ISERROR(SEARCH(" ",C605)))</formula>
    </cfRule>
  </conditionalFormatting>
  <conditionalFormatting sqref="C611:C612">
    <cfRule type="colorScale" priority="1226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122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228">
      <colorScale>
        <cfvo type="min"/>
        <cfvo type="max"/>
        <color rgb="FFF8696B"/>
        <color rgb="FFFCFCFF"/>
      </colorScale>
    </cfRule>
    <cfRule type="containsText" dxfId="1113" priority="1229" operator="containsText" text=" ">
      <formula>NOT(ISERROR(SEARCH(" ",C611)))</formula>
    </cfRule>
  </conditionalFormatting>
  <conditionalFormatting sqref="C617:C618">
    <cfRule type="colorScale" priority="1211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121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213">
      <colorScale>
        <cfvo type="min"/>
        <cfvo type="max"/>
        <color rgb="FFF8696B"/>
        <color rgb="FFFCFCFF"/>
      </colorScale>
    </cfRule>
    <cfRule type="containsText" dxfId="1112" priority="1214" operator="containsText" text=" ">
      <formula>NOT(ISERROR(SEARCH(" ",C617)))</formula>
    </cfRule>
  </conditionalFormatting>
  <conditionalFormatting sqref="C623:C624">
    <cfRule type="colorScale" priority="1196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119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98">
      <colorScale>
        <cfvo type="min"/>
        <cfvo type="max"/>
        <color rgb="FFF8696B"/>
        <color rgb="FFFCFCFF"/>
      </colorScale>
    </cfRule>
    <cfRule type="containsText" dxfId="1111" priority="1199" operator="containsText" text=" ">
      <formula>NOT(ISERROR(SEARCH(" ",C623)))</formula>
    </cfRule>
  </conditionalFormatting>
  <conditionalFormatting sqref="C625:C630">
    <cfRule type="colorScale" priority="745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762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763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764">
      <colorScale>
        <cfvo type="min"/>
        <cfvo type="max"/>
        <color rgb="FFF8696B"/>
        <color rgb="FFFCFCFF"/>
      </colorScale>
    </cfRule>
  </conditionalFormatting>
  <conditionalFormatting sqref="C629:C630">
    <cfRule type="colorScale" priority="746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74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748">
      <colorScale>
        <cfvo type="min"/>
        <cfvo type="max"/>
        <color rgb="FFF8696B"/>
        <color rgb="FFFCFCFF"/>
      </colorScale>
    </cfRule>
    <cfRule type="containsText" dxfId="1110" priority="749" operator="containsText" text=" ">
      <formula>NOT(ISERROR(SEARCH(" ",C629)))</formula>
    </cfRule>
  </conditionalFormatting>
  <conditionalFormatting sqref="C635:C636">
    <cfRule type="colorScale" priority="1258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125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260">
      <colorScale>
        <cfvo type="min"/>
        <cfvo type="max"/>
        <color rgb="FFF8696B"/>
        <color rgb="FFFCFCFF"/>
      </colorScale>
    </cfRule>
  </conditionalFormatting>
  <conditionalFormatting sqref="C637:C639">
    <cfRule type="colorScale" priority="116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38:C639">
    <cfRule type="colorScale" priority="1168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116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70">
      <colorScale>
        <cfvo type="min"/>
        <cfvo type="max"/>
        <color rgb="FFF8696B"/>
        <color rgb="FFFCFCFF"/>
      </colorScale>
    </cfRule>
    <cfRule type="containsText" dxfId="1109" priority="1171" operator="containsText" text=" ">
      <formula>NOT(ISERROR(SEARCH(" ",C638)))</formula>
    </cfRule>
  </conditionalFormatting>
  <conditionalFormatting sqref="C640:C645">
    <cfRule type="colorScale" priority="11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40:C643">
    <cfRule type="colorScale" priority="1164">
      <colorScale>
        <cfvo type="min"/>
        <cfvo type="max"/>
        <color rgb="FFF8696B"/>
        <color rgb="FFFCFCFF"/>
      </colorScale>
    </cfRule>
    <cfRule type="colorScale" priority="116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6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644:C645">
    <cfRule type="colorScale" priority="1134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113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36">
      <colorScale>
        <cfvo type="min"/>
        <cfvo type="max"/>
        <color rgb="FFF8696B"/>
        <color rgb="FFFCFCFF"/>
      </colorScale>
    </cfRule>
  </conditionalFormatting>
  <conditionalFormatting sqref="C646:C648">
    <cfRule type="colorScale" priority="110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647:C648">
    <cfRule type="colorScale" priority="1108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110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10">
      <colorScale>
        <cfvo type="min"/>
        <cfvo type="max"/>
        <color rgb="FFF8696B"/>
        <color rgb="FFFCFCFF"/>
      </colorScale>
    </cfRule>
    <cfRule type="containsText" dxfId="1108" priority="1111" operator="containsText" text=" ">
      <formula>NOT(ISERROR(SEARCH(" ",C647)))</formula>
    </cfRule>
  </conditionalFormatting>
  <conditionalFormatting sqref="C649:C654">
    <cfRule type="colorScale" priority="487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01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502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503">
      <colorScale>
        <cfvo type="min"/>
        <cfvo type="max"/>
        <color rgb="FFF8696B"/>
        <color rgb="FFFCFCFF"/>
      </colorScale>
    </cfRule>
  </conditionalFormatting>
  <conditionalFormatting sqref="C653:C654">
    <cfRule type="colorScale" priority="488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48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490">
      <colorScale>
        <cfvo type="min"/>
        <cfvo type="max"/>
        <color rgb="FFF8696B"/>
        <color rgb="FFFCFCFF"/>
      </colorScale>
    </cfRule>
    <cfRule type="containsText" dxfId="1107" priority="491" operator="containsText" text=" ">
      <formula>NOT(ISERROR(SEARCH(" ",C653)))</formula>
    </cfRule>
  </conditionalFormatting>
  <conditionalFormatting sqref="C655:C659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7">
      <colorScale>
        <cfvo type="min"/>
        <cfvo type="max"/>
        <color rgb="FFF8696B"/>
        <color rgb="FFFCFCFF"/>
      </colorScale>
    </cfRule>
    <cfRule type="containsText" dxfId="1106" priority="8" operator="containsText" text=" ">
      <formula>NOT(ISERROR(SEARCH(" ",C655)))</formula>
    </cfRule>
    <cfRule type="colorScale" priority="18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20">
      <colorScale>
        <cfvo type="min"/>
        <cfvo type="max"/>
        <color rgb="FFF8696B"/>
        <color rgb="FFFCFCFF"/>
      </colorScale>
    </cfRule>
    <cfRule type="containsText" dxfId="1105" priority="21" operator="containsText" text=" ">
      <formula>NOT(ISERROR(SEARCH(" ",C655)))</formula>
    </cfRule>
  </conditionalFormatting>
  <conditionalFormatting sqref="D8:D9">
    <cfRule type="containsText" dxfId="1104" priority="33" operator="containsText" text=" ">
      <formula>NOT(ISERROR(SEARCH(" ",D8)))</formula>
    </cfRule>
  </conditionalFormatting>
  <conditionalFormatting sqref="D34:D35">
    <cfRule type="containsText" dxfId="1103" priority="599" operator="containsText" text=" ">
      <formula>NOT(ISERROR(SEARCH(" ",D34)))</formula>
    </cfRule>
  </conditionalFormatting>
  <conditionalFormatting sqref="D48:D49">
    <cfRule type="containsText" dxfId="1102" priority="250" operator="containsText" text=" ">
      <formula>NOT(ISERROR(SEARCH(" ",D48)))</formula>
    </cfRule>
  </conditionalFormatting>
  <conditionalFormatting sqref="D50:D51">
    <cfRule type="containsText" dxfId="1101" priority="232" operator="containsText" text=" ">
      <formula>NOT(ISERROR(SEARCH(" ",D50)))</formula>
    </cfRule>
  </conditionalFormatting>
  <conditionalFormatting sqref="D52:D53">
    <cfRule type="containsText" dxfId="1100" priority="214" operator="containsText" text=" ">
      <formula>NOT(ISERROR(SEARCH(" ",D52)))</formula>
    </cfRule>
  </conditionalFormatting>
  <conditionalFormatting sqref="D54:D55">
    <cfRule type="containsText" dxfId="1099" priority="196" operator="containsText" text=" ">
      <formula>NOT(ISERROR(SEARCH(" ",D54)))</formula>
    </cfRule>
  </conditionalFormatting>
  <conditionalFormatting sqref="I36:I37">
    <cfRule type="containsText" dxfId="1098" priority="486" operator="containsText" text=" ">
      <formula>NOT(ISERROR(SEARCH(" ",I36)))</formula>
    </cfRule>
  </conditionalFormatting>
  <conditionalFormatting sqref="I40:I41">
    <cfRule type="containsText" dxfId="1097" priority="358" operator="containsText" text=" ">
      <formula>NOT(ISERROR(SEARCH(" ",I40)))</formula>
    </cfRule>
  </conditionalFormatting>
  <conditionalFormatting sqref="I42:I43">
    <cfRule type="containsText" dxfId="1096" priority="341" operator="containsText" text=" ">
      <formula>NOT(ISERROR(SEARCH(" ",I42)))</formula>
    </cfRule>
  </conditionalFormatting>
  <conditionalFormatting sqref="I44:I45">
    <cfRule type="containsText" dxfId="1095" priority="296" operator="containsText" text=" ">
      <formula>NOT(ISERROR(SEARCH(" ",I44)))</formula>
    </cfRule>
  </conditionalFormatting>
  <conditionalFormatting sqref="I46:I47">
    <cfRule type="containsText" dxfId="1094" priority="276" operator="containsText" text=" ">
      <formula>NOT(ISERROR(SEARCH(" ",I46)))</formula>
    </cfRule>
  </conditionalFormatting>
  <conditionalFormatting sqref="I48:I49">
    <cfRule type="containsText" dxfId="1093" priority="256" operator="containsText" text=" ">
      <formula>NOT(ISERROR(SEARCH(" ",I48)))</formula>
    </cfRule>
  </conditionalFormatting>
  <conditionalFormatting sqref="I50:I51">
    <cfRule type="containsText" dxfId="1092" priority="238" operator="containsText" text=" ">
      <formula>NOT(ISERROR(SEARCH(" ",I50)))</formula>
    </cfRule>
  </conditionalFormatting>
  <conditionalFormatting sqref="I52:I53">
    <cfRule type="containsText" dxfId="1091" priority="220" operator="containsText" text=" ">
      <formula>NOT(ISERROR(SEARCH(" ",I52)))</formula>
    </cfRule>
  </conditionalFormatting>
  <conditionalFormatting sqref="I54:I55">
    <cfRule type="containsText" dxfId="1090" priority="202" operator="containsText" text=" ">
      <formula>NOT(ISERROR(SEARCH(" ",I54)))</formula>
    </cfRule>
  </conditionalFormatting>
  <conditionalFormatting sqref="I78:I79">
    <cfRule type="containsText" dxfId="1089" priority="680" operator="containsText" text=" ">
      <formula>NOT(ISERROR(SEARCH(" ",I78)))</formula>
    </cfRule>
  </conditionalFormatting>
  <conditionalFormatting sqref="I90:I91">
    <cfRule type="containsText" dxfId="1088" priority="313" operator="containsText" text=" ">
      <formula>NOT(ISERROR(SEARCH(" ",I90)))</formula>
    </cfRule>
  </conditionalFormatting>
  <conditionalFormatting sqref="I601:I624">
    <cfRule type="containsText" dxfId="1087" priority="1351" operator="containsText" text=" ">
      <formula>NOT(ISERROR(SEARCH(" ",I601)))</formula>
    </cfRule>
  </conditionalFormatting>
  <conditionalFormatting sqref="I625:I630">
    <cfRule type="containsText" dxfId="1086" priority="785" operator="containsText" text=" ">
      <formula>NOT(ISERROR(SEARCH(" ",I625)))</formula>
    </cfRule>
  </conditionalFormatting>
  <conditionalFormatting sqref="I632:I634">
    <cfRule type="containsText" dxfId="1085" priority="1387" operator="containsText" text=" ">
      <formula>NOT(ISERROR(SEARCH(" ",I632)))</formula>
    </cfRule>
  </conditionalFormatting>
  <conditionalFormatting sqref="I635:I636">
    <cfRule type="containsText" dxfId="1084" priority="1261" operator="containsText" text=" ">
      <formula>NOT(ISERROR(SEARCH(" ",I635)))</formula>
    </cfRule>
  </conditionalFormatting>
  <conditionalFormatting sqref="I638:I639">
    <cfRule type="containsText" dxfId="1083" priority="1172" operator="containsText" text=" ">
      <formula>NOT(ISERROR(SEARCH(" ",I638)))</formula>
    </cfRule>
  </conditionalFormatting>
  <conditionalFormatting sqref="I641:I643">
    <cfRule type="containsText" dxfId="1082" priority="1153" operator="containsText" text=" ">
      <formula>NOT(ISERROR(SEARCH(" ",I641)))</formula>
    </cfRule>
  </conditionalFormatting>
  <conditionalFormatting sqref="I644:I645">
    <cfRule type="containsText" dxfId="1081" priority="1137" operator="containsText" text=" ">
      <formula>NOT(ISERROR(SEARCH(" ",I644)))</formula>
    </cfRule>
  </conditionalFormatting>
  <conditionalFormatting sqref="I647:I648">
    <cfRule type="containsText" dxfId="1080" priority="1112" operator="containsText" text=" ">
      <formula>NOT(ISERROR(SEARCH(" ",I647)))</formula>
    </cfRule>
  </conditionalFormatting>
  <conditionalFormatting sqref="I660:I664">
    <cfRule type="containsText" dxfId="1079" priority="1471" operator="containsText" text=" ">
      <formula>NOT(ISERROR(SEARCH(" ",I660)))</formula>
    </cfRule>
  </conditionalFormatting>
  <conditionalFormatting sqref="I666:I669">
    <cfRule type="containsText" dxfId="1078" priority="1445" operator="containsText" text=" ">
      <formula>NOT(ISERROR(SEARCH(" ",I666)))</formula>
    </cfRule>
  </conditionalFormatting>
  <conditionalFormatting sqref="N665:N669">
    <cfRule type="cellIs" dxfId="1077" priority="1443" operator="equal">
      <formula>0</formula>
    </cfRule>
    <cfRule type="containsText" dxfId="1076" priority="1444" operator="containsText" text=" ">
      <formula>NOT(ISERROR(SEARCH(" ",N665)))</formula>
    </cfRule>
  </conditionalFormatting>
  <conditionalFormatting sqref="O590:O594">
    <cfRule type="cellIs" dxfId="1075" priority="2080" operator="equal">
      <formula>0</formula>
    </cfRule>
    <cfRule type="containsText" dxfId="1074" priority="2081" operator="containsText" text=" ">
      <formula>NOT(ISERROR(SEARCH(" ",O590)))</formula>
    </cfRule>
  </conditionalFormatting>
  <conditionalFormatting sqref="O596:O598">
    <cfRule type="cellIs" dxfId="1073" priority="1368" operator="equal">
      <formula>0</formula>
    </cfRule>
    <cfRule type="containsText" dxfId="1072" priority="1369" operator="containsText" text=" ">
      <formula>NOT(ISERROR(SEARCH(" ",O596)))</formula>
    </cfRule>
  </conditionalFormatting>
  <conditionalFormatting sqref="O599:O600">
    <cfRule type="cellIs" dxfId="1071" priority="1252" operator="equal">
      <formula>0</formula>
    </cfRule>
    <cfRule type="containsText" dxfId="1070" priority="1253" operator="containsText" text=" ">
      <formula>NOT(ISERROR(SEARCH(" ",O599)))</formula>
    </cfRule>
  </conditionalFormatting>
  <conditionalFormatting sqref="O602:O604">
    <cfRule type="cellIs" dxfId="1069" priority="826" operator="equal">
      <formula>0</formula>
    </cfRule>
    <cfRule type="containsText" dxfId="1068" priority="827" operator="containsText" text=" ">
      <formula>NOT(ISERROR(SEARCH(" ",O602)))</formula>
    </cfRule>
  </conditionalFormatting>
  <conditionalFormatting sqref="O605:O606">
    <cfRule type="cellIs" dxfId="1067" priority="795" operator="equal">
      <formula>0</formula>
    </cfRule>
    <cfRule type="containsText" dxfId="1066" priority="796" operator="containsText" text=" ">
      <formula>NOT(ISERROR(SEARCH(" ",O605)))</formula>
    </cfRule>
  </conditionalFormatting>
  <conditionalFormatting sqref="O608:O610">
    <cfRule type="cellIs" dxfId="1065" priority="1292" operator="equal">
      <formula>0</formula>
    </cfRule>
    <cfRule type="containsText" dxfId="1064" priority="1293" operator="containsText" text=" ">
      <formula>NOT(ISERROR(SEARCH(" ",O608)))</formula>
    </cfRule>
  </conditionalFormatting>
  <conditionalFormatting sqref="O611:O612">
    <cfRule type="cellIs" dxfId="1063" priority="1235" operator="equal">
      <formula>0</formula>
    </cfRule>
    <cfRule type="containsText" dxfId="1062" priority="1236" operator="containsText" text=" ">
      <formula>NOT(ISERROR(SEARCH(" ",O611)))</formula>
    </cfRule>
  </conditionalFormatting>
  <conditionalFormatting sqref="O614:O616">
    <cfRule type="cellIs" dxfId="1061" priority="1314" operator="equal">
      <formula>0</formula>
    </cfRule>
    <cfRule type="containsText" dxfId="1060" priority="1315" operator="containsText" text=" ">
      <formula>NOT(ISERROR(SEARCH(" ",O614)))</formula>
    </cfRule>
  </conditionalFormatting>
  <conditionalFormatting sqref="O617:O618">
    <cfRule type="cellIs" dxfId="1059" priority="1220" operator="equal">
      <formula>0</formula>
    </cfRule>
    <cfRule type="containsText" dxfId="1058" priority="1221" operator="containsText" text=" ">
      <formula>NOT(ISERROR(SEARCH(" ",O617)))</formula>
    </cfRule>
  </conditionalFormatting>
  <conditionalFormatting sqref="O620:O622">
    <cfRule type="cellIs" dxfId="1057" priority="1336" operator="equal">
      <formula>0</formula>
    </cfRule>
    <cfRule type="containsText" dxfId="1056" priority="1337" operator="containsText" text=" ">
      <formula>NOT(ISERROR(SEARCH(" ",O620)))</formula>
    </cfRule>
  </conditionalFormatting>
  <conditionalFormatting sqref="O623:O624">
    <cfRule type="cellIs" dxfId="1055" priority="1205" operator="equal">
      <formula>0</formula>
    </cfRule>
    <cfRule type="containsText" dxfId="1054" priority="1206" operator="containsText" text=" ">
      <formula>NOT(ISERROR(SEARCH(" ",O623)))</formula>
    </cfRule>
  </conditionalFormatting>
  <conditionalFormatting sqref="O626:O628">
    <cfRule type="cellIs" dxfId="1053" priority="778" operator="equal">
      <formula>0</formula>
    </cfRule>
    <cfRule type="containsText" dxfId="1052" priority="779" operator="containsText" text=" ">
      <formula>NOT(ISERROR(SEARCH(" ",O626)))</formula>
    </cfRule>
  </conditionalFormatting>
  <conditionalFormatting sqref="O629:O630">
    <cfRule type="cellIs" dxfId="1051" priority="756" operator="equal">
      <formula>0</formula>
    </cfRule>
    <cfRule type="containsText" dxfId="1050" priority="757" operator="containsText" text=" ">
      <formula>NOT(ISERROR(SEARCH(" ",O629)))</formula>
    </cfRule>
  </conditionalFormatting>
  <conditionalFormatting sqref="O650:O652">
    <cfRule type="cellIs" dxfId="1049" priority="519" operator="equal">
      <formula>0</formula>
    </cfRule>
    <cfRule type="containsText" dxfId="1048" priority="520" operator="containsText" text=" ">
      <formula>NOT(ISERROR(SEARCH(" ",O650)))</formula>
    </cfRule>
  </conditionalFormatting>
  <conditionalFormatting sqref="O653:O654">
    <cfRule type="cellIs" dxfId="1047" priority="498" operator="equal">
      <formula>0</formula>
    </cfRule>
    <cfRule type="containsText" dxfId="1046" priority="499" operator="containsText" text=" ">
      <formula>NOT(ISERROR(SEARCH(" ",O653)))</formula>
    </cfRule>
  </conditionalFormatting>
  <conditionalFormatting sqref="O655:O659">
    <cfRule type="cellIs" dxfId="1045" priority="15" operator="equal">
      <formula>0</formula>
    </cfRule>
    <cfRule type="containsText" dxfId="1044" priority="16" operator="containsText" text=" ">
      <formula>NOT(ISERROR(SEARCH(" ",O655)))</formula>
    </cfRule>
  </conditionalFormatting>
  <conditionalFormatting sqref="O660:O664">
    <cfRule type="cellIs" dxfId="1043" priority="1499" operator="equal">
      <formula>0</formula>
    </cfRule>
    <cfRule type="containsText" dxfId="1042" priority="1500" operator="containsText" text=" ">
      <formula>NOT(ISERROR(SEARCH(" ",O660)))</formula>
    </cfRule>
  </conditionalFormatting>
  <conditionalFormatting sqref="O666:O669">
    <cfRule type="cellIs" dxfId="1041" priority="1446" operator="equal">
      <formula>0</formula>
    </cfRule>
    <cfRule type="containsText" dxfId="1040" priority="1447" operator="containsText" text=" ">
      <formula>NOT(ISERROR(SEARCH(" ",O666)))</formula>
    </cfRule>
  </conditionalFormatting>
  <conditionalFormatting sqref="P8:P9">
    <cfRule type="cellIs" dxfId="1039" priority="26" operator="equal">
      <formula>0</formula>
    </cfRule>
    <cfRule type="containsText" dxfId="1038" priority="27" operator="containsText" text=" ">
      <formula>NOT(ISERROR(SEARCH(" ",P8)))</formula>
    </cfRule>
  </conditionalFormatting>
  <conditionalFormatting sqref="P18:P19">
    <cfRule type="cellIs" dxfId="1037" priority="166" operator="equal">
      <formula>0</formula>
    </cfRule>
    <cfRule type="containsText" dxfId="1036" priority="167" operator="containsText" text=" ">
      <formula>NOT(ISERROR(SEARCH(" ",P18)))</formula>
    </cfRule>
  </conditionalFormatting>
  <conditionalFormatting sqref="P23:P25">
    <cfRule type="cellIs" dxfId="1035" priority="154" operator="equal">
      <formula>0</formula>
    </cfRule>
    <cfRule type="containsText" dxfId="1034" priority="155" operator="containsText" text=" ">
      <formula>NOT(ISERROR(SEARCH(" ",P23)))</formula>
    </cfRule>
  </conditionalFormatting>
  <conditionalFormatting sqref="P26:P29">
    <cfRule type="cellIs" dxfId="1033" priority="150" operator="equal">
      <formula>0</formula>
    </cfRule>
    <cfRule type="containsText" dxfId="1032" priority="151" operator="containsText" text=" ">
      <formula>NOT(ISERROR(SEARCH(" ",P26)))</formula>
    </cfRule>
  </conditionalFormatting>
  <conditionalFormatting sqref="P30:P31">
    <cfRule type="cellIs" dxfId="1031" priority="98" operator="equal">
      <formula>0</formula>
    </cfRule>
    <cfRule type="containsText" dxfId="1030" priority="99" operator="containsText" text=" ">
      <formula>NOT(ISERROR(SEARCH(" ",P30)))</formula>
    </cfRule>
  </conditionalFormatting>
  <conditionalFormatting sqref="P32:P33">
    <cfRule type="cellIs" dxfId="1029" priority="96" operator="equal">
      <formula>0</formula>
    </cfRule>
    <cfRule type="containsText" dxfId="1028" priority="97" operator="containsText" text=" ">
      <formula>NOT(ISERROR(SEARCH(" ",P32)))</formula>
    </cfRule>
  </conditionalFormatting>
  <conditionalFormatting sqref="P34:P35">
    <cfRule type="cellIs" dxfId="1027" priority="94" operator="equal">
      <formula>0</formula>
    </cfRule>
    <cfRule type="containsText" dxfId="1026" priority="95" operator="containsText" text=" ">
      <formula>NOT(ISERROR(SEARCH(" ",P34)))</formula>
    </cfRule>
  </conditionalFormatting>
  <conditionalFormatting sqref="P36:P37">
    <cfRule type="cellIs" dxfId="1025" priority="76" operator="equal">
      <formula>0</formula>
    </cfRule>
    <cfRule type="containsText" dxfId="1024" priority="77" operator="containsText" text=" ">
      <formula>NOT(ISERROR(SEARCH(" ",P36)))</formula>
    </cfRule>
  </conditionalFormatting>
  <conditionalFormatting sqref="P38:P39">
    <cfRule type="cellIs" dxfId="1023" priority="92" operator="equal">
      <formula>0</formula>
    </cfRule>
    <cfRule type="containsText" dxfId="1022" priority="93" operator="containsText" text=" ">
      <formula>NOT(ISERROR(SEARCH(" ",P38)))</formula>
    </cfRule>
  </conditionalFormatting>
  <conditionalFormatting sqref="P40:P41">
    <cfRule type="cellIs" dxfId="1021" priority="60" operator="equal">
      <formula>0</formula>
    </cfRule>
    <cfRule type="containsText" dxfId="1020" priority="61" operator="containsText" text=" ">
      <formula>NOT(ISERROR(SEARCH(" ",P40)))</formula>
    </cfRule>
  </conditionalFormatting>
  <conditionalFormatting sqref="P42:P43">
    <cfRule type="cellIs" dxfId="1019" priority="58" operator="equal">
      <formula>0</formula>
    </cfRule>
    <cfRule type="containsText" dxfId="1018" priority="59" operator="containsText" text=" ">
      <formula>NOT(ISERROR(SEARCH(" ",P42)))</formula>
    </cfRule>
  </conditionalFormatting>
  <conditionalFormatting sqref="P44:P45">
    <cfRule type="cellIs" dxfId="1017" priority="52" operator="equal">
      <formula>0</formula>
    </cfRule>
    <cfRule type="containsText" dxfId="1016" priority="53" operator="containsText" text=" ">
      <formula>NOT(ISERROR(SEARCH(" ",P44)))</formula>
    </cfRule>
  </conditionalFormatting>
  <conditionalFormatting sqref="P46:P47">
    <cfRule type="cellIs" dxfId="1015" priority="50" operator="equal">
      <formula>0</formula>
    </cfRule>
    <cfRule type="containsText" dxfId="1014" priority="51" operator="containsText" text=" ">
      <formula>NOT(ISERROR(SEARCH(" ",P46)))</formula>
    </cfRule>
  </conditionalFormatting>
  <conditionalFormatting sqref="P48:P49">
    <cfRule type="cellIs" dxfId="1013" priority="48" operator="equal">
      <formula>0</formula>
    </cfRule>
    <cfRule type="containsText" dxfId="1012" priority="49" operator="containsText" text=" ">
      <formula>NOT(ISERROR(SEARCH(" ",P48)))</formula>
    </cfRule>
  </conditionalFormatting>
  <conditionalFormatting sqref="P50:P51">
    <cfRule type="cellIs" dxfId="1011" priority="46" operator="equal">
      <formula>0</formula>
    </cfRule>
    <cfRule type="containsText" dxfId="1010" priority="47" operator="containsText" text=" ">
      <formula>NOT(ISERROR(SEARCH(" ",P50)))</formula>
    </cfRule>
  </conditionalFormatting>
  <conditionalFormatting sqref="P52:P53">
    <cfRule type="cellIs" dxfId="1009" priority="44" operator="equal">
      <formula>0</formula>
    </cfRule>
    <cfRule type="containsText" dxfId="1008" priority="45" operator="containsText" text=" ">
      <formula>NOT(ISERROR(SEARCH(" ",P52)))</formula>
    </cfRule>
  </conditionalFormatting>
  <conditionalFormatting sqref="P54:P55">
    <cfRule type="cellIs" dxfId="1007" priority="42" operator="equal">
      <formula>0</formula>
    </cfRule>
    <cfRule type="containsText" dxfId="1006" priority="43" operator="containsText" text=" ">
      <formula>NOT(ISERROR(SEARCH(" ",P54)))</formula>
    </cfRule>
  </conditionalFormatting>
  <conditionalFormatting sqref="P56:P69">
    <cfRule type="cellIs" dxfId="1005" priority="170" operator="equal">
      <formula>0</formula>
    </cfRule>
  </conditionalFormatting>
  <conditionalFormatting sqref="P70:P73">
    <cfRule type="cellIs" dxfId="1004" priority="74" operator="equal">
      <formula>0</formula>
    </cfRule>
    <cfRule type="containsText" dxfId="1003" priority="75" operator="containsText" text=" ">
      <formula>NOT(ISERROR(SEARCH(" ",P70)))</formula>
    </cfRule>
  </conditionalFormatting>
  <conditionalFormatting sqref="P102:P350">
    <cfRule type="cellIs" dxfId="1002" priority="181" operator="equal">
      <formula>0</formula>
    </cfRule>
  </conditionalFormatting>
  <conditionalFormatting sqref="P103:P326">
    <cfRule type="containsText" dxfId="1001" priority="184" operator="containsText" text=" ">
      <formula>NOT(ISERROR(SEARCH(" ",P103)))</formula>
    </cfRule>
  </conditionalFormatting>
  <conditionalFormatting sqref="P590:P594">
    <cfRule type="cellIs" dxfId="1000" priority="179" operator="equal">
      <formula>0</formula>
    </cfRule>
    <cfRule type="containsText" dxfId="999" priority="180" operator="containsText" text=" ">
      <formula>NOT(ISERROR(SEARCH(" ",P590)))</formula>
    </cfRule>
  </conditionalFormatting>
  <conditionalFormatting sqref="P596:P598">
    <cfRule type="cellIs" dxfId="998" priority="146" operator="equal">
      <formula>0</formula>
    </cfRule>
    <cfRule type="containsText" dxfId="997" priority="147" operator="containsText" text=" ">
      <formula>NOT(ISERROR(SEARCH(" ",P596)))</formula>
    </cfRule>
  </conditionalFormatting>
  <conditionalFormatting sqref="P599:P600">
    <cfRule type="cellIs" dxfId="996" priority="130" operator="equal">
      <formula>0</formula>
    </cfRule>
    <cfRule type="containsText" dxfId="995" priority="131" operator="containsText" text=" ">
      <formula>NOT(ISERROR(SEARCH(" ",P599)))</formula>
    </cfRule>
  </conditionalFormatting>
  <conditionalFormatting sqref="P602:P604">
    <cfRule type="cellIs" dxfId="994" priority="122" operator="equal">
      <formula>0</formula>
    </cfRule>
    <cfRule type="containsText" dxfId="993" priority="123" operator="containsText" text=" ">
      <formula>NOT(ISERROR(SEARCH(" ",P602)))</formula>
    </cfRule>
  </conditionalFormatting>
  <conditionalFormatting sqref="P605:P606">
    <cfRule type="cellIs" dxfId="992" priority="118" operator="equal">
      <formula>0</formula>
    </cfRule>
    <cfRule type="containsText" dxfId="991" priority="119" operator="containsText" text=" ">
      <formula>NOT(ISERROR(SEARCH(" ",P605)))</formula>
    </cfRule>
  </conditionalFormatting>
  <conditionalFormatting sqref="P608:P610">
    <cfRule type="cellIs" dxfId="990" priority="134" operator="equal">
      <formula>0</formula>
    </cfRule>
    <cfRule type="containsText" dxfId="989" priority="135" operator="containsText" text=" ">
      <formula>NOT(ISERROR(SEARCH(" ",P608)))</formula>
    </cfRule>
  </conditionalFormatting>
  <conditionalFormatting sqref="P611:P612">
    <cfRule type="cellIs" dxfId="988" priority="128" operator="equal">
      <formula>0</formula>
    </cfRule>
    <cfRule type="containsText" dxfId="987" priority="129" operator="containsText" text=" ">
      <formula>NOT(ISERROR(SEARCH(" ",P611)))</formula>
    </cfRule>
  </conditionalFormatting>
  <conditionalFormatting sqref="P614:P616">
    <cfRule type="cellIs" dxfId="986" priority="138" operator="equal">
      <formula>0</formula>
    </cfRule>
    <cfRule type="containsText" dxfId="985" priority="139" operator="containsText" text=" ">
      <formula>NOT(ISERROR(SEARCH(" ",P614)))</formula>
    </cfRule>
  </conditionalFormatting>
  <conditionalFormatting sqref="P617:P618">
    <cfRule type="cellIs" dxfId="984" priority="126" operator="equal">
      <formula>0</formula>
    </cfRule>
    <cfRule type="containsText" dxfId="983" priority="127" operator="containsText" text=" ">
      <formula>NOT(ISERROR(SEARCH(" ",P617)))</formula>
    </cfRule>
  </conditionalFormatting>
  <conditionalFormatting sqref="P620:P622">
    <cfRule type="cellIs" dxfId="982" priority="142" operator="equal">
      <formula>0</formula>
    </cfRule>
    <cfRule type="containsText" dxfId="981" priority="143" operator="containsText" text=" ">
      <formula>NOT(ISERROR(SEARCH(" ",P620)))</formula>
    </cfRule>
  </conditionalFormatting>
  <conditionalFormatting sqref="P623:P624">
    <cfRule type="cellIs" dxfId="980" priority="124" operator="equal">
      <formula>0</formula>
    </cfRule>
    <cfRule type="containsText" dxfId="979" priority="125" operator="containsText" text=" ">
      <formula>NOT(ISERROR(SEARCH(" ",P623)))</formula>
    </cfRule>
  </conditionalFormatting>
  <conditionalFormatting sqref="P626:P628">
    <cfRule type="cellIs" dxfId="978" priority="116" operator="equal">
      <formula>0</formula>
    </cfRule>
    <cfRule type="containsText" dxfId="977" priority="117" operator="containsText" text=" ">
      <formula>NOT(ISERROR(SEARCH(" ",P626)))</formula>
    </cfRule>
  </conditionalFormatting>
  <conditionalFormatting sqref="P629:P630">
    <cfRule type="cellIs" dxfId="976" priority="112" operator="equal">
      <formula>0</formula>
    </cfRule>
    <cfRule type="containsText" dxfId="975" priority="113" operator="containsText" text=" ">
      <formula>NOT(ISERROR(SEARCH(" ",P629)))</formula>
    </cfRule>
  </conditionalFormatting>
  <conditionalFormatting sqref="P650:P652">
    <cfRule type="cellIs" dxfId="974" priority="82" operator="equal">
      <formula>0</formula>
    </cfRule>
    <cfRule type="containsText" dxfId="973" priority="83" operator="containsText" text=" ">
      <formula>NOT(ISERROR(SEARCH(" ",P650)))</formula>
    </cfRule>
  </conditionalFormatting>
  <conditionalFormatting sqref="P653:P654">
    <cfRule type="cellIs" dxfId="972" priority="78" operator="equal">
      <formula>0</formula>
    </cfRule>
    <cfRule type="containsText" dxfId="971" priority="79" operator="containsText" text=" ">
      <formula>NOT(ISERROR(SEARCH(" ",P653)))</formula>
    </cfRule>
  </conditionalFormatting>
  <conditionalFormatting sqref="P655:P659">
    <cfRule type="cellIs" dxfId="970" priority="1" operator="equal">
      <formula>0</formula>
    </cfRule>
    <cfRule type="containsText" dxfId="969" priority="2" operator="containsText" text=" ">
      <formula>NOT(ISERROR(SEARCH(" ",P655)))</formula>
    </cfRule>
  </conditionalFormatting>
  <conditionalFormatting sqref="P660:P664">
    <cfRule type="cellIs" dxfId="968" priority="171" operator="equal">
      <formula>0</formula>
    </cfRule>
    <cfRule type="containsText" dxfId="967" priority="172" operator="containsText" text=" ">
      <formula>NOT(ISERROR(SEARCH(" ",P660)))</formula>
    </cfRule>
  </conditionalFormatting>
  <conditionalFormatting sqref="P666:P669">
    <cfRule type="cellIs" dxfId="966" priority="160" operator="equal">
      <formula>0</formula>
    </cfRule>
    <cfRule type="containsText" dxfId="965" priority="161" operator="containsText" text=" ">
      <formula>NOT(ISERROR(SEARCH(" ",P666)))</formula>
    </cfRule>
  </conditionalFormatting>
  <conditionalFormatting sqref="Q8:Q9">
    <cfRule type="containsText" dxfId="964" priority="32" operator="containsText" text=" ">
      <formula>NOT(ISERROR(SEARCH(" ",Q8)))</formula>
    </cfRule>
  </conditionalFormatting>
  <conditionalFormatting sqref="Q18:Q19">
    <cfRule type="containsText" dxfId="963" priority="1474" operator="containsText" text=" ">
      <formula>NOT(ISERROR(SEARCH(" ",Q18)))</formula>
    </cfRule>
  </conditionalFormatting>
  <conditionalFormatting sqref="Q28:Q29">
    <cfRule type="containsText" dxfId="962" priority="835" operator="containsText" text=" ">
      <formula>NOT(ISERROR(SEARCH(" ",Q28)))</formula>
    </cfRule>
  </conditionalFormatting>
  <conditionalFormatting sqref="Q30:Q31">
    <cfRule type="containsText" dxfId="961" priority="626" operator="containsText" text=" ">
      <formula>NOT(ISERROR(SEARCH(" ",Q30)))</formula>
    </cfRule>
  </conditionalFormatting>
  <conditionalFormatting sqref="Q40:Q41">
    <cfRule type="containsText" dxfId="960" priority="344" operator="containsText" text=" ">
      <formula>NOT(ISERROR(SEARCH(" ",Q40)))</formula>
    </cfRule>
  </conditionalFormatting>
  <conditionalFormatting sqref="Q92:Q101">
    <cfRule type="cellIs" dxfId="959" priority="1532" operator="equal">
      <formula>0</formula>
    </cfRule>
    <cfRule type="containsText" dxfId="958" priority="1533" operator="containsText" text=" ">
      <formula>NOT(ISERROR(SEARCH(" ",Q92)))</formula>
    </cfRule>
  </conditionalFormatting>
  <conditionalFormatting sqref="Q467:Q484">
    <cfRule type="cellIs" dxfId="957" priority="2052" operator="equal">
      <formula>0</formula>
    </cfRule>
  </conditionalFormatting>
  <conditionalFormatting sqref="Q596:Q598">
    <cfRule type="cellIs" dxfId="956" priority="1362" operator="equal">
      <formula>0</formula>
    </cfRule>
  </conditionalFormatting>
  <conditionalFormatting sqref="Q599:Q600">
    <cfRule type="cellIs" dxfId="955" priority="1246" operator="equal">
      <formula>0</formula>
    </cfRule>
  </conditionalFormatting>
  <conditionalFormatting sqref="Q602:Q604">
    <cfRule type="cellIs" dxfId="954" priority="821" operator="equal">
      <formula>0</formula>
    </cfRule>
  </conditionalFormatting>
  <conditionalFormatting sqref="Q605:Q606">
    <cfRule type="cellIs" dxfId="953" priority="790" operator="equal">
      <formula>0</formula>
    </cfRule>
  </conditionalFormatting>
  <conditionalFormatting sqref="Q608:Q610">
    <cfRule type="cellIs" dxfId="952" priority="1287" operator="equal">
      <formula>0</formula>
    </cfRule>
  </conditionalFormatting>
  <conditionalFormatting sqref="Q611:Q612">
    <cfRule type="cellIs" dxfId="951" priority="1230" operator="equal">
      <formula>0</formula>
    </cfRule>
  </conditionalFormatting>
  <conditionalFormatting sqref="Q614:Q616">
    <cfRule type="cellIs" dxfId="950" priority="1309" operator="equal">
      <formula>0</formula>
    </cfRule>
  </conditionalFormatting>
  <conditionalFormatting sqref="Q617:Q618">
    <cfRule type="cellIs" dxfId="949" priority="1215" operator="equal">
      <formula>0</formula>
    </cfRule>
  </conditionalFormatting>
  <conditionalFormatting sqref="Q620:Q622">
    <cfRule type="cellIs" dxfId="948" priority="1331" operator="equal">
      <formula>0</formula>
    </cfRule>
  </conditionalFormatting>
  <conditionalFormatting sqref="Q623:Q624">
    <cfRule type="cellIs" dxfId="947" priority="1200" operator="equal">
      <formula>0</formula>
    </cfRule>
  </conditionalFormatting>
  <conditionalFormatting sqref="Q626:Q628">
    <cfRule type="cellIs" dxfId="946" priority="773" operator="equal">
      <formula>0</formula>
    </cfRule>
  </conditionalFormatting>
  <conditionalFormatting sqref="Q629:Q630">
    <cfRule type="cellIs" dxfId="945" priority="750" operator="equal">
      <formula>0</formula>
    </cfRule>
  </conditionalFormatting>
  <conditionalFormatting sqref="Q632:Q634">
    <cfRule type="cellIs" dxfId="944" priority="1388" operator="equal">
      <formula>0</formula>
    </cfRule>
  </conditionalFormatting>
  <conditionalFormatting sqref="Q635:Q636">
    <cfRule type="cellIs" dxfId="943" priority="1262" operator="equal">
      <formula>0</formula>
    </cfRule>
  </conditionalFormatting>
  <conditionalFormatting sqref="Q638:Q639">
    <cfRule type="cellIs" dxfId="942" priority="1173" operator="equal">
      <formula>0</formula>
    </cfRule>
  </conditionalFormatting>
  <conditionalFormatting sqref="Q641:Q643">
    <cfRule type="cellIs" dxfId="941" priority="1154" operator="equal">
      <formula>0</formula>
    </cfRule>
  </conditionalFormatting>
  <conditionalFormatting sqref="Q644:Q645">
    <cfRule type="cellIs" dxfId="940" priority="1138" operator="equal">
      <formula>0</formula>
    </cfRule>
  </conditionalFormatting>
  <conditionalFormatting sqref="Q647:Q648">
    <cfRule type="cellIs" dxfId="939" priority="1113" operator="equal">
      <formula>0</formula>
    </cfRule>
  </conditionalFormatting>
  <conditionalFormatting sqref="Q650:Q652">
    <cfRule type="cellIs" dxfId="938" priority="513" operator="equal">
      <formula>0</formula>
    </cfRule>
  </conditionalFormatting>
  <conditionalFormatting sqref="Q653:Q654">
    <cfRule type="cellIs" dxfId="937" priority="492" operator="equal">
      <formula>0</formula>
    </cfRule>
  </conditionalFormatting>
  <conditionalFormatting sqref="Q655:Q659">
    <cfRule type="cellIs" dxfId="936" priority="9" operator="equal">
      <formula>0</formula>
    </cfRule>
  </conditionalFormatting>
  <conditionalFormatting sqref="R596:R598">
    <cfRule type="containsText" dxfId="935" priority="1365" operator="containsText" text=" ">
      <formula>NOT(ISERROR(SEARCH(" ",R596)))</formula>
    </cfRule>
  </conditionalFormatting>
  <conditionalFormatting sqref="R599:R600">
    <cfRule type="containsText" dxfId="934" priority="1249" operator="containsText" text=" ">
      <formula>NOT(ISERROR(SEARCH(" ",R599)))</formula>
    </cfRule>
  </conditionalFormatting>
  <conditionalFormatting sqref="R607:R612">
    <cfRule type="containsText" dxfId="933" priority="1281" operator="containsText" text=" ">
      <formula>NOT(ISERROR(SEARCH(" ",R607)))</formula>
    </cfRule>
  </conditionalFormatting>
  <conditionalFormatting sqref="R619:R623">
    <cfRule type="containsText" dxfId="932" priority="645" operator="containsText" text=" ">
      <formula>NOT(ISERROR(SEARCH(" ",R619)))</formula>
    </cfRule>
  </conditionalFormatting>
  <conditionalFormatting sqref="R624:R629">
    <cfRule type="containsText" dxfId="931" priority="644" operator="containsText" text=" ">
      <formula>NOT(ISERROR(SEARCH(" ",R624)))</formula>
    </cfRule>
  </conditionalFormatting>
  <conditionalFormatting sqref="R632:R634">
    <cfRule type="containsText" dxfId="930" priority="1391" operator="containsText" text=" ">
      <formula>NOT(ISERROR(SEARCH(" ",R632)))</formula>
    </cfRule>
  </conditionalFormatting>
  <conditionalFormatting sqref="R635:R636">
    <cfRule type="containsText" dxfId="929" priority="1265" operator="containsText" text=" ">
      <formula>NOT(ISERROR(SEARCH(" ",R635)))</formula>
    </cfRule>
  </conditionalFormatting>
  <conditionalFormatting sqref="R638:R639">
    <cfRule type="containsText" dxfId="928" priority="1176" operator="containsText" text=" ">
      <formula>NOT(ISERROR(SEARCH(" ",R638)))</formula>
    </cfRule>
  </conditionalFormatting>
  <conditionalFormatting sqref="R641:R643">
    <cfRule type="containsText" dxfId="927" priority="1157" operator="containsText" text=" ">
      <formula>NOT(ISERROR(SEARCH(" ",R641)))</formula>
    </cfRule>
  </conditionalFormatting>
  <conditionalFormatting sqref="R644:R645">
    <cfRule type="containsText" dxfId="926" priority="1141" operator="containsText" text=" ">
      <formula>NOT(ISERROR(SEARCH(" ",R644)))</formula>
    </cfRule>
  </conditionalFormatting>
  <conditionalFormatting sqref="R647:R648">
    <cfRule type="containsText" dxfId="925" priority="1116" operator="containsText" text=" ">
      <formula>NOT(ISERROR(SEARCH(" ",R647)))</formula>
    </cfRule>
  </conditionalFormatting>
  <conditionalFormatting sqref="R650:R652">
    <cfRule type="containsText" dxfId="924" priority="516" operator="containsText" text=" ">
      <formula>NOT(ISERROR(SEARCH(" ",R650)))</formula>
    </cfRule>
  </conditionalFormatting>
  <conditionalFormatting sqref="R653:R654">
    <cfRule type="containsText" dxfId="923" priority="495" operator="containsText" text=" ">
      <formula>NOT(ISERROR(SEARCH(" ",R653)))</formula>
    </cfRule>
  </conditionalFormatting>
  <conditionalFormatting sqref="R655:R659">
    <cfRule type="containsText" dxfId="922" priority="12" operator="containsText" text=" ">
      <formula>NOT(ISERROR(SEARCH(" ",R655)))</formula>
    </cfRule>
  </conditionalFormatting>
  <conditionalFormatting sqref="S90:S91">
    <cfRule type="containsText" dxfId="921" priority="322" operator="containsText" text=" ">
      <formula>NOT(ISERROR(SEARCH(" ",S90)))</formula>
    </cfRule>
  </conditionalFormatting>
  <conditionalFormatting sqref="T274:T278">
    <cfRule type="containsText" dxfId="920" priority="2544" operator="containsText" text=" ">
      <formula>NOT(ISERROR(SEARCH(" ",T274)))</formula>
    </cfRule>
  </conditionalFormatting>
  <conditionalFormatting sqref="T303:T310">
    <cfRule type="containsText" dxfId="919" priority="2551" operator="containsText" text=" ">
      <formula>NOT(ISERROR(SEARCH(" ",T303)))</formula>
    </cfRule>
  </conditionalFormatting>
  <conditionalFormatting sqref="T311:T326">
    <cfRule type="containsText" dxfId="918" priority="2548" operator="containsText" text=" ">
      <formula>NOT(ISERROR(SEARCH(" ",T311)))</formula>
    </cfRule>
  </conditionalFormatting>
  <conditionalFormatting sqref="U274:U278">
    <cfRule type="containsText" dxfId="917" priority="2545" operator="containsText" text=" ">
      <formula>NOT(ISERROR(SEARCH(" ",U274)))</formula>
    </cfRule>
  </conditionalFormatting>
  <conditionalFormatting sqref="U303:U310">
    <cfRule type="containsText" dxfId="916" priority="2550" operator="containsText" text=" ">
      <formula>NOT(ISERROR(SEARCH(" ",U303)))</formula>
    </cfRule>
  </conditionalFormatting>
  <conditionalFormatting sqref="U311:U326">
    <cfRule type="containsText" dxfId="915" priority="2549" operator="containsText" text=" ">
      <formula>NOT(ISERROR(SEARCH(" ",U311)))</formula>
    </cfRule>
  </conditionalFormatting>
  <conditionalFormatting sqref="V8:V9">
    <cfRule type="containsText" dxfId="914" priority="28" operator="containsText" text=" ">
      <formula>NOT(ISERROR(SEARCH(" ",V8)))</formula>
    </cfRule>
  </conditionalFormatting>
  <conditionalFormatting sqref="V266:V273">
    <cfRule type="containsText" dxfId="913" priority="1101" operator="containsText" text=" ">
      <formula>NOT(ISERROR(SEARCH(" ",V266)))</formula>
    </cfRule>
  </conditionalFormatting>
  <conditionalFormatting sqref="V274:V278">
    <cfRule type="containsText" dxfId="912" priority="1099" operator="containsText" text=" ">
      <formula>NOT(ISERROR(SEARCH(" ",V274)))</formula>
    </cfRule>
  </conditionalFormatting>
  <conditionalFormatting sqref="V279:V286">
    <cfRule type="containsText" dxfId="911" priority="1100" operator="containsText" text=" ">
      <formula>NOT(ISERROR(SEARCH(" ",V279)))</formula>
    </cfRule>
  </conditionalFormatting>
  <conditionalFormatting sqref="V303:V310">
    <cfRule type="containsText" dxfId="910" priority="1103" operator="containsText" text=" ">
      <formula>NOT(ISERROR(SEARCH(" ",V303)))</formula>
    </cfRule>
  </conditionalFormatting>
  <conditionalFormatting sqref="V311:V326">
    <cfRule type="containsText" dxfId="909" priority="1102" operator="containsText" text=" ">
      <formula>NOT(ISERROR(SEARCH(" ",V311)))</formula>
    </cfRule>
  </conditionalFormatting>
  <conditionalFormatting sqref="V530:V533">
    <cfRule type="containsText" dxfId="908" priority="1104" operator="containsText" text=" ">
      <formula>NOT(ISERROR(SEARCH(" ",V530)))</formula>
    </cfRule>
  </conditionalFormatting>
  <conditionalFormatting sqref="V539:V541">
    <cfRule type="containsText" dxfId="907" priority="1093" operator="containsText" text=" ">
      <formula>NOT(ISERROR(SEARCH(" ",V539)))</formula>
    </cfRule>
  </conditionalFormatting>
  <conditionalFormatting sqref="V660:V664">
    <cfRule type="containsText" dxfId="906" priority="860" operator="containsText" text=" ">
      <formula>NOT(ISERROR(SEARCH(" ",V660)))</formula>
    </cfRule>
  </conditionalFormatting>
  <conditionalFormatting sqref="V666:V669">
    <cfRule type="containsText" dxfId="905" priority="852" operator="containsText" text=" ">
      <formula>NOT(ISERROR(SEARCH(" ",V666)))</formula>
    </cfRule>
  </conditionalFormatting>
  <conditionalFormatting sqref="W8:W9">
    <cfRule type="containsText" dxfId="904" priority="34" operator="containsText" text=" ">
      <formula>NOT(ISERROR(SEARCH(" ",W8)))</formula>
    </cfRule>
  </conditionalFormatting>
  <conditionalFormatting sqref="W18:W19">
    <cfRule type="containsText" dxfId="903" priority="1480" operator="containsText" text=" ">
      <formula>NOT(ISERROR(SEARCH(" ",W18)))</formula>
    </cfRule>
  </conditionalFormatting>
  <conditionalFormatting sqref="W23:W27">
    <cfRule type="containsText" dxfId="902" priority="1425" operator="containsText" text=" ">
      <formula>NOT(ISERROR(SEARCH(" ",W23)))</formula>
    </cfRule>
  </conditionalFormatting>
  <conditionalFormatting sqref="W28:W29">
    <cfRule type="containsText" dxfId="901" priority="841" operator="containsText" text=" ">
      <formula>NOT(ISERROR(SEARCH(" ",W28)))</formula>
    </cfRule>
  </conditionalFormatting>
  <conditionalFormatting sqref="W30:W31">
    <cfRule type="containsText" dxfId="900" priority="632" operator="containsText" text=" ">
      <formula>NOT(ISERROR(SEARCH(" ",W30)))</formula>
    </cfRule>
  </conditionalFormatting>
  <conditionalFormatting sqref="W32:W33">
    <cfRule type="containsText" dxfId="899" priority="618" operator="containsText" text=" ">
      <formula>NOT(ISERROR(SEARCH(" ",W32)))</formula>
    </cfRule>
  </conditionalFormatting>
  <conditionalFormatting sqref="W34:W35">
    <cfRule type="containsText" dxfId="898" priority="602" operator="containsText" text=" ">
      <formula>NOT(ISERROR(SEARCH(" ",W34)))</formula>
    </cfRule>
  </conditionalFormatting>
  <conditionalFormatting sqref="W36:W37">
    <cfRule type="containsText" dxfId="897" priority="481" operator="containsText" text=" ">
      <formula>NOT(ISERROR(SEARCH(" ",W36)))</formula>
    </cfRule>
  </conditionalFormatting>
  <conditionalFormatting sqref="W38:W39">
    <cfRule type="containsText" dxfId="896" priority="585" operator="containsText" text=" ">
      <formula>NOT(ISERROR(SEARCH(" ",W38)))</formula>
    </cfRule>
  </conditionalFormatting>
  <conditionalFormatting sqref="W40:W41">
    <cfRule type="containsText" dxfId="895" priority="350" operator="containsText" text=" ">
      <formula>NOT(ISERROR(SEARCH(" ",W40)))</formula>
    </cfRule>
  </conditionalFormatting>
  <conditionalFormatting sqref="W42:W43">
    <cfRule type="containsText" dxfId="894" priority="336" operator="containsText" text=" ">
      <formula>NOT(ISERROR(SEARCH(" ",W42)))</formula>
    </cfRule>
  </conditionalFormatting>
  <conditionalFormatting sqref="W44:W45">
    <cfRule type="containsText" dxfId="893" priority="291" operator="containsText" text=" ">
      <formula>NOT(ISERROR(SEARCH(" ",W44)))</formula>
    </cfRule>
  </conditionalFormatting>
  <conditionalFormatting sqref="W46:W47">
    <cfRule type="containsText" dxfId="892" priority="271" operator="containsText" text=" ">
      <formula>NOT(ISERROR(SEARCH(" ",W46)))</formula>
    </cfRule>
  </conditionalFormatting>
  <conditionalFormatting sqref="W48:W49">
    <cfRule type="containsText" dxfId="891" priority="253" operator="containsText" text=" ">
      <formula>NOT(ISERROR(SEARCH(" ",W48)))</formula>
    </cfRule>
  </conditionalFormatting>
  <conditionalFormatting sqref="W50:W51">
    <cfRule type="containsText" dxfId="890" priority="235" operator="containsText" text=" ">
      <formula>NOT(ISERROR(SEARCH(" ",W50)))</formula>
    </cfRule>
  </conditionalFormatting>
  <conditionalFormatting sqref="W52:W53">
    <cfRule type="containsText" dxfId="889" priority="217" operator="containsText" text=" ">
      <formula>NOT(ISERROR(SEARCH(" ",W52)))</formula>
    </cfRule>
  </conditionalFormatting>
  <conditionalFormatting sqref="W54:W55">
    <cfRule type="containsText" dxfId="888" priority="199" operator="containsText" text=" ">
      <formula>NOT(ISERROR(SEARCH(" ",W54)))</formula>
    </cfRule>
  </conditionalFormatting>
  <conditionalFormatting sqref="W56:W57">
    <cfRule type="containsText" dxfId="887" priority="2555" operator="containsText" text=" ">
      <formula>NOT(ISERROR(SEARCH(" ",W56)))</formula>
    </cfRule>
  </conditionalFormatting>
  <conditionalFormatting sqref="W649:W654">
    <cfRule type="containsText" dxfId="886" priority="522" operator="containsText" text=" ">
      <formula>NOT(ISERROR(SEARCH(" ",W649)))</formula>
    </cfRule>
  </conditionalFormatting>
  <conditionalFormatting sqref="W655:W659">
    <cfRule type="containsText" dxfId="885" priority="22" operator="containsText" text=" ">
      <formula>NOT(ISERROR(SEARCH(" ",W655)))</formula>
    </cfRule>
  </conditionalFormatting>
  <conditionalFormatting sqref="W661:W664">
    <cfRule type="containsText" dxfId="884" priority="1507" operator="containsText" text=" ">
      <formula>NOT(ISERROR(SEARCH(" ",W661)))</formula>
    </cfRule>
  </conditionalFormatting>
  <conditionalFormatting sqref="W666:W669">
    <cfRule type="containsText" dxfId="883" priority="1448" operator="containsText" text=" ">
      <formula>NOT(ISERROR(SEARCH(" ",W666)))</formula>
    </cfRule>
  </conditionalFormatting>
  <conditionalFormatting sqref="X602:X604">
    <cfRule type="containsText" dxfId="882" priority="828" operator="containsText" text=" ">
      <formula>NOT(ISERROR(SEARCH(" ",X602)))</formula>
    </cfRule>
  </conditionalFormatting>
  <conditionalFormatting sqref="X605:X606">
    <cfRule type="containsText" dxfId="881" priority="797" operator="containsText" text=" ">
      <formula>NOT(ISERROR(SEARCH(" ",X605)))</formula>
    </cfRule>
  </conditionalFormatting>
  <conditionalFormatting sqref="X626:X628">
    <cfRule type="containsText" dxfId="880" priority="780" operator="containsText" text=" ">
      <formula>NOT(ISERROR(SEARCH(" ",X626)))</formula>
    </cfRule>
  </conditionalFormatting>
  <conditionalFormatting sqref="X629:X630">
    <cfRule type="containsText" dxfId="879" priority="758" operator="containsText" text=" ">
      <formula>NOT(ISERROR(SEARCH(" ",X629)))</formula>
    </cfRule>
  </conditionalFormatting>
  <conditionalFormatting sqref="X650:X652">
    <cfRule type="containsText" dxfId="878" priority="521" operator="containsText" text=" ">
      <formula>NOT(ISERROR(SEARCH(" ",X650)))</formula>
    </cfRule>
  </conditionalFormatting>
  <conditionalFormatting sqref="X653:X654">
    <cfRule type="containsText" dxfId="877" priority="500" operator="containsText" text=" ">
      <formula>NOT(ISERROR(SEARCH(" ",X653)))</formula>
    </cfRule>
  </conditionalFormatting>
  <conditionalFormatting sqref="X655:X659">
    <cfRule type="containsText" dxfId="876" priority="17" operator="containsText" text=" ">
      <formula>NOT(ISERROR(SEARCH(" ",X655)))</formula>
    </cfRule>
  </conditionalFormatting>
  <conditionalFormatting sqref="Y30:Y31">
    <cfRule type="containsText" dxfId="875" priority="638" operator="containsText" text=" ">
      <formula>NOT(ISERROR(SEARCH(" ",Y30)))</formula>
    </cfRule>
  </conditionalFormatting>
  <conditionalFormatting sqref="Y32:Y33">
    <cfRule type="containsText" dxfId="874" priority="619" operator="containsText" text=" ">
      <formula>NOT(ISERROR(SEARCH(" ",Y32)))</formula>
    </cfRule>
  </conditionalFormatting>
  <conditionalFormatting sqref="Y34:Y35">
    <cfRule type="containsText" dxfId="873" priority="603" operator="containsText" text=" ">
      <formula>NOT(ISERROR(SEARCH(" ",Y34)))</formula>
    </cfRule>
  </conditionalFormatting>
  <conditionalFormatting sqref="Y36:Y37">
    <cfRule type="containsText" dxfId="872" priority="482" operator="containsText" text=" ">
      <formula>NOT(ISERROR(SEARCH(" ",Y36)))</formula>
    </cfRule>
  </conditionalFormatting>
  <conditionalFormatting sqref="Y38:Y39">
    <cfRule type="containsText" dxfId="871" priority="586" operator="containsText" text=" ">
      <formula>NOT(ISERROR(SEARCH(" ",Y38)))</formula>
    </cfRule>
  </conditionalFormatting>
  <conditionalFormatting sqref="Y40:Y41">
    <cfRule type="containsText" dxfId="870" priority="356" operator="containsText" text=" ">
      <formula>NOT(ISERROR(SEARCH(" ",Y40)))</formula>
    </cfRule>
  </conditionalFormatting>
  <conditionalFormatting sqref="Y42:Y43">
    <cfRule type="containsText" dxfId="869" priority="337" operator="containsText" text=" ">
      <formula>NOT(ISERROR(SEARCH(" ",Y42)))</formula>
    </cfRule>
  </conditionalFormatting>
  <conditionalFormatting sqref="Y44:Y45">
    <cfRule type="containsText" dxfId="868" priority="292" operator="containsText" text=" ">
      <formula>NOT(ISERROR(SEARCH(" ",Y44)))</formula>
    </cfRule>
  </conditionalFormatting>
  <conditionalFormatting sqref="Y46:Y47">
    <cfRule type="containsText" dxfId="867" priority="272" operator="containsText" text=" ">
      <formula>NOT(ISERROR(SEARCH(" ",Y46)))</formula>
    </cfRule>
  </conditionalFormatting>
  <conditionalFormatting sqref="Y48:Y49">
    <cfRule type="containsText" dxfId="866" priority="254" operator="containsText" text=" ">
      <formula>NOT(ISERROR(SEARCH(" ",Y48)))</formula>
    </cfRule>
  </conditionalFormatting>
  <conditionalFormatting sqref="Y50:Y51">
    <cfRule type="containsText" dxfId="865" priority="236" operator="containsText" text=" ">
      <formula>NOT(ISERROR(SEARCH(" ",Y50)))</formula>
    </cfRule>
  </conditionalFormatting>
  <conditionalFormatting sqref="Y52:Y53">
    <cfRule type="containsText" dxfId="864" priority="218" operator="containsText" text=" ">
      <formula>NOT(ISERROR(SEARCH(" ",Y52)))</formula>
    </cfRule>
  </conditionalFormatting>
  <conditionalFormatting sqref="Y54:Y55">
    <cfRule type="containsText" dxfId="863" priority="200" operator="containsText" text=" ">
      <formula>NOT(ISERROR(SEARCH(" ",Y54)))</formula>
    </cfRule>
  </conditionalFormatting>
  <conditionalFormatting sqref="Y70:Y73">
    <cfRule type="containsText" dxfId="862" priority="466" operator="containsText" text=" ">
      <formula>NOT(ISERROR(SEARCH(" ",Y70)))</formula>
    </cfRule>
  </conditionalFormatting>
  <conditionalFormatting sqref="Y90:Y91">
    <cfRule type="containsText" dxfId="861" priority="323" operator="containsText" text=" ">
      <formula>NOT(ISERROR(SEARCH(" ",Y90)))</formula>
    </cfRule>
  </conditionalFormatting>
  <conditionalFormatting sqref="Y136:Y145">
    <cfRule type="containsText" dxfId="860" priority="2567" operator="containsText" text=" ">
      <formula>NOT(ISERROR(SEARCH(" ",Y136)))</formula>
    </cfRule>
  </conditionalFormatting>
  <conditionalFormatting sqref="Y163:Y164">
    <cfRule type="containsText" dxfId="859" priority="2570" operator="containsText" text=" ">
      <formula>NOT(ISERROR(SEARCH(" ",Y163)))</formula>
    </cfRule>
  </conditionalFormatting>
  <conditionalFormatting sqref="Y166:Y175">
    <cfRule type="containsText" dxfId="858" priority="2564" operator="containsText" text=" ">
      <formula>NOT(ISERROR(SEARCH(" ",Y166)))</formula>
    </cfRule>
  </conditionalFormatting>
  <conditionalFormatting sqref="Y605:Y607">
    <cfRule type="containsText" dxfId="857" priority="811" operator="containsText" text=" ">
      <formula>NOT(ISERROR(SEARCH(" ",Y605)))</formula>
    </cfRule>
  </conditionalFormatting>
  <conditionalFormatting sqref="Y614:Y615">
    <cfRule type="containsText" dxfId="856" priority="1241" operator="containsText" text=" ">
      <formula>NOT(ISERROR(SEARCH(" ",Y614)))</formula>
    </cfRule>
  </conditionalFormatting>
  <conditionalFormatting sqref="Y629:Y631">
    <cfRule type="containsText" dxfId="855" priority="787" operator="containsText" text=" ">
      <formula>NOT(ISERROR(SEARCH(" ",Y629)))</formula>
    </cfRule>
  </conditionalFormatting>
  <conditionalFormatting sqref="AC152:AC161">
    <cfRule type="containsText" dxfId="854" priority="2566" operator="containsText" text=" ">
      <formula>NOT(ISERROR(SEARCH(" ",AC152)))</formula>
    </cfRule>
  </conditionalFormatting>
  <conditionalFormatting sqref="AD152:AD161">
    <cfRule type="containsText" dxfId="853" priority="2565" operator="containsText" text=" ">
      <formula>NOT(ISERROR(SEARCH(" ",AD152)))</formula>
    </cfRule>
  </conditionalFormatting>
  <conditionalFormatting sqref="AF109:AF203">
    <cfRule type="cellIs" dxfId="852" priority="2537" operator="equal">
      <formula>" "</formula>
    </cfRule>
    <cfRule type="containsText" dxfId="851" priority="2538" operator="containsText" text=" ">
      <formula>NOT(ISERROR(SEARCH(" ",AF109)))</formula>
    </cfRule>
    <cfRule type="containsText" dxfId="850" priority="2539" operator="containsText" text=" ">
      <formula>NOT(ISERROR(SEARCH(" ",AF109)))</formula>
    </cfRule>
  </conditionalFormatting>
  <conditionalFormatting sqref="AP109:AP654">
    <cfRule type="cellIs" dxfId="849" priority="185" operator="equal">
      <formula>1</formula>
    </cfRule>
  </conditionalFormatting>
  <conditionalFormatting sqref="AP655:AP659">
    <cfRule type="cellIs" dxfId="848" priority="3" operator="equal">
      <formula>1</formula>
    </cfRule>
  </conditionalFormatting>
  <conditionalFormatting sqref="AP660:AP671">
    <cfRule type="cellIs" dxfId="847" priority="186" operator="equal">
      <formula>1</formula>
    </cfRule>
  </conditionalFormatting>
  <conditionalFormatting sqref="A607:A654 A1:A7 A10:A29 A92:A600 A660:A1048576 A56:A65">
    <cfRule type="duplicateValues" dxfId="846" priority="2587"/>
  </conditionalFormatting>
  <conditionalFormatting sqref="C631:C634 C1:C7 C10:C27 C92:C594 C56:C65 C660:C1048576">
    <cfRule type="colorScale" priority="2584">
      <colorScale>
        <cfvo type="min"/>
        <cfvo type="max"/>
        <color rgb="FFF8696B"/>
        <color rgb="FFFCFCFF"/>
      </colorScale>
    </cfRule>
  </conditionalFormatting>
  <conditionalFormatting sqref="Q1:Q4 J530:N533 Q530:Q533">
    <cfRule type="cellIs" dxfId="845" priority="2554" operator="equal">
      <formula>0</formula>
    </cfRule>
  </conditionalFormatting>
  <conditionalFormatting sqref="O5 Q5 Y351:Y366 Q530:Q533 AI369:AO384 AB367:AD382 Z365:AA380 S530:U533 X347:X357 B530:H533 W530:W533 J530:N533">
    <cfRule type="containsText" dxfId="844" priority="2579" operator="containsText" text=" ">
      <formula>NOT(ISERROR(SEARCH(" ",B5)))</formula>
    </cfRule>
  </conditionalFormatting>
  <conditionalFormatting sqref="E5:M5 J103:O326 Q103:R326 AI204:AO363 X230:X341 S266:S286 Q521:Q529 Y177:Y345 Z177:AA359 AC179:AD361 B102:H350 S112:T211 U102:V265 Z169:Z175 Y176:AA176">
    <cfRule type="containsText" dxfId="843" priority="2582" operator="containsText" text=" ">
      <formula>NOT(ISERROR(SEARCH(" ",B5)))</formula>
    </cfRule>
  </conditionalFormatting>
  <conditionalFormatting sqref="N5 R5:T5 B5:B7 B10:B29 B56:B65 Q102 Q56:U56 AS121:AT144 AB105:AD107 Q327:U350 AB615:AO619 AE365:AO368 AE591:AO593 AE598:AO604 AB611:AO613 AB363:AD366 M92:O95 AB589:AD591 AB596:AD604 B92:B101 Z117:AA118 S103:S111 X572:X588 X590:X594 X343:X346 Y103:Y104 Z103:AA105 AB119:AD120 J327:O350 U287:U302 J102:O102 X56:X65 R92:U95 AC108:AD109 E56:H57 Z613:AA617 AS109:AT118 AU109:XFD144 AQ119:AT120 J56:O69 Z594:AA602 Y573:Y575 Y347:Y350 Y580:Y597 Y599:Y602 Z361:AA364 Z609:AA611 Z587:AA589 Q670:U1048576 AB721:AD768 X665:X712 X718:X1048576 W670:W1048576 AB685:AD715 Z772:AA1048576 Z683:AA713 B670:O1048576 Y758:Y1048576 Y705:Y752 Y669:Y699 Z719:AA766">
    <cfRule type="containsText" dxfId="842" priority="2581" operator="containsText" text=" ">
      <formula>NOT(ISERROR(SEARCH(" ",B5)))</formula>
    </cfRule>
  </conditionalFormatting>
  <conditionalFormatting sqref="U5 Q57:U65 C96:C101 C92:D95 W58:W65 C58:D65 G65:H65">
    <cfRule type="containsText" dxfId="841" priority="2580" operator="containsText" text=" ">
      <formula>NOT(ISERROR(SEARCH(" ",C5)))</formula>
    </cfRule>
  </conditionalFormatting>
  <conditionalFormatting sqref="C5:D5 W5:AP5 AN10:AP104 AN6:AP7 AB94:AM104 X6:AM6 Z7:AM7 Z10:AM93 AN672:AP1048576 AE723:AM770 AE685:AM717 AB771:AM1048576 AI718:AM722 AB672:AM684">
    <cfRule type="containsText" dxfId="840" priority="2553" operator="containsText" text=" ">
      <formula>NOT(ISERROR(SEARCH(" ",C5)))</formula>
    </cfRule>
  </conditionalFormatting>
  <conditionalFormatting sqref="C631:C634 C5:C7 C10:C27 C56:C65 C92:C594 C660:C669">
    <cfRule type="colorScale" priority="258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P5 Q491:Q497 AE393:AO589 Z389:AA585 X366:X562 Y375:Y571 AB391:AD587 AQ169:XFD604 I92:I600">
    <cfRule type="containsText" dxfId="839" priority="182" operator="containsText" text=" ">
      <formula>NOT(ISERROR(SEARCH(" ",I5)))</formula>
    </cfRule>
  </conditionalFormatting>
  <conditionalFormatting sqref="V5 V57:V65">
    <cfRule type="containsText" dxfId="838" priority="1105" operator="containsText" text=" ">
      <formula>NOT(ISERROR(SEARCH(" ",V5)))</formula>
    </cfRule>
  </conditionalFormatting>
  <conditionalFormatting sqref="AQ5:XFD5 AS145:XFD168 AO105:AO107 AQ56:XFD65 AQ94:XFD107 Z94:AA101 AQ611:XFD613 W92:W95 AS108:XFD108 AQ615:XFD619 X92:X101 Y102:AA102 AQ685:XFD768 AQ774:XFD1048576">
    <cfRule type="containsText" dxfId="837" priority="2556" operator="containsText" text=" ">
      <formula>NOT(ISERROR(SEARCH(" ",W5)))</formula>
    </cfRule>
  </conditionalFormatting>
  <conditionalFormatting sqref="C6:D7 D10:D15">
    <cfRule type="containsText" dxfId="836" priority="1493" operator="containsText" text=" ">
      <formula>NOT(ISERROR(SEARCH(" ",C6)))</formula>
    </cfRule>
  </conditionalFormatting>
  <conditionalFormatting sqref="E6:I7 I56:I65 I38:I39 I10:I35 E10:H15 R6:U7 R10:U15">
    <cfRule type="containsText" dxfId="835" priority="1496" operator="containsText" text=" ">
      <formula>NOT(ISERROR(SEARCH(" ",E6)))</formula>
    </cfRule>
  </conditionalFormatting>
  <conditionalFormatting sqref="J6:O7 J10:O17">
    <cfRule type="cellIs" dxfId="834" priority="1485" operator="equal">
      <formula>0</formula>
    </cfRule>
    <cfRule type="containsText" dxfId="833" priority="1486" operator="containsText" text=" ">
      <formula>NOT(ISERROR(SEARCH(" ",J6)))</formula>
    </cfRule>
  </conditionalFormatting>
  <conditionalFormatting sqref="P6:P7 P10:P17">
    <cfRule type="cellIs" dxfId="832" priority="168" operator="equal">
      <formula>0</formula>
    </cfRule>
    <cfRule type="containsText" dxfId="831" priority="169" operator="containsText" text=" ">
      <formula>NOT(ISERROR(SEARCH(" ",P6)))</formula>
    </cfRule>
  </conditionalFormatting>
  <conditionalFormatting sqref="Q6:Q7 Q10:Q17">
    <cfRule type="containsText" dxfId="830" priority="1487" operator="containsText" text=" ">
      <formula>NOT(ISERROR(SEARCH(" ",Q6)))</formula>
    </cfRule>
  </conditionalFormatting>
  <conditionalFormatting sqref="V6:V7 V10:V15">
    <cfRule type="containsText" dxfId="829" priority="859" operator="containsText" text=" ">
      <formula>NOT(ISERROR(SEARCH(" ",V6)))</formula>
    </cfRule>
  </conditionalFormatting>
  <conditionalFormatting sqref="W6:W7 W10:W17">
    <cfRule type="containsText" dxfId="828" priority="1494" operator="containsText" text=" ">
      <formula>NOT(ISERROR(SEARCH(" ",W6)))</formula>
    </cfRule>
  </conditionalFormatting>
  <conditionalFormatting sqref="X7:Y7 X10:X17 AQ6:XFD7 AQ10:XFD17 Y74:Y79 Y92:Y101 Y10:Y29 Y56:Y69">
    <cfRule type="containsText" dxfId="827" priority="1495" operator="containsText" text=" ">
      <formula>NOT(ISERROR(SEARCH(" ",X6)))</formula>
    </cfRule>
  </conditionalFormatting>
  <conditionalFormatting sqref="R8:U9 E8:I9">
    <cfRule type="containsText" dxfId="826" priority="36" operator="containsText" text=" ">
      <formula>NOT(ISERROR(SEARCH(" ",E8)))</formula>
    </cfRule>
  </conditionalFormatting>
  <conditionalFormatting sqref="J8:O9">
    <cfRule type="cellIs" dxfId="825" priority="30" operator="equal">
      <formula>0</formula>
    </cfRule>
    <cfRule type="containsText" dxfId="824" priority="31" operator="containsText" text=" ">
      <formula>NOT(ISERROR(SEARCH(" ",J8)))</formula>
    </cfRule>
  </conditionalFormatting>
  <conditionalFormatting sqref="X8:Y9 AQ8:XFD9">
    <cfRule type="containsText" dxfId="823" priority="35" operator="containsText" text=" ">
      <formula>NOT(ISERROR(SEARCH(" ",X8)))</formula>
    </cfRule>
  </conditionalFormatting>
  <conditionalFormatting sqref="Z8:AP9">
    <cfRule type="containsText" dxfId="822" priority="37" operator="containsText" text=" ">
      <formula>NOT(ISERROR(SEARCH(" ",Z8)))</formula>
    </cfRule>
  </conditionalFormatting>
  <conditionalFormatting sqref="E16:F17">
    <cfRule type="containsText" dxfId="821" priority="1488" operator="containsText" text=" ">
      <formula>NOT(ISERROR(SEARCH(" ",E16)))</formula>
    </cfRule>
  </conditionalFormatting>
  <conditionalFormatting sqref="G16:H16 R16:U16">
    <cfRule type="containsText" dxfId="820" priority="1492" operator="containsText" text=" ">
      <formula>NOT(ISERROR(SEARCH(" ",G16)))</formula>
    </cfRule>
  </conditionalFormatting>
  <conditionalFormatting sqref="G17:H17 R17:U17">
    <cfRule type="containsText" dxfId="819" priority="1490" operator="containsText" text=" ">
      <formula>NOT(ISERROR(SEARCH(" ",G17)))</formula>
    </cfRule>
  </conditionalFormatting>
  <conditionalFormatting sqref="E18:F19">
    <cfRule type="containsText" dxfId="818" priority="1475" operator="containsText" text=" ">
      <formula>NOT(ISERROR(SEARCH(" ",E18)))</formula>
    </cfRule>
  </conditionalFormatting>
  <conditionalFormatting sqref="G18:H18 R18:U18">
    <cfRule type="containsText" dxfId="817" priority="1479" operator="containsText" text=" ">
      <formula>NOT(ISERROR(SEARCH(" ",G18)))</formula>
    </cfRule>
  </conditionalFormatting>
  <conditionalFormatting sqref="J18:O19">
    <cfRule type="cellIs" dxfId="816" priority="1472" operator="equal">
      <formula>0</formula>
    </cfRule>
    <cfRule type="containsText" dxfId="815" priority="1473" operator="containsText" text=" ">
      <formula>NOT(ISERROR(SEARCH(" ",J18)))</formula>
    </cfRule>
  </conditionalFormatting>
  <conditionalFormatting sqref="X18:X19 AQ18:XFD19">
    <cfRule type="containsText" dxfId="814" priority="1481" operator="containsText" text=" ">
      <formula>NOT(ISERROR(SEARCH(" ",X18)))</formula>
    </cfRule>
  </conditionalFormatting>
  <conditionalFormatting sqref="G19:H19 R19:U19">
    <cfRule type="containsText" dxfId="813" priority="1477" operator="containsText" text=" ">
      <formula>NOT(ISERROR(SEARCH(" ",G19)))</formula>
    </cfRule>
  </conditionalFormatting>
  <conditionalFormatting sqref="G20:H20 R20:U20">
    <cfRule type="containsText" dxfId="812" priority="1468" operator="containsText" text=" ">
      <formula>NOT(ISERROR(SEARCH(" ",G20)))</formula>
    </cfRule>
  </conditionalFormatting>
  <conditionalFormatting sqref="X20 AQ20:XFD20">
    <cfRule type="containsText" dxfId="811" priority="1470" operator="containsText" text=" ">
      <formula>NOT(ISERROR(SEARCH(" ",X20)))</formula>
    </cfRule>
  </conditionalFormatting>
  <conditionalFormatting sqref="G21:H21 R21:U21">
    <cfRule type="containsText" dxfId="810" priority="1440" operator="containsText" text=" ">
      <formula>NOT(ISERROR(SEARCH(" ",G21)))</formula>
    </cfRule>
  </conditionalFormatting>
  <conditionalFormatting sqref="J21:O21 O351:P588">
    <cfRule type="cellIs" dxfId="809" priority="1435" operator="equal">
      <formula>0</formula>
    </cfRule>
    <cfRule type="containsText" dxfId="808" priority="1436" operator="containsText" text=" ">
      <formula>NOT(ISERROR(SEARCH(" ",J21)))</formula>
    </cfRule>
  </conditionalFormatting>
  <conditionalFormatting sqref="X21 AQ21:XFD21">
    <cfRule type="containsText" dxfId="807" priority="1442" operator="containsText" text=" ">
      <formula>NOT(ISERROR(SEARCH(" ",X21)))</formula>
    </cfRule>
  </conditionalFormatting>
  <conditionalFormatting sqref="G22:H22 R22:U22">
    <cfRule type="containsText" dxfId="806" priority="1432" operator="containsText" text=" ">
      <formula>NOT(ISERROR(SEARCH(" ",G22)))</formula>
    </cfRule>
  </conditionalFormatting>
  <conditionalFormatting sqref="X22 AQ22:XFD22">
    <cfRule type="containsText" dxfId="805" priority="1434" operator="containsText" text=" ">
      <formula>NOT(ISERROR(SEARCH(" ",X22)))</formula>
    </cfRule>
  </conditionalFormatting>
  <conditionalFormatting sqref="C23:D25">
    <cfRule type="containsText" dxfId="804" priority="1423" operator="containsText" text=" ">
      <formula>NOT(ISERROR(SEARCH(" ",C23)))</formula>
    </cfRule>
  </conditionalFormatting>
  <conditionalFormatting sqref="G23:H25 R23:U23">
    <cfRule type="containsText" dxfId="803" priority="1424" operator="containsText" text=" ">
      <formula>NOT(ISERROR(SEARCH(" ",G23)))</formula>
    </cfRule>
  </conditionalFormatting>
  <conditionalFormatting sqref="J23:O25">
    <cfRule type="cellIs" dxfId="802" priority="1419" operator="equal">
      <formula>0</formula>
    </cfRule>
    <cfRule type="containsText" dxfId="801" priority="1420" operator="containsText" text=" ">
      <formula>NOT(ISERROR(SEARCH(" ",J23)))</formula>
    </cfRule>
  </conditionalFormatting>
  <conditionalFormatting sqref="X23:X25 AQ23:XFD25">
    <cfRule type="containsText" dxfId="800" priority="1426" operator="containsText" text=" ">
      <formula>NOT(ISERROR(SEARCH(" ",X23)))</formula>
    </cfRule>
  </conditionalFormatting>
  <conditionalFormatting sqref="E24:F25">
    <cfRule type="containsText" dxfId="799" priority="1418" operator="containsText" text=" ">
      <formula>NOT(ISERROR(SEARCH(" ",E24)))</formula>
    </cfRule>
  </conditionalFormatting>
  <conditionalFormatting sqref="C26:D27">
    <cfRule type="containsText" dxfId="798" priority="1401" operator="containsText" text=" ">
      <formula>NOT(ISERROR(SEARCH(" ",C26)))</formula>
    </cfRule>
  </conditionalFormatting>
  <conditionalFormatting sqref="E26:F27">
    <cfRule type="containsText" dxfId="797" priority="1398" operator="containsText" text=" ">
      <formula>NOT(ISERROR(SEARCH(" ",E26)))</formula>
    </cfRule>
  </conditionalFormatting>
  <conditionalFormatting sqref="G26:H27">
    <cfRule type="containsText" dxfId="796" priority="1402" operator="containsText" text=" ">
      <formula>NOT(ISERROR(SEARCH(" ",G26)))</formula>
    </cfRule>
  </conditionalFormatting>
  <conditionalFormatting sqref="J26:O29">
    <cfRule type="cellIs" dxfId="795" priority="1399" operator="equal">
      <formula>0</formula>
    </cfRule>
    <cfRule type="containsText" dxfId="794" priority="1400" operator="containsText" text=" ">
      <formula>NOT(ISERROR(SEARCH(" ",J26)))</formula>
    </cfRule>
  </conditionalFormatting>
  <conditionalFormatting sqref="X26:X27 AQ26:XFD27">
    <cfRule type="containsText" dxfId="793" priority="1403" operator="containsText" text=" ">
      <formula>NOT(ISERROR(SEARCH(" ",X26)))</formula>
    </cfRule>
  </conditionalFormatting>
  <conditionalFormatting sqref="E28:F29">
    <cfRule type="containsText" dxfId="792" priority="836" operator="containsText" text=" ">
      <formula>NOT(ISERROR(SEARCH(" ",E28)))</formula>
    </cfRule>
  </conditionalFormatting>
  <conditionalFormatting sqref="G28:H28 R28:U28">
    <cfRule type="containsText" dxfId="791" priority="840" operator="containsText" text=" ">
      <formula>NOT(ISERROR(SEARCH(" ",G28)))</formula>
    </cfRule>
  </conditionalFormatting>
  <conditionalFormatting sqref="X28:X29 AQ28:XFD29">
    <cfRule type="containsText" dxfId="790" priority="842" operator="containsText" text=" ">
      <formula>NOT(ISERROR(SEARCH(" ",X28)))</formula>
    </cfRule>
  </conditionalFormatting>
  <conditionalFormatting sqref="G29:H29 R29:U29">
    <cfRule type="containsText" dxfId="789" priority="838" operator="containsText" text=" ">
      <formula>NOT(ISERROR(SEARCH(" ",G29)))</formula>
    </cfRule>
  </conditionalFormatting>
  <conditionalFormatting sqref="E30:F31">
    <cfRule type="containsText" dxfId="788" priority="627" operator="containsText" text=" ">
      <formula>NOT(ISERROR(SEARCH(" ",E30)))</formula>
    </cfRule>
  </conditionalFormatting>
  <conditionalFormatting sqref="G30:H30 R30:U30">
    <cfRule type="containsText" dxfId="787" priority="631" operator="containsText" text=" ">
      <formula>NOT(ISERROR(SEARCH(" ",G30)))</formula>
    </cfRule>
  </conditionalFormatting>
  <conditionalFormatting sqref="J30:O31">
    <cfRule type="cellIs" dxfId="786" priority="636" operator="equal">
      <formula>0</formula>
    </cfRule>
    <cfRule type="containsText" dxfId="785" priority="637" operator="containsText" text=" ">
      <formula>NOT(ISERROR(SEARCH(" ",J30)))</formula>
    </cfRule>
  </conditionalFormatting>
  <conditionalFormatting sqref="X30:X31 AQ30:XFD31">
    <cfRule type="containsText" dxfId="784" priority="633" operator="containsText" text=" ">
      <formula>NOT(ISERROR(SEARCH(" ",X30)))</formula>
    </cfRule>
  </conditionalFormatting>
  <conditionalFormatting sqref="G31:H31 R31:U31">
    <cfRule type="containsText" dxfId="783" priority="629" operator="containsText" text=" ">
      <formula>NOT(ISERROR(SEARCH(" ",G31)))</formula>
    </cfRule>
  </conditionalFormatting>
  <conditionalFormatting sqref="A32:A33 A42 A40 A38 A36">
    <cfRule type="duplicateValues" dxfId="782" priority="623"/>
  </conditionalFormatting>
  <conditionalFormatting sqref="C32:D33 C34:C35">
    <cfRule type="containsText" dxfId="781" priority="615" operator="containsText" text=" ">
      <formula>NOT(ISERROR(SEARCH(" ",C32)))</formula>
    </cfRule>
  </conditionalFormatting>
  <conditionalFormatting sqref="E32:F33">
    <cfRule type="containsText" dxfId="780" priority="612" operator="containsText" text=" ">
      <formula>NOT(ISERROR(SEARCH(" ",E32)))</formula>
    </cfRule>
  </conditionalFormatting>
  <conditionalFormatting sqref="G32:H33">
    <cfRule type="containsText" dxfId="779" priority="616" operator="containsText" text=" ">
      <formula>NOT(ISERROR(SEARCH(" ",G32)))</formula>
    </cfRule>
  </conditionalFormatting>
  <conditionalFormatting sqref="J32:O33">
    <cfRule type="cellIs" dxfId="778" priority="613" operator="equal">
      <formula>0</formula>
    </cfRule>
    <cfRule type="containsText" dxfId="777" priority="614" operator="containsText" text=" ">
      <formula>NOT(ISERROR(SEARCH(" ",J32)))</formula>
    </cfRule>
  </conditionalFormatting>
  <conditionalFormatting sqref="X32:X33 AQ32:XFD33">
    <cfRule type="containsText" dxfId="776" priority="617" operator="containsText" text=" ">
      <formula>NOT(ISERROR(SEARCH(" ",X32)))</formula>
    </cfRule>
  </conditionalFormatting>
  <conditionalFormatting sqref="A34:A35 A43 A41 A39 A37">
    <cfRule type="duplicateValues" dxfId="775" priority="605"/>
  </conditionalFormatting>
  <conditionalFormatting sqref="E34:F35">
    <cfRule type="containsText" dxfId="774" priority="596" operator="containsText" text=" ">
      <formula>NOT(ISERROR(SEARCH(" ",E34)))</formula>
    </cfRule>
  </conditionalFormatting>
  <conditionalFormatting sqref="G34:H35">
    <cfRule type="containsText" dxfId="773" priority="600" operator="containsText" text=" ">
      <formula>NOT(ISERROR(SEARCH(" ",G34)))</formula>
    </cfRule>
  </conditionalFormatting>
  <conditionalFormatting sqref="J34:O35">
    <cfRule type="cellIs" dxfId="772" priority="597" operator="equal">
      <formula>0</formula>
    </cfRule>
    <cfRule type="containsText" dxfId="771" priority="598" operator="containsText" text=" ">
      <formula>NOT(ISERROR(SEARCH(" ",J34)))</formula>
    </cfRule>
  </conditionalFormatting>
  <conditionalFormatting sqref="X34:X35 AQ34:XFD35">
    <cfRule type="containsText" dxfId="770" priority="601" operator="containsText" text=" ">
      <formula>NOT(ISERROR(SEARCH(" ",X34)))</formula>
    </cfRule>
  </conditionalFormatting>
  <conditionalFormatting sqref="C36:D37">
    <cfRule type="containsText" dxfId="769" priority="478" operator="containsText" text=" ">
      <formula>NOT(ISERROR(SEARCH(" ",C36)))</formula>
    </cfRule>
  </conditionalFormatting>
  <conditionalFormatting sqref="E36:F37">
    <cfRule type="containsText" dxfId="768" priority="475" operator="containsText" text=" ">
      <formula>NOT(ISERROR(SEARCH(" ",E36)))</formula>
    </cfRule>
  </conditionalFormatting>
  <conditionalFormatting sqref="G36:H37">
    <cfRule type="containsText" dxfId="767" priority="479" operator="containsText" text=" ">
      <formula>NOT(ISERROR(SEARCH(" ",G36)))</formula>
    </cfRule>
  </conditionalFormatting>
  <conditionalFormatting sqref="J36:O37">
    <cfRule type="cellIs" dxfId="766" priority="476" operator="equal">
      <formula>0</formula>
    </cfRule>
    <cfRule type="containsText" dxfId="765" priority="477" operator="containsText" text=" ">
      <formula>NOT(ISERROR(SEARCH(" ",J36)))</formula>
    </cfRule>
  </conditionalFormatting>
  <conditionalFormatting sqref="X36:X37 AQ36:XFD37">
    <cfRule type="containsText" dxfId="764" priority="480" operator="containsText" text=" ">
      <formula>NOT(ISERROR(SEARCH(" ",X36)))</formula>
    </cfRule>
  </conditionalFormatting>
  <conditionalFormatting sqref="C38:D39">
    <cfRule type="containsText" dxfId="763" priority="582" operator="containsText" text=" ">
      <formula>NOT(ISERROR(SEARCH(" ",C38)))</formula>
    </cfRule>
  </conditionalFormatting>
  <conditionalFormatting sqref="E38:F39">
    <cfRule type="containsText" dxfId="762" priority="579" operator="containsText" text=" ">
      <formula>NOT(ISERROR(SEARCH(" ",E38)))</formula>
    </cfRule>
  </conditionalFormatting>
  <conditionalFormatting sqref="G38:H39">
    <cfRule type="containsText" dxfId="761" priority="583" operator="containsText" text=" ">
      <formula>NOT(ISERROR(SEARCH(" ",G38)))</formula>
    </cfRule>
  </conditionalFormatting>
  <conditionalFormatting sqref="J38:O39">
    <cfRule type="cellIs" dxfId="760" priority="580" operator="equal">
      <formula>0</formula>
    </cfRule>
    <cfRule type="containsText" dxfId="759" priority="581" operator="containsText" text=" ">
      <formula>NOT(ISERROR(SEARCH(" ",J38)))</formula>
    </cfRule>
  </conditionalFormatting>
  <conditionalFormatting sqref="X38:X39 AQ38:XFD39">
    <cfRule type="containsText" dxfId="758" priority="584" operator="containsText" text=" ">
      <formula>NOT(ISERROR(SEARCH(" ",X38)))</formula>
    </cfRule>
  </conditionalFormatting>
  <conditionalFormatting sqref="E40:F41">
    <cfRule type="containsText" dxfId="757" priority="345" operator="containsText" text=" ">
      <formula>NOT(ISERROR(SEARCH(" ",E40)))</formula>
    </cfRule>
  </conditionalFormatting>
  <conditionalFormatting sqref="G40:H40 R40:U40">
    <cfRule type="containsText" dxfId="756" priority="349" operator="containsText" text=" ">
      <formula>NOT(ISERROR(SEARCH(" ",G40)))</formula>
    </cfRule>
  </conditionalFormatting>
  <conditionalFormatting sqref="J40:O41">
    <cfRule type="cellIs" dxfId="755" priority="354" operator="equal">
      <formula>0</formula>
    </cfRule>
    <cfRule type="containsText" dxfId="754" priority="355" operator="containsText" text=" ">
      <formula>NOT(ISERROR(SEARCH(" ",J40)))</formula>
    </cfRule>
  </conditionalFormatting>
  <conditionalFormatting sqref="X40:X41 AQ40:XFD41">
    <cfRule type="containsText" dxfId="753" priority="351" operator="containsText" text=" ">
      <formula>NOT(ISERROR(SEARCH(" ",X40)))</formula>
    </cfRule>
  </conditionalFormatting>
  <conditionalFormatting sqref="G41:H41 R41:U41">
    <cfRule type="containsText" dxfId="752" priority="347" operator="containsText" text=" ">
      <formula>NOT(ISERROR(SEARCH(" ",G41)))</formula>
    </cfRule>
  </conditionalFormatting>
  <conditionalFormatting sqref="C42:D43">
    <cfRule type="containsText" dxfId="751" priority="333" operator="containsText" text=" ">
      <formula>NOT(ISERROR(SEARCH(" ",C42)))</formula>
    </cfRule>
  </conditionalFormatting>
  <conditionalFormatting sqref="E42:F43">
    <cfRule type="containsText" dxfId="750" priority="330" operator="containsText" text=" ">
      <formula>NOT(ISERROR(SEARCH(" ",E42)))</formula>
    </cfRule>
  </conditionalFormatting>
  <conditionalFormatting sqref="G42:H43">
    <cfRule type="containsText" dxfId="749" priority="334" operator="containsText" text=" ">
      <formula>NOT(ISERROR(SEARCH(" ",G42)))</formula>
    </cfRule>
  </conditionalFormatting>
  <conditionalFormatting sqref="J42:O43">
    <cfRule type="cellIs" dxfId="748" priority="331" operator="equal">
      <formula>0</formula>
    </cfRule>
    <cfRule type="containsText" dxfId="747" priority="332" operator="containsText" text=" ">
      <formula>NOT(ISERROR(SEARCH(" ",J42)))</formula>
    </cfRule>
  </conditionalFormatting>
  <conditionalFormatting sqref="X42:X43 AQ42:XFD43">
    <cfRule type="containsText" dxfId="746" priority="335" operator="containsText" text=" ">
      <formula>NOT(ISERROR(SEARCH(" ",X42)))</formula>
    </cfRule>
  </conditionalFormatting>
  <conditionalFormatting sqref="C44:C45 C48:C55">
    <cfRule type="colorScale" priority="294">
      <colorScale>
        <cfvo type="min"/>
        <cfvo type="max"/>
        <color rgb="FFF8696B"/>
        <color rgb="FFFCFCFF"/>
      </colorScale>
    </cfRule>
    <cfRule type="colorScale" priority="29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44:D45 C48:C55">
    <cfRule type="containsText" dxfId="745" priority="288" operator="containsText" text=" ">
      <formula>NOT(ISERROR(SEARCH(" ",C44)))</formula>
    </cfRule>
  </conditionalFormatting>
  <conditionalFormatting sqref="E44:F45">
    <cfRule type="containsText" dxfId="744" priority="285" operator="containsText" text=" ">
      <formula>NOT(ISERROR(SEARCH(" ",E44)))</formula>
    </cfRule>
  </conditionalFormatting>
  <conditionalFormatting sqref="G44:H45">
    <cfRule type="containsText" dxfId="743" priority="289" operator="containsText" text=" ">
      <formula>NOT(ISERROR(SEARCH(" ",G44)))</formula>
    </cfRule>
  </conditionalFormatting>
  <conditionalFormatting sqref="J44:O45">
    <cfRule type="cellIs" dxfId="742" priority="286" operator="equal">
      <formula>0</formula>
    </cfRule>
    <cfRule type="containsText" dxfId="741" priority="287" operator="containsText" text=" ">
      <formula>NOT(ISERROR(SEARCH(" ",J44)))</formula>
    </cfRule>
  </conditionalFormatting>
  <conditionalFormatting sqref="X44:X45 AQ44:XFD45">
    <cfRule type="containsText" dxfId="740" priority="290" operator="containsText" text=" ">
      <formula>NOT(ISERROR(SEARCH(" ",X44)))</formula>
    </cfRule>
  </conditionalFormatting>
  <conditionalFormatting sqref="C46:D47">
    <cfRule type="containsText" dxfId="739" priority="268" operator="containsText" text=" ">
      <formula>NOT(ISERROR(SEARCH(" ",C46)))</formula>
    </cfRule>
  </conditionalFormatting>
  <conditionalFormatting sqref="E46:F47">
    <cfRule type="containsText" dxfId="738" priority="265" operator="containsText" text=" ">
      <formula>NOT(ISERROR(SEARCH(" ",E46)))</formula>
    </cfRule>
  </conditionalFormatting>
  <conditionalFormatting sqref="G46:H47">
    <cfRule type="containsText" dxfId="737" priority="269" operator="containsText" text=" ">
      <formula>NOT(ISERROR(SEARCH(" ",G46)))</formula>
    </cfRule>
  </conditionalFormatting>
  <conditionalFormatting sqref="J46:O47">
    <cfRule type="cellIs" dxfId="736" priority="266" operator="equal">
      <formula>0</formula>
    </cfRule>
    <cfRule type="containsText" dxfId="735" priority="267" operator="containsText" text=" ">
      <formula>NOT(ISERROR(SEARCH(" ",J46)))</formula>
    </cfRule>
  </conditionalFormatting>
  <conditionalFormatting sqref="X46:X47 AQ46:XFD47">
    <cfRule type="containsText" dxfId="734" priority="270" operator="containsText" text=" ">
      <formula>NOT(ISERROR(SEARCH(" ",X46)))</formula>
    </cfRule>
  </conditionalFormatting>
  <conditionalFormatting sqref="E48:F49">
    <cfRule type="containsText" dxfId="733" priority="247" operator="containsText" text=" ">
      <formula>NOT(ISERROR(SEARCH(" ",E48)))</formula>
    </cfRule>
  </conditionalFormatting>
  <conditionalFormatting sqref="G48:H49">
    <cfRule type="containsText" dxfId="732" priority="251" operator="containsText" text=" ">
      <formula>NOT(ISERROR(SEARCH(" ",G48)))</formula>
    </cfRule>
  </conditionalFormatting>
  <conditionalFormatting sqref="J48:O49">
    <cfRule type="cellIs" dxfId="731" priority="248" operator="equal">
      <formula>0</formula>
    </cfRule>
    <cfRule type="containsText" dxfId="730" priority="249" operator="containsText" text=" ">
      <formula>NOT(ISERROR(SEARCH(" ",J48)))</formula>
    </cfRule>
  </conditionalFormatting>
  <conditionalFormatting sqref="X48:X49 AQ48:XFD49">
    <cfRule type="containsText" dxfId="729" priority="252" operator="containsText" text=" ">
      <formula>NOT(ISERROR(SEARCH(" ",X48)))</formula>
    </cfRule>
  </conditionalFormatting>
  <conditionalFormatting sqref="E50:F51">
    <cfRule type="containsText" dxfId="728" priority="229" operator="containsText" text=" ">
      <formula>NOT(ISERROR(SEARCH(" ",E50)))</formula>
    </cfRule>
  </conditionalFormatting>
  <conditionalFormatting sqref="G50:H51">
    <cfRule type="containsText" dxfId="727" priority="233" operator="containsText" text=" ">
      <formula>NOT(ISERROR(SEARCH(" ",G50)))</formula>
    </cfRule>
  </conditionalFormatting>
  <conditionalFormatting sqref="J50:O51">
    <cfRule type="cellIs" dxfId="726" priority="230" operator="equal">
      <formula>0</formula>
    </cfRule>
    <cfRule type="containsText" dxfId="725" priority="231" operator="containsText" text=" ">
      <formula>NOT(ISERROR(SEARCH(" ",J50)))</formula>
    </cfRule>
  </conditionalFormatting>
  <conditionalFormatting sqref="X50:X51 AQ50:XFD51">
    <cfRule type="containsText" dxfId="724" priority="234" operator="containsText" text=" ">
      <formula>NOT(ISERROR(SEARCH(" ",X50)))</formula>
    </cfRule>
  </conditionalFormatting>
  <conditionalFormatting sqref="E52:F53">
    <cfRule type="containsText" dxfId="723" priority="211" operator="containsText" text=" ">
      <formula>NOT(ISERROR(SEARCH(" ",E52)))</formula>
    </cfRule>
  </conditionalFormatting>
  <conditionalFormatting sqref="G52:H53">
    <cfRule type="containsText" dxfId="722" priority="215" operator="containsText" text=" ">
      <formula>NOT(ISERROR(SEARCH(" ",G52)))</formula>
    </cfRule>
  </conditionalFormatting>
  <conditionalFormatting sqref="J52:O53">
    <cfRule type="cellIs" dxfId="721" priority="212" operator="equal">
      <formula>0</formula>
    </cfRule>
    <cfRule type="containsText" dxfId="720" priority="213" operator="containsText" text=" ">
      <formula>NOT(ISERROR(SEARCH(" ",J52)))</formula>
    </cfRule>
  </conditionalFormatting>
  <conditionalFormatting sqref="X52:X53 AQ52:XFD53">
    <cfRule type="containsText" dxfId="719" priority="216" operator="containsText" text=" ">
      <formula>NOT(ISERROR(SEARCH(" ",X52)))</formula>
    </cfRule>
  </conditionalFormatting>
  <conditionalFormatting sqref="E54:F55">
    <cfRule type="containsText" dxfId="718" priority="193" operator="containsText" text=" ">
      <formula>NOT(ISERROR(SEARCH(" ",E54)))</formula>
    </cfRule>
  </conditionalFormatting>
  <conditionalFormatting sqref="G54:H55">
    <cfRule type="containsText" dxfId="717" priority="197" operator="containsText" text=" ">
      <formula>NOT(ISERROR(SEARCH(" ",G54)))</formula>
    </cfRule>
  </conditionalFormatting>
  <conditionalFormatting sqref="J54:O55">
    <cfRule type="cellIs" dxfId="716" priority="194" operator="equal">
      <formula>0</formula>
    </cfRule>
    <cfRule type="containsText" dxfId="715" priority="195" operator="containsText" text=" ">
      <formula>NOT(ISERROR(SEARCH(" ",J54)))</formula>
    </cfRule>
  </conditionalFormatting>
  <conditionalFormatting sqref="X54:X55 AQ54:XFD55">
    <cfRule type="containsText" dxfId="714" priority="198" operator="containsText" text=" ">
      <formula>NOT(ISERROR(SEARCH(" ",X54)))</formula>
    </cfRule>
  </conditionalFormatting>
  <conditionalFormatting sqref="C56:D57">
    <cfRule type="containsText" dxfId="713" priority="2552" operator="containsText" text=" ">
      <formula>NOT(ISERROR(SEARCH(" ",C56)))</formula>
    </cfRule>
  </conditionalFormatting>
  <conditionalFormatting sqref="J56:O69">
    <cfRule type="cellIs" dxfId="712" priority="1498" operator="equal">
      <formula>0</formula>
    </cfRule>
  </conditionalFormatting>
  <conditionalFormatting sqref="P92:P95 P327:P350 P102 P56:P69 P670:P1048576">
    <cfRule type="containsText" dxfId="711" priority="183" operator="containsText" text=" ">
      <formula>NOT(ISERROR(SEARCH(" ",P56)))</formula>
    </cfRule>
  </conditionalFormatting>
  <conditionalFormatting sqref="V56 V92:V95 V287:V302 V327:V350 V670:V1048576">
    <cfRule type="containsText" dxfId="710" priority="1106" operator="containsText" text=" ">
      <formula>NOT(ISERROR(SEARCH(" ",V56)))</formula>
    </cfRule>
  </conditionalFormatting>
  <conditionalFormatting sqref="E58:F59">
    <cfRule type="containsText" dxfId="709" priority="734" operator="containsText" text=" ">
      <formula>NOT(ISERROR(SEARCH(" ",E58)))</formula>
    </cfRule>
  </conditionalFormatting>
  <conditionalFormatting sqref="G58:H64 G92:H95 J92:L95">
    <cfRule type="containsText" dxfId="708" priority="2583" operator="containsText" text=" ">
      <formula>NOT(ISERROR(SEARCH(" ",G58)))</formula>
    </cfRule>
  </conditionalFormatting>
  <conditionalFormatting sqref="E60:F61">
    <cfRule type="containsText" dxfId="707" priority="733" operator="containsText" text=" ">
      <formula>NOT(ISERROR(SEARCH(" ",E60)))</formula>
    </cfRule>
  </conditionalFormatting>
  <conditionalFormatting sqref="E62:F63">
    <cfRule type="containsText" dxfId="706" priority="732" operator="containsText" text=" ">
      <formula>NOT(ISERROR(SEARCH(" ",E62)))</formula>
    </cfRule>
  </conditionalFormatting>
  <conditionalFormatting sqref="E64:F65">
    <cfRule type="containsText" dxfId="705" priority="731" operator="containsText" text=" ">
      <formula>NOT(ISERROR(SEARCH(" ",E64)))</formula>
    </cfRule>
  </conditionalFormatting>
  <conditionalFormatting sqref="A66 A70">
    <cfRule type="duplicateValues" dxfId="704" priority="646"/>
  </conditionalFormatting>
  <conditionalFormatting sqref="G66:H66 Q66:U66 C66:D66 W66">
    <cfRule type="containsText" dxfId="703" priority="662" operator="containsText" text=" ">
      <formula>NOT(ISERROR(SEARCH(" ",C66)))</formula>
    </cfRule>
  </conditionalFormatting>
  <conditionalFormatting sqref="A67 A71">
    <cfRule type="duplicateValues" dxfId="702" priority="647"/>
  </conditionalFormatting>
  <conditionalFormatting sqref="B67 B74:B77 B69">
    <cfRule type="containsText" dxfId="701" priority="719" operator="containsText" text=" ">
      <formula>NOT(ISERROR(SEARCH(" ",B67)))</formula>
    </cfRule>
  </conditionalFormatting>
  <conditionalFormatting sqref="C75 C69 C67 C77">
    <cfRule type="colorScale" priority="721">
      <colorScale>
        <cfvo type="min"/>
        <cfvo type="max"/>
        <color rgb="FFF8696B"/>
        <color rgb="FFFCFCFF"/>
      </colorScale>
    </cfRule>
    <cfRule type="colorScale" priority="7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75:H75 Q67:U67 Q69:U69 G69:H69 W69 C69:D69 C67:D67 W67 G67:H67 T75:U75 Q75:R75 C75:D75 C77:D77 G77:H77">
    <cfRule type="containsText" dxfId="700" priority="718" operator="containsText" text=" ">
      <formula>NOT(ISERROR(SEARCH(" ",C67)))</formula>
    </cfRule>
  </conditionalFormatting>
  <conditionalFormatting sqref="E67:F67 E69:F69">
    <cfRule type="containsText" dxfId="699" priority="689" operator="containsText" text=" ">
      <formula>NOT(ISERROR(SEARCH(" ",E67)))</formula>
    </cfRule>
  </conditionalFormatting>
  <conditionalFormatting sqref="I67 I74:I77 I69">
    <cfRule type="containsText" dxfId="698" priority="714" operator="containsText" text=" ">
      <formula>NOT(ISERROR(SEARCH(" ",I67)))</formula>
    </cfRule>
  </conditionalFormatting>
  <conditionalFormatting sqref="V75 V69 V67">
    <cfRule type="containsText" dxfId="697" priority="693" operator="containsText" text=" ">
      <formula>NOT(ISERROR(SEARCH(" ",V67)))</formula>
    </cfRule>
  </conditionalFormatting>
  <conditionalFormatting sqref="W77:X77 AQ67:XFD67 AQ69:XFD69 AQ75:XFD75 AQ77:XFD77 W75:X75">
    <cfRule type="containsText" dxfId="696" priority="717" operator="containsText" text=" ">
      <formula>NOT(ISERROR(SEARCH(" ",W67)))</formula>
    </cfRule>
  </conditionalFormatting>
  <conditionalFormatting sqref="A68 A72">
    <cfRule type="duplicateValues" dxfId="695" priority="657"/>
  </conditionalFormatting>
  <conditionalFormatting sqref="C68:D68 Q68:U68 G68:H68 W68">
    <cfRule type="containsText" dxfId="694" priority="653" operator="containsText" text=" ">
      <formula>NOT(ISERROR(SEARCH(" ",C68)))</formula>
    </cfRule>
  </conditionalFormatting>
  <conditionalFormatting sqref="A69 A73:A79">
    <cfRule type="duplicateValues" dxfId="693" priority="723"/>
  </conditionalFormatting>
  <conditionalFormatting sqref="G70:H70 Q70:U70 D70 W70">
    <cfRule type="containsText" dxfId="692" priority="455" operator="containsText" text=" ">
      <formula>NOT(ISERROR(SEARCH(" ",D70)))</formula>
    </cfRule>
  </conditionalFormatting>
  <conditionalFormatting sqref="J70:O73">
    <cfRule type="cellIs" dxfId="691" priority="467" operator="equal">
      <formula>0</formula>
    </cfRule>
    <cfRule type="containsText" dxfId="690" priority="468" operator="containsText" text=" ">
      <formula>NOT(ISERROR(SEARCH(" ",J70)))</formula>
    </cfRule>
  </conditionalFormatting>
  <conditionalFormatting sqref="B71 B73">
    <cfRule type="containsText" dxfId="689" priority="464" operator="containsText" text=" ">
      <formula>NOT(ISERROR(SEARCH(" ",B71)))</formula>
    </cfRule>
  </conditionalFormatting>
  <conditionalFormatting sqref="G71:H71 Q71:U71 Q73:U73 G73:H73 W73 D73 D71 W71">
    <cfRule type="containsText" dxfId="688" priority="463" operator="containsText" text=" ">
      <formula>NOT(ISERROR(SEARCH(" ",D71)))</formula>
    </cfRule>
  </conditionalFormatting>
  <conditionalFormatting sqref="E71:F71 E73:F73">
    <cfRule type="containsText" dxfId="687" priority="458" operator="containsText" text=" ">
      <formula>NOT(ISERROR(SEARCH(" ",E71)))</formula>
    </cfRule>
  </conditionalFormatting>
  <conditionalFormatting sqref="I71 I73">
    <cfRule type="containsText" dxfId="686" priority="460" operator="containsText" text=" ">
      <formula>NOT(ISERROR(SEARCH(" ",I71)))</formula>
    </cfRule>
  </conditionalFormatting>
  <conditionalFormatting sqref="V71 V73">
    <cfRule type="containsText" dxfId="685" priority="459" operator="containsText" text=" ">
      <formula>NOT(ISERROR(SEARCH(" ",V71)))</formula>
    </cfRule>
  </conditionalFormatting>
  <conditionalFormatting sqref="AQ73:XFD73 AQ71:XFD71">
    <cfRule type="containsText" dxfId="684" priority="462" operator="containsText" text=" ">
      <formula>NOT(ISERROR(SEARCH(" ",AQ71)))</formula>
    </cfRule>
  </conditionalFormatting>
  <conditionalFormatting sqref="D72 Q72:U72 G72:H72 W72">
    <cfRule type="containsText" dxfId="683" priority="449" operator="containsText" text=" ">
      <formula>NOT(ISERROR(SEARCH(" ",D72)))</formula>
    </cfRule>
  </conditionalFormatting>
  <conditionalFormatting sqref="G74:H74 S75:S79 Q74:U74 C74:D74">
    <cfRule type="containsText" dxfId="682" priority="708" operator="containsText" text=" ">
      <formula>NOT(ISERROR(SEARCH(" ",C74)))</formula>
    </cfRule>
  </conditionalFormatting>
  <conditionalFormatting sqref="W74:X74 AQ74:XFD74">
    <cfRule type="containsText" dxfId="681" priority="707" operator="containsText" text=" ">
      <formula>NOT(ISERROR(SEARCH(" ",W74)))</formula>
    </cfRule>
  </conditionalFormatting>
  <conditionalFormatting sqref="E75:F75 E77:F77">
    <cfRule type="containsText" dxfId="680" priority="713" operator="containsText" text=" ">
      <formula>NOT(ISERROR(SEARCH(" ",E75)))</formula>
    </cfRule>
  </conditionalFormatting>
  <conditionalFormatting sqref="C76:D76 G76:H76">
    <cfRule type="containsText" dxfId="679" priority="701" operator="containsText" text=" ">
      <formula>NOT(ISERROR(SEARCH(" ",C76)))</formula>
    </cfRule>
  </conditionalFormatting>
  <conditionalFormatting sqref="Q76:R76 T76:U76">
    <cfRule type="containsText" dxfId="678" priority="699" operator="containsText" text=" ">
      <formula>NOT(ISERROR(SEARCH(" ",Q76)))</formula>
    </cfRule>
  </conditionalFormatting>
  <conditionalFormatting sqref="W76:X76 AQ76:XFD76">
    <cfRule type="containsText" dxfId="677" priority="700" operator="containsText" text=" ">
      <formula>NOT(ISERROR(SEARCH(" ",W76)))</formula>
    </cfRule>
  </conditionalFormatting>
  <conditionalFormatting sqref="Q77:R77 T77:U77">
    <cfRule type="containsText" dxfId="676" priority="716" operator="containsText" text=" ">
      <formula>NOT(ISERROR(SEARCH(" ",Q77)))</formula>
    </cfRule>
  </conditionalFormatting>
  <conditionalFormatting sqref="C78:D78 G78:H78">
    <cfRule type="containsText" dxfId="675" priority="676" operator="containsText" text=" ">
      <formula>NOT(ISERROR(SEARCH(" ",C78)))</formula>
    </cfRule>
  </conditionalFormatting>
  <conditionalFormatting sqref="Q78:R78 T78:U78">
    <cfRule type="containsText" dxfId="674" priority="674" operator="containsText" text=" ">
      <formula>NOT(ISERROR(SEARCH(" ",Q78)))</formula>
    </cfRule>
  </conditionalFormatting>
  <conditionalFormatting sqref="W78:X78 AQ92:XFD92">
    <cfRule type="containsText" dxfId="673" priority="675" operator="containsText" text=" ">
      <formula>NOT(ISERROR(SEARCH(" ",W78)))</formula>
    </cfRule>
  </conditionalFormatting>
  <conditionalFormatting sqref="G79:H79 C79:D79">
    <cfRule type="containsText" dxfId="672" priority="683" operator="containsText" text=" ">
      <formula>NOT(ISERROR(SEARCH(" ",C79)))</formula>
    </cfRule>
  </conditionalFormatting>
  <conditionalFormatting sqref="Q79:R79 T79:U79">
    <cfRule type="containsText" dxfId="671" priority="681" operator="containsText" text=" ">
      <formula>NOT(ISERROR(SEARCH(" ",Q79)))</formula>
    </cfRule>
  </conditionalFormatting>
  <conditionalFormatting sqref="W79:X79 AQ93:XFD93">
    <cfRule type="containsText" dxfId="670" priority="682" operator="containsText" text=" ">
      <formula>NOT(ISERROR(SEARCH(" ",W79)))</formula>
    </cfRule>
  </conditionalFormatting>
  <conditionalFormatting sqref="G80:H80 Q80:U80 D80">
    <cfRule type="containsText" dxfId="669" priority="570" operator="containsText" text=" ">
      <formula>NOT(ISERROR(SEARCH(" ",D80)))</formula>
    </cfRule>
  </conditionalFormatting>
  <conditionalFormatting sqref="W80:X80 AQ80:XFD80">
    <cfRule type="containsText" dxfId="668" priority="569" operator="containsText" text=" ">
      <formula>NOT(ISERROR(SEARCH(" ",W80)))</formula>
    </cfRule>
  </conditionalFormatting>
  <conditionalFormatting sqref="D81 G81:H81">
    <cfRule type="containsText" dxfId="667" priority="561" operator="containsText" text=" ">
      <formula>NOT(ISERROR(SEARCH(" ",D81)))</formula>
    </cfRule>
  </conditionalFormatting>
  <conditionalFormatting sqref="Q81:R81 T81:U81">
    <cfRule type="containsText" dxfId="666" priority="559" operator="containsText" text=" ">
      <formula>NOT(ISERROR(SEARCH(" ",Q81)))</formula>
    </cfRule>
  </conditionalFormatting>
  <conditionalFormatting sqref="W81:X81 AQ81:XFD81">
    <cfRule type="containsText" dxfId="665" priority="560" operator="containsText" text=" ">
      <formula>NOT(ISERROR(SEARCH(" ",W81)))</formula>
    </cfRule>
  </conditionalFormatting>
  <conditionalFormatting sqref="G82:H82 Q82:U82 D82">
    <cfRule type="containsText" dxfId="664" priority="547" operator="containsText" text=" ">
      <formula>NOT(ISERROR(SEARCH(" ",D82)))</formula>
    </cfRule>
  </conditionalFormatting>
  <conditionalFormatting sqref="W82:X82 AQ82:XFD82">
    <cfRule type="containsText" dxfId="663" priority="546" operator="containsText" text=" ">
      <formula>NOT(ISERROR(SEARCH(" ",W82)))</formula>
    </cfRule>
  </conditionalFormatting>
  <conditionalFormatting sqref="D83 G83:H83">
    <cfRule type="containsText" dxfId="662" priority="538" operator="containsText" text=" ">
      <formula>NOT(ISERROR(SEARCH(" ",D83)))</formula>
    </cfRule>
  </conditionalFormatting>
  <conditionalFormatting sqref="Q83:R83 T83:U83">
    <cfRule type="containsText" dxfId="661" priority="536" operator="containsText" text=" ">
      <formula>NOT(ISERROR(SEARCH(" ",Q83)))</formula>
    </cfRule>
  </conditionalFormatting>
  <conditionalFormatting sqref="W83:X83 AQ83:XFD83">
    <cfRule type="containsText" dxfId="660" priority="537" operator="containsText" text=" ">
      <formula>NOT(ISERROR(SEARCH(" ",W83)))</formula>
    </cfRule>
  </conditionalFormatting>
  <conditionalFormatting sqref="G84:H84 Q84:U84">
    <cfRule type="containsText" dxfId="659" priority="374" operator="containsText" text=" ">
      <formula>NOT(ISERROR(SEARCH(" ",G84)))</formula>
    </cfRule>
  </conditionalFormatting>
  <conditionalFormatting sqref="Q85:R85 T85:U85">
    <cfRule type="containsText" dxfId="658" priority="363" operator="containsText" text=" ">
      <formula>NOT(ISERROR(SEARCH(" ",Q85)))</formula>
    </cfRule>
  </conditionalFormatting>
  <conditionalFormatting sqref="G86:H86 Q86:U86">
    <cfRule type="containsText" dxfId="657" priority="410" operator="containsText" text=" ">
      <formula>NOT(ISERROR(SEARCH(" ",G86)))</formula>
    </cfRule>
  </conditionalFormatting>
  <conditionalFormatting sqref="B87 B89">
    <cfRule type="containsText" dxfId="656" priority="427" operator="containsText" text=" ">
      <formula>NOT(ISERROR(SEARCH(" ",B87)))</formula>
    </cfRule>
  </conditionalFormatting>
  <conditionalFormatting sqref="D87 D89">
    <cfRule type="containsText" dxfId="655" priority="426" operator="containsText" text=" ">
      <formula>NOT(ISERROR(SEARCH(" ",D87)))</formula>
    </cfRule>
  </conditionalFormatting>
  <conditionalFormatting sqref="Q87:R87 T87:U87">
    <cfRule type="containsText" dxfId="654" priority="399" operator="containsText" text=" ">
      <formula>NOT(ISERROR(SEARCH(" ",Q87)))</formula>
    </cfRule>
  </conditionalFormatting>
  <conditionalFormatting sqref="AQ89:XFD89 AQ87:XFD87">
    <cfRule type="containsText" dxfId="653" priority="425" operator="containsText" text=" ">
      <formula>NOT(ISERROR(SEARCH(" ",AQ87)))</formula>
    </cfRule>
  </conditionalFormatting>
  <conditionalFormatting sqref="G88:H88 Q88:U88">
    <cfRule type="containsText" dxfId="652" priority="392" operator="containsText" text=" ">
      <formula>NOT(ISERROR(SEARCH(" ",G88)))</formula>
    </cfRule>
  </conditionalFormatting>
  <conditionalFormatting sqref="Q89:R89 T89:U89">
    <cfRule type="containsText" dxfId="651" priority="381" operator="containsText" text=" ">
      <formula>NOT(ISERROR(SEARCH(" ",Q89)))</formula>
    </cfRule>
  </conditionalFormatting>
  <conditionalFormatting sqref="D90 G90:H90">
    <cfRule type="containsText" dxfId="650" priority="309" operator="containsText" text=" ">
      <formula>NOT(ISERROR(SEARCH(" ",D90)))</formula>
    </cfRule>
  </conditionalFormatting>
  <conditionalFormatting sqref="Q90:R90 T90:U90">
    <cfRule type="containsText" dxfId="649" priority="307" operator="containsText" text=" ">
      <formula>NOT(ISERROR(SEARCH(" ",Q90)))</formula>
    </cfRule>
  </conditionalFormatting>
  <conditionalFormatting sqref="G91:H91 C91:D91">
    <cfRule type="containsText" dxfId="648" priority="316" operator="containsText" text=" ">
      <formula>NOT(ISERROR(SEARCH(" ",C91)))</formula>
    </cfRule>
  </conditionalFormatting>
  <conditionalFormatting sqref="Q91:R91 T91:U91">
    <cfRule type="containsText" dxfId="647" priority="314" operator="containsText" text=" ">
      <formula>NOT(ISERROR(SEARCH(" ",Q91)))</formula>
    </cfRule>
  </conditionalFormatting>
  <conditionalFormatting sqref="E92:F95">
    <cfRule type="containsText" dxfId="646" priority="730" operator="containsText" text=" ">
      <formula>NOT(ISERROR(SEARCH(" ",E92)))</formula>
    </cfRule>
  </conditionalFormatting>
  <conditionalFormatting sqref="G96:H96 J96:L96">
    <cfRule type="containsText" dxfId="645" priority="1531" operator="containsText" text=" ">
      <formula>NOT(ISERROR(SEARCH(" ",G96)))</formula>
    </cfRule>
  </conditionalFormatting>
  <conditionalFormatting sqref="M96:O96 R96:U96">
    <cfRule type="containsText" dxfId="644" priority="1530" operator="containsText" text=" ">
      <formula>NOT(ISERROR(SEARCH(" ",M96)))</formula>
    </cfRule>
  </conditionalFormatting>
  <conditionalFormatting sqref="G97:H97 J97:L97">
    <cfRule type="containsText" dxfId="643" priority="1527" operator="containsText" text=" ">
      <formula>NOT(ISERROR(SEARCH(" ",G97)))</formula>
    </cfRule>
  </conditionalFormatting>
  <conditionalFormatting sqref="M97:O97 R97:U97">
    <cfRule type="containsText" dxfId="642" priority="1526" operator="containsText" text=" ">
      <formula>NOT(ISERROR(SEARCH(" ",M97)))</formula>
    </cfRule>
  </conditionalFormatting>
  <conditionalFormatting sqref="G98:H98 J98:L98">
    <cfRule type="containsText" dxfId="641" priority="1523" operator="containsText" text=" ">
      <formula>NOT(ISERROR(SEARCH(" ",G98)))</formula>
    </cfRule>
  </conditionalFormatting>
  <conditionalFormatting sqref="M98:O98 R98:U98">
    <cfRule type="containsText" dxfId="640" priority="1522" operator="containsText" text=" ">
      <formula>NOT(ISERROR(SEARCH(" ",M98)))</formula>
    </cfRule>
  </conditionalFormatting>
  <conditionalFormatting sqref="G99:H99 J99:L99">
    <cfRule type="containsText" dxfId="639" priority="1519" operator="containsText" text=" ">
      <formula>NOT(ISERROR(SEARCH(" ",G99)))</formula>
    </cfRule>
  </conditionalFormatting>
  <conditionalFormatting sqref="M99:O99 R99:U99">
    <cfRule type="containsText" dxfId="638" priority="1518" operator="containsText" text=" ">
      <formula>NOT(ISERROR(SEARCH(" ",M99)))</formula>
    </cfRule>
  </conditionalFormatting>
  <conditionalFormatting sqref="G100:H100 J100:L100">
    <cfRule type="containsText" dxfId="637" priority="1515" operator="containsText" text=" ">
      <formula>NOT(ISERROR(SEARCH(" ",G100)))</formula>
    </cfRule>
  </conditionalFormatting>
  <conditionalFormatting sqref="M100:O100 R100:U100">
    <cfRule type="containsText" dxfId="636" priority="1514" operator="containsText" text=" ">
      <formula>NOT(ISERROR(SEARCH(" ",M100)))</formula>
    </cfRule>
  </conditionalFormatting>
  <conditionalFormatting sqref="G101:H101 J101:L101">
    <cfRule type="containsText" dxfId="635" priority="1511" operator="containsText" text=" ">
      <formula>NOT(ISERROR(SEARCH(" ",G101)))</formula>
    </cfRule>
  </conditionalFormatting>
  <conditionalFormatting sqref="M101:O101 R101:U101">
    <cfRule type="containsText" dxfId="634" priority="1510" operator="containsText" text=" ">
      <formula>NOT(ISERROR(SEARCH(" ",M101)))</formula>
    </cfRule>
  </conditionalFormatting>
  <conditionalFormatting sqref="J102:O350 Q102:Q350 Q520:Q529 J402:N402">
    <cfRule type="cellIs" dxfId="633" priority="2314" operator="equal">
      <formula>0</formula>
    </cfRule>
  </conditionalFormatting>
  <conditionalFormatting sqref="R102:T102 T103:T111">
    <cfRule type="containsText" dxfId="632" priority="2569" operator="containsText" text=" ">
      <formula>NOT(ISERROR(SEARCH(" ",R102)))</formula>
    </cfRule>
  </conditionalFormatting>
  <conditionalFormatting sqref="AC140:AD151 T212:T237 Y146:Y155 Y105:Y135 AA169 AA174:AA175 AC162:AD178 AC121:AD130 AC116:AC118 AC110:AD114 AD115:AD118">
    <cfRule type="containsText" dxfId="631" priority="2575" operator="containsText" text=" ">
      <formula>NOT(ISERROR(SEARCH(" ",T105)))</formula>
    </cfRule>
  </conditionalFormatting>
  <conditionalFormatting sqref="AE105:AH108">
    <cfRule type="containsText" dxfId="630" priority="2557" operator="containsText" text=" ">
      <formula>NOT(ISERROR(SEARCH(" ",AE105)))</formula>
    </cfRule>
    <cfRule type="containsText" dxfId="629" priority="2558" operator="containsText" text=" ">
      <formula>NOT(ISERROR(SEARCH(" ",AE105)))</formula>
    </cfRule>
  </conditionalFormatting>
  <conditionalFormatting sqref="AQ108:AQ118 AQ121:AR168">
    <cfRule type="containsText" dxfId="628" priority="2543" operator="containsText" text=" ">
      <formula>NOT(ISERROR(SEARCH(" ",AQ108)))</formula>
    </cfRule>
  </conditionalFormatting>
  <conditionalFormatting sqref="AE204:AH364 AG109:AI203 AE109:AE203">
    <cfRule type="containsText" dxfId="627" priority="2540" operator="containsText" text=" ">
      <formula>NOT(ISERROR(SEARCH(" ",AE109)))</formula>
    </cfRule>
    <cfRule type="containsText" dxfId="626" priority="2541" operator="containsText" text=" ">
      <formula>NOT(ISERROR(SEARCH(" ",AE109)))</formula>
    </cfRule>
  </conditionalFormatting>
  <conditionalFormatting sqref="AJ109:AO203">
    <cfRule type="cellIs" dxfId="625" priority="1497" operator="equal">
      <formula>1</formula>
    </cfRule>
  </conditionalFormatting>
  <conditionalFormatting sqref="AA170:AA171 Y156:Y157">
    <cfRule type="containsText" dxfId="624" priority="2573" operator="containsText" text=" ">
      <formula>NOT(ISERROR(SEARCH(" ",Y156)))</formula>
    </cfRule>
  </conditionalFormatting>
  <conditionalFormatting sqref="AA172:AA173 Y158:Y159">
    <cfRule type="containsText" dxfId="623" priority="2572" operator="containsText" text=" ">
      <formula>NOT(ISERROR(SEARCH(" ",Y158)))</formula>
    </cfRule>
  </conditionalFormatting>
  <conditionalFormatting sqref="Y161:Y162 Y165">
    <cfRule type="containsText" dxfId="622" priority="2571" operator="containsText" text=" ">
      <formula>NOT(ISERROR(SEARCH(" ",Y161)))</formula>
    </cfRule>
  </conditionalFormatting>
  <conditionalFormatting sqref="S212:S236 X219:X227 X199:X216">
    <cfRule type="containsText" dxfId="621" priority="2578" operator="containsText" text=" ">
      <formula>NOT(ISERROR(SEARCH(" ",S199)))</formula>
    </cfRule>
  </conditionalFormatting>
  <conditionalFormatting sqref="S237 X228">
    <cfRule type="containsText" dxfId="620" priority="2563" operator="containsText" text=" ">
      <formula>NOT(ISERROR(SEARCH(" ",S228)))</formula>
    </cfRule>
  </conditionalFormatting>
  <conditionalFormatting sqref="S287:T302 X229 S303:S326 S238:T265">
    <cfRule type="containsText" dxfId="619" priority="2562" operator="containsText" text=" ">
      <formula>NOT(ISERROR(SEARCH(" ",S229)))</formula>
    </cfRule>
  </conditionalFormatting>
  <conditionalFormatting sqref="T266:U273">
    <cfRule type="containsText" dxfId="618" priority="2547" operator="containsText" text=" ">
      <formula>NOT(ISERROR(SEARCH(" ",T266)))</formula>
    </cfRule>
  </conditionalFormatting>
  <conditionalFormatting sqref="T279:U286">
    <cfRule type="containsText" dxfId="617" priority="2546" operator="containsText" text=" ">
      <formula>NOT(ISERROR(SEARCH(" ",T279)))</formula>
    </cfRule>
  </conditionalFormatting>
  <conditionalFormatting sqref="AC362:AD362 AI364:AO364 Z360:AA360 X342 Y346">
    <cfRule type="containsText" dxfId="616" priority="2542" operator="containsText" text=" ">
      <formula>NOT(ISERROR(SEARCH(" ",X342)))</formula>
    </cfRule>
  </conditionalFormatting>
  <conditionalFormatting sqref="C351:H351 Q351:U351 J351:N351">
    <cfRule type="containsText" dxfId="615" priority="2519" operator="containsText" text=" ">
      <formula>NOT(ISERROR(SEARCH(" ",C351)))</formula>
    </cfRule>
  </conditionalFormatting>
  <conditionalFormatting sqref="J351:N351 Q351">
    <cfRule type="cellIs" dxfId="614" priority="2518" operator="equal">
      <formula>0</formula>
    </cfRule>
  </conditionalFormatting>
  <conditionalFormatting sqref="C352:H352 Q352:U352 J352:N352">
    <cfRule type="containsText" dxfId="613" priority="2515" operator="containsText" text=" ">
      <formula>NOT(ISERROR(SEARCH(" ",C352)))</formula>
    </cfRule>
  </conditionalFormatting>
  <conditionalFormatting sqref="J352:N352 Q352">
    <cfRule type="cellIs" dxfId="612" priority="2514" operator="equal">
      <formula>0</formula>
    </cfRule>
  </conditionalFormatting>
  <conditionalFormatting sqref="C353:H353 Q353:U353 J353:N353">
    <cfRule type="containsText" dxfId="611" priority="2511" operator="containsText" text=" ">
      <formula>NOT(ISERROR(SEARCH(" ",C353)))</formula>
    </cfRule>
  </conditionalFormatting>
  <conditionalFormatting sqref="J353:N353 Q353">
    <cfRule type="cellIs" dxfId="610" priority="2510" operator="equal">
      <formula>0</formula>
    </cfRule>
  </conditionalFormatting>
  <conditionalFormatting sqref="C354:H354 Q354:U354 J354:N354">
    <cfRule type="containsText" dxfId="609" priority="2507" operator="containsText" text=" ">
      <formula>NOT(ISERROR(SEARCH(" ",C354)))</formula>
    </cfRule>
  </conditionalFormatting>
  <conditionalFormatting sqref="J354:N354 Q354">
    <cfRule type="cellIs" dxfId="608" priority="2506" operator="equal">
      <formula>0</formula>
    </cfRule>
  </conditionalFormatting>
  <conditionalFormatting sqref="C355:H355 Q355:U355 J355:N355">
    <cfRule type="containsText" dxfId="607" priority="2503" operator="containsText" text=" ">
      <formula>NOT(ISERROR(SEARCH(" ",C355)))</formula>
    </cfRule>
  </conditionalFormatting>
  <conditionalFormatting sqref="J355:N355 Q355">
    <cfRule type="cellIs" dxfId="606" priority="2502" operator="equal">
      <formula>0</formula>
    </cfRule>
  </conditionalFormatting>
  <conditionalFormatting sqref="C356:H356 Q356:U356 J356:N356">
    <cfRule type="containsText" dxfId="605" priority="2499" operator="containsText" text=" ">
      <formula>NOT(ISERROR(SEARCH(" ",C356)))</formula>
    </cfRule>
  </conditionalFormatting>
  <conditionalFormatting sqref="J356:N356 Q356">
    <cfRule type="cellIs" dxfId="604" priority="2498" operator="equal">
      <formula>0</formula>
    </cfRule>
  </conditionalFormatting>
  <conditionalFormatting sqref="C357:H357 Q357:U357 J357:N357">
    <cfRule type="containsText" dxfId="603" priority="2495" operator="containsText" text=" ">
      <formula>NOT(ISERROR(SEARCH(" ",C357)))</formula>
    </cfRule>
  </conditionalFormatting>
  <conditionalFormatting sqref="J357:N357 Q357">
    <cfRule type="cellIs" dxfId="602" priority="2494" operator="equal">
      <formula>0</formula>
    </cfRule>
  </conditionalFormatting>
  <conditionalFormatting sqref="C358:H358 Q358:U358 J358:N358">
    <cfRule type="containsText" dxfId="601" priority="2491" operator="containsText" text=" ">
      <formula>NOT(ISERROR(SEARCH(" ",C358)))</formula>
    </cfRule>
  </conditionalFormatting>
  <conditionalFormatting sqref="J358:N358 Q358">
    <cfRule type="cellIs" dxfId="600" priority="2490" operator="equal">
      <formula>0</formula>
    </cfRule>
  </conditionalFormatting>
  <conditionalFormatting sqref="C359:H359 Q359:U359 J359:N359">
    <cfRule type="containsText" dxfId="599" priority="2487" operator="containsText" text=" ">
      <formula>NOT(ISERROR(SEARCH(" ",C359)))</formula>
    </cfRule>
  </conditionalFormatting>
  <conditionalFormatting sqref="J359:N359 Q359">
    <cfRule type="cellIs" dxfId="598" priority="2486" operator="equal">
      <formula>0</formula>
    </cfRule>
  </conditionalFormatting>
  <conditionalFormatting sqref="AB383:AD390 AE385:AO392 Z381:AA388 X359:X365 W535:W541 Y367:Y374">
    <cfRule type="containsText" dxfId="597" priority="2536" operator="containsText" text=" ">
      <formula>NOT(ISERROR(SEARCH(" ",W359)))</formula>
    </cfRule>
  </conditionalFormatting>
  <conditionalFormatting sqref="C360:H360 Q360:U360 J360:N360">
    <cfRule type="containsText" dxfId="596" priority="2483" operator="containsText" text=" ">
      <formula>NOT(ISERROR(SEARCH(" ",C360)))</formula>
    </cfRule>
  </conditionalFormatting>
  <conditionalFormatting sqref="J360:N360 Q360">
    <cfRule type="cellIs" dxfId="595" priority="2482" operator="equal">
      <formula>0</formula>
    </cfRule>
  </conditionalFormatting>
  <conditionalFormatting sqref="C361:H361 Q361:U361 J361:N361">
    <cfRule type="containsText" dxfId="594" priority="2479" operator="containsText" text=" ">
      <formula>NOT(ISERROR(SEARCH(" ",C361)))</formula>
    </cfRule>
  </conditionalFormatting>
  <conditionalFormatting sqref="J361:N361 Q361">
    <cfRule type="cellIs" dxfId="593" priority="2478" operator="equal">
      <formula>0</formula>
    </cfRule>
  </conditionalFormatting>
  <conditionalFormatting sqref="C362:H362 Q362:U362 J362:N362">
    <cfRule type="containsText" dxfId="592" priority="2475" operator="containsText" text=" ">
      <formula>NOT(ISERROR(SEARCH(" ",C362)))</formula>
    </cfRule>
  </conditionalFormatting>
  <conditionalFormatting sqref="J362:N362 Q362">
    <cfRule type="cellIs" dxfId="591" priority="2474" operator="equal">
      <formula>0</formula>
    </cfRule>
  </conditionalFormatting>
  <conditionalFormatting sqref="C363:H363 Q363:U363 J363:N363">
    <cfRule type="containsText" dxfId="590" priority="2471" operator="containsText" text=" ">
      <formula>NOT(ISERROR(SEARCH(" ",C363)))</formula>
    </cfRule>
  </conditionalFormatting>
  <conditionalFormatting sqref="J363:N363 Q363">
    <cfRule type="cellIs" dxfId="589" priority="2470" operator="equal">
      <formula>0</formula>
    </cfRule>
  </conditionalFormatting>
  <conditionalFormatting sqref="C364:H364 Q364:U364 J364:N364">
    <cfRule type="containsText" dxfId="588" priority="2467" operator="containsText" text=" ">
      <formula>NOT(ISERROR(SEARCH(" ",C364)))</formula>
    </cfRule>
  </conditionalFormatting>
  <conditionalFormatting sqref="J364:N364 Q364">
    <cfRule type="cellIs" dxfId="587" priority="2466" operator="equal">
      <formula>0</formula>
    </cfRule>
  </conditionalFormatting>
  <conditionalFormatting sqref="C365:H365 Q365:U365 J365:N365">
    <cfRule type="containsText" dxfId="586" priority="2463" operator="containsText" text=" ">
      <formula>NOT(ISERROR(SEARCH(" ",C365)))</formula>
    </cfRule>
  </conditionalFormatting>
  <conditionalFormatting sqref="J365:N365 Q365">
    <cfRule type="cellIs" dxfId="585" priority="2462" operator="equal">
      <formula>0</formula>
    </cfRule>
  </conditionalFormatting>
  <conditionalFormatting sqref="C366:H366 Q366:U366 J366:N366">
    <cfRule type="containsText" dxfId="584" priority="2459" operator="containsText" text=" ">
      <formula>NOT(ISERROR(SEARCH(" ",C366)))</formula>
    </cfRule>
  </conditionalFormatting>
  <conditionalFormatting sqref="J366:N366 Q366">
    <cfRule type="cellIs" dxfId="583" priority="2458" operator="equal">
      <formula>0</formula>
    </cfRule>
  </conditionalFormatting>
  <conditionalFormatting sqref="C367:H367 Q367:U367 J367:N367">
    <cfRule type="containsText" dxfId="582" priority="2455" operator="containsText" text=" ">
      <formula>NOT(ISERROR(SEARCH(" ",C367)))</formula>
    </cfRule>
  </conditionalFormatting>
  <conditionalFormatting sqref="J367:N367 Q367">
    <cfRule type="cellIs" dxfId="581" priority="2454" operator="equal">
      <formula>0</formula>
    </cfRule>
  </conditionalFormatting>
  <conditionalFormatting sqref="C368:H368 Q368:U368 J368:N368">
    <cfRule type="containsText" dxfId="580" priority="2451" operator="containsText" text=" ">
      <formula>NOT(ISERROR(SEARCH(" ",C368)))</formula>
    </cfRule>
  </conditionalFormatting>
  <conditionalFormatting sqref="J368:N368 Q368">
    <cfRule type="cellIs" dxfId="579" priority="2450" operator="equal">
      <formula>0</formula>
    </cfRule>
  </conditionalFormatting>
  <conditionalFormatting sqref="C369:H369 Q369:U369 J369:N369">
    <cfRule type="containsText" dxfId="578" priority="2447" operator="containsText" text=" ">
      <formula>NOT(ISERROR(SEARCH(" ",C369)))</formula>
    </cfRule>
  </conditionalFormatting>
  <conditionalFormatting sqref="J369:N369 Q369">
    <cfRule type="cellIs" dxfId="577" priority="2446" operator="equal">
      <formula>0</formula>
    </cfRule>
  </conditionalFormatting>
  <conditionalFormatting sqref="AE369:AH384">
    <cfRule type="containsText" dxfId="576" priority="2559" operator="containsText" text=" ">
      <formula>NOT(ISERROR(SEARCH(" ",AE369)))</formula>
    </cfRule>
    <cfRule type="containsText" dxfId="575" priority="2560" operator="containsText" text=" ">
      <formula>NOT(ISERROR(SEARCH(" ",AE369)))</formula>
    </cfRule>
  </conditionalFormatting>
  <conditionalFormatting sqref="C370:H370 Q370:U370 J370:N370">
    <cfRule type="containsText" dxfId="574" priority="2443" operator="containsText" text=" ">
      <formula>NOT(ISERROR(SEARCH(" ",C370)))</formula>
    </cfRule>
  </conditionalFormatting>
  <conditionalFormatting sqref="J370:N370 Q370">
    <cfRule type="cellIs" dxfId="573" priority="2442" operator="equal">
      <formula>0</formula>
    </cfRule>
  </conditionalFormatting>
  <conditionalFormatting sqref="C371:H371 Q371:U371 J371:N371">
    <cfRule type="containsText" dxfId="572" priority="2439" operator="containsText" text=" ">
      <formula>NOT(ISERROR(SEARCH(" ",C371)))</formula>
    </cfRule>
  </conditionalFormatting>
  <conditionalFormatting sqref="J371:N371 Q371">
    <cfRule type="cellIs" dxfId="571" priority="2438" operator="equal">
      <formula>0</formula>
    </cfRule>
  </conditionalFormatting>
  <conditionalFormatting sqref="C372:H372 Q372:U372 J372:N372">
    <cfRule type="containsText" dxfId="570" priority="2435" operator="containsText" text=" ">
      <formula>NOT(ISERROR(SEARCH(" ",C372)))</formula>
    </cfRule>
  </conditionalFormatting>
  <conditionalFormatting sqref="J372:N372 Q372">
    <cfRule type="cellIs" dxfId="569" priority="2434" operator="equal">
      <formula>0</formula>
    </cfRule>
  </conditionalFormatting>
  <conditionalFormatting sqref="C373:H373 Q373:U373 J373:N373">
    <cfRule type="containsText" dxfId="568" priority="2431" operator="containsText" text=" ">
      <formula>NOT(ISERROR(SEARCH(" ",C373)))</formula>
    </cfRule>
  </conditionalFormatting>
  <conditionalFormatting sqref="J373:N373 Q373">
    <cfRule type="cellIs" dxfId="567" priority="2430" operator="equal">
      <formula>0</formula>
    </cfRule>
  </conditionalFormatting>
  <conditionalFormatting sqref="C374:H374 Q374:U374 J374:N374">
    <cfRule type="containsText" dxfId="566" priority="2427" operator="containsText" text=" ">
      <formula>NOT(ISERROR(SEARCH(" ",C374)))</formula>
    </cfRule>
  </conditionalFormatting>
  <conditionalFormatting sqref="J374:N374 Q374">
    <cfRule type="cellIs" dxfId="565" priority="2426" operator="equal">
      <formula>0</formula>
    </cfRule>
  </conditionalFormatting>
  <conditionalFormatting sqref="C375:H375 Q375:U375 J375:N375">
    <cfRule type="containsText" dxfId="564" priority="2423" operator="containsText" text=" ">
      <formula>NOT(ISERROR(SEARCH(" ",C375)))</formula>
    </cfRule>
  </conditionalFormatting>
  <conditionalFormatting sqref="J375:N375 Q375">
    <cfRule type="cellIs" dxfId="563" priority="2422" operator="equal">
      <formula>0</formula>
    </cfRule>
  </conditionalFormatting>
  <conditionalFormatting sqref="C376:H376 Q376:U376 J376:N376">
    <cfRule type="containsText" dxfId="562" priority="2419" operator="containsText" text=" ">
      <formula>NOT(ISERROR(SEARCH(" ",C376)))</formula>
    </cfRule>
  </conditionalFormatting>
  <conditionalFormatting sqref="J376:N376 Q376">
    <cfRule type="cellIs" dxfId="561" priority="2418" operator="equal">
      <formula>0</formula>
    </cfRule>
  </conditionalFormatting>
  <conditionalFormatting sqref="C377:H377 Q377:U377 J377:N377">
    <cfRule type="containsText" dxfId="560" priority="2415" operator="containsText" text=" ">
      <formula>NOT(ISERROR(SEARCH(" ",C377)))</formula>
    </cfRule>
  </conditionalFormatting>
  <conditionalFormatting sqref="J377:N377 Q377">
    <cfRule type="cellIs" dxfId="559" priority="2414" operator="equal">
      <formula>0</formula>
    </cfRule>
  </conditionalFormatting>
  <conditionalFormatting sqref="C378:H378 Q378:U378 J378:N378">
    <cfRule type="containsText" dxfId="558" priority="2411" operator="containsText" text=" ">
      <formula>NOT(ISERROR(SEARCH(" ",C378)))</formula>
    </cfRule>
  </conditionalFormatting>
  <conditionalFormatting sqref="J378:N378 Q378">
    <cfRule type="cellIs" dxfId="557" priority="2410" operator="equal">
      <formula>0</formula>
    </cfRule>
  </conditionalFormatting>
  <conditionalFormatting sqref="C379:H379 Q379:U379 J379:N379">
    <cfRule type="containsText" dxfId="556" priority="2407" operator="containsText" text=" ">
      <formula>NOT(ISERROR(SEARCH(" ",C379)))</formula>
    </cfRule>
  </conditionalFormatting>
  <conditionalFormatting sqref="J379:N379 Q379">
    <cfRule type="cellIs" dxfId="555" priority="2406" operator="equal">
      <formula>0</formula>
    </cfRule>
  </conditionalFormatting>
  <conditionalFormatting sqref="C380:H380 Q380:U380 J380:N380">
    <cfRule type="containsText" dxfId="554" priority="2403" operator="containsText" text=" ">
      <formula>NOT(ISERROR(SEARCH(" ",C380)))</formula>
    </cfRule>
  </conditionalFormatting>
  <conditionalFormatting sqref="J380:N380 Q380">
    <cfRule type="cellIs" dxfId="553" priority="2402" operator="equal">
      <formula>0</formula>
    </cfRule>
  </conditionalFormatting>
  <conditionalFormatting sqref="C381:H381 Q381:U381 J381:N381">
    <cfRule type="containsText" dxfId="552" priority="2399" operator="containsText" text=" ">
      <formula>NOT(ISERROR(SEARCH(" ",C381)))</formula>
    </cfRule>
  </conditionalFormatting>
  <conditionalFormatting sqref="J381:N381 Q381">
    <cfRule type="cellIs" dxfId="551" priority="2398" operator="equal">
      <formula>0</formula>
    </cfRule>
  </conditionalFormatting>
  <conditionalFormatting sqref="C382:H382 Q382:U382 J382:N382">
    <cfRule type="containsText" dxfId="550" priority="2395" operator="containsText" text=" ">
      <formula>NOT(ISERROR(SEARCH(" ",C382)))</formula>
    </cfRule>
  </conditionalFormatting>
  <conditionalFormatting sqref="J382:N382 Q382">
    <cfRule type="cellIs" dxfId="549" priority="2394" operator="equal">
      <formula>0</formula>
    </cfRule>
  </conditionalFormatting>
  <conditionalFormatting sqref="C383:H383 Q383:U383 J383:N383">
    <cfRule type="containsText" dxfId="548" priority="2391" operator="containsText" text=" ">
      <formula>NOT(ISERROR(SEARCH(" ",C383)))</formula>
    </cfRule>
  </conditionalFormatting>
  <conditionalFormatting sqref="J383:N383 Q383">
    <cfRule type="cellIs" dxfId="547" priority="2390" operator="equal">
      <formula>0</formula>
    </cfRule>
  </conditionalFormatting>
  <conditionalFormatting sqref="C384:H384 Q384:U384 J384:N384">
    <cfRule type="containsText" dxfId="546" priority="2387" operator="containsText" text=" ">
      <formula>NOT(ISERROR(SEARCH(" ",C384)))</formula>
    </cfRule>
  </conditionalFormatting>
  <conditionalFormatting sqref="J384:N384 Q384">
    <cfRule type="cellIs" dxfId="545" priority="2386" operator="equal">
      <formula>0</formula>
    </cfRule>
  </conditionalFormatting>
  <conditionalFormatting sqref="C385:H385 Q385:U385 J385:N385">
    <cfRule type="containsText" dxfId="544" priority="2383" operator="containsText" text=" ">
      <formula>NOT(ISERROR(SEARCH(" ",C385)))</formula>
    </cfRule>
  </conditionalFormatting>
  <conditionalFormatting sqref="J385:N385 Q385">
    <cfRule type="cellIs" dxfId="543" priority="2382" operator="equal">
      <formula>0</formula>
    </cfRule>
  </conditionalFormatting>
  <conditionalFormatting sqref="C386:H386 Q386:U386 J386:N386">
    <cfRule type="containsText" dxfId="542" priority="2379" operator="containsText" text=" ">
      <formula>NOT(ISERROR(SEARCH(" ",C386)))</formula>
    </cfRule>
  </conditionalFormatting>
  <conditionalFormatting sqref="J386:N386 Q386">
    <cfRule type="cellIs" dxfId="541" priority="2378" operator="equal">
      <formula>0</formula>
    </cfRule>
  </conditionalFormatting>
  <conditionalFormatting sqref="C387:H387 Q387:U387 J387:N387">
    <cfRule type="containsText" dxfId="540" priority="2375" operator="containsText" text=" ">
      <formula>NOT(ISERROR(SEARCH(" ",C387)))</formula>
    </cfRule>
  </conditionalFormatting>
  <conditionalFormatting sqref="J387:N387 Q387">
    <cfRule type="cellIs" dxfId="539" priority="2374" operator="equal">
      <formula>0</formula>
    </cfRule>
  </conditionalFormatting>
  <conditionalFormatting sqref="C388:H388 Q388:U388 J388:N388">
    <cfRule type="containsText" dxfId="538" priority="2371" operator="containsText" text=" ">
      <formula>NOT(ISERROR(SEARCH(" ",C388)))</formula>
    </cfRule>
  </conditionalFormatting>
  <conditionalFormatting sqref="J388:N388 Q388">
    <cfRule type="cellIs" dxfId="537" priority="2370" operator="equal">
      <formula>0</formula>
    </cfRule>
  </conditionalFormatting>
  <conditionalFormatting sqref="C389:H389 Q389:U389 J389:N389">
    <cfRule type="containsText" dxfId="536" priority="2367" operator="containsText" text=" ">
      <formula>NOT(ISERROR(SEARCH(" ",C389)))</formula>
    </cfRule>
  </conditionalFormatting>
  <conditionalFormatting sqref="J389:N389 Q389">
    <cfRule type="cellIs" dxfId="535" priority="2366" operator="equal">
      <formula>0</formula>
    </cfRule>
  </conditionalFormatting>
  <conditionalFormatting sqref="C390:H390 Q390:U390 J390:N390">
    <cfRule type="containsText" dxfId="534" priority="2363" operator="containsText" text=" ">
      <formula>NOT(ISERROR(SEARCH(" ",C390)))</formula>
    </cfRule>
  </conditionalFormatting>
  <conditionalFormatting sqref="J390:N390 Q390">
    <cfRule type="cellIs" dxfId="533" priority="2362" operator="equal">
      <formula>0</formula>
    </cfRule>
  </conditionalFormatting>
  <conditionalFormatting sqref="C391:H391 Q391:U391 J391:N391">
    <cfRule type="containsText" dxfId="532" priority="2359" operator="containsText" text=" ">
      <formula>NOT(ISERROR(SEARCH(" ",C391)))</formula>
    </cfRule>
  </conditionalFormatting>
  <conditionalFormatting sqref="J391:N391 Q391">
    <cfRule type="cellIs" dxfId="531" priority="2358" operator="equal">
      <formula>0</formula>
    </cfRule>
  </conditionalFormatting>
  <conditionalFormatting sqref="C392:H392 Q392:U392 J392:N392">
    <cfRule type="containsText" dxfId="530" priority="2355" operator="containsText" text=" ">
      <formula>NOT(ISERROR(SEARCH(" ",C392)))</formula>
    </cfRule>
  </conditionalFormatting>
  <conditionalFormatting sqref="J392:N392 Q392">
    <cfRule type="cellIs" dxfId="529" priority="2354" operator="equal">
      <formula>0</formula>
    </cfRule>
  </conditionalFormatting>
  <conditionalFormatting sqref="C393:H393 Q393:U393 J393:N393">
    <cfRule type="containsText" dxfId="528" priority="2351" operator="containsText" text=" ">
      <formula>NOT(ISERROR(SEARCH(" ",C393)))</formula>
    </cfRule>
  </conditionalFormatting>
  <conditionalFormatting sqref="J393:N393 Q393">
    <cfRule type="cellIs" dxfId="527" priority="2350" operator="equal">
      <formula>0</formula>
    </cfRule>
  </conditionalFormatting>
  <conditionalFormatting sqref="C394:H394 Q394:U394 J394:N394">
    <cfRule type="containsText" dxfId="526" priority="2347" operator="containsText" text=" ">
      <formula>NOT(ISERROR(SEARCH(" ",C394)))</formula>
    </cfRule>
  </conditionalFormatting>
  <conditionalFormatting sqref="J394:N394 Q394">
    <cfRule type="cellIs" dxfId="525" priority="2346" operator="equal">
      <formula>0</formula>
    </cfRule>
  </conditionalFormatting>
  <conditionalFormatting sqref="C395:H395 Q395:U395 J395:N395">
    <cfRule type="containsText" dxfId="524" priority="2343" operator="containsText" text=" ">
      <formula>NOT(ISERROR(SEARCH(" ",C395)))</formula>
    </cfRule>
  </conditionalFormatting>
  <conditionalFormatting sqref="J395:N395 Q395">
    <cfRule type="cellIs" dxfId="523" priority="2342" operator="equal">
      <formula>0</formula>
    </cfRule>
  </conditionalFormatting>
  <conditionalFormatting sqref="C396:H396 Q396:U396 J396:N396">
    <cfRule type="containsText" dxfId="522" priority="2339" operator="containsText" text=" ">
      <formula>NOT(ISERROR(SEARCH(" ",C396)))</formula>
    </cfRule>
  </conditionalFormatting>
  <conditionalFormatting sqref="J396:N396 Q396">
    <cfRule type="cellIs" dxfId="521" priority="2338" operator="equal">
      <formula>0</formula>
    </cfRule>
  </conditionalFormatting>
  <conditionalFormatting sqref="C397:H397 Q397:U397 J397:N397">
    <cfRule type="containsText" dxfId="520" priority="2335" operator="containsText" text=" ">
      <formula>NOT(ISERROR(SEARCH(" ",C397)))</formula>
    </cfRule>
  </conditionalFormatting>
  <conditionalFormatting sqref="J397:N397 Q397">
    <cfRule type="cellIs" dxfId="519" priority="2334" operator="equal">
      <formula>0</formula>
    </cfRule>
  </conditionalFormatting>
  <conditionalFormatting sqref="C398:H398 Q398:U398 J398:N398">
    <cfRule type="containsText" dxfId="518" priority="2331" operator="containsText" text=" ">
      <formula>NOT(ISERROR(SEARCH(" ",C398)))</formula>
    </cfRule>
  </conditionalFormatting>
  <conditionalFormatting sqref="J398:N398 Q398">
    <cfRule type="cellIs" dxfId="517" priority="2330" operator="equal">
      <formula>0</formula>
    </cfRule>
  </conditionalFormatting>
  <conditionalFormatting sqref="C399:H399 Q399:U399 J399:N399">
    <cfRule type="containsText" dxfId="516" priority="2327" operator="containsText" text=" ">
      <formula>NOT(ISERROR(SEARCH(" ",C399)))</formula>
    </cfRule>
  </conditionalFormatting>
  <conditionalFormatting sqref="J399:N399 Q399">
    <cfRule type="cellIs" dxfId="515" priority="2326" operator="equal">
      <formula>0</formula>
    </cfRule>
  </conditionalFormatting>
  <conditionalFormatting sqref="C400:H400 Q400:U400 J400:N400">
    <cfRule type="containsText" dxfId="514" priority="2323" operator="containsText" text=" ">
      <formula>NOT(ISERROR(SEARCH(" ",C400)))</formula>
    </cfRule>
  </conditionalFormatting>
  <conditionalFormatting sqref="J400:N400 Q400">
    <cfRule type="cellIs" dxfId="513" priority="2322" operator="equal">
      <formula>0</formula>
    </cfRule>
  </conditionalFormatting>
  <conditionalFormatting sqref="C401:H401 Q402:Q440 Q401:U401 J401:N401">
    <cfRule type="containsText" dxfId="512" priority="2319" operator="containsText" text=" ">
      <formula>NOT(ISERROR(SEARCH(" ",C401)))</formula>
    </cfRule>
  </conditionalFormatting>
  <conditionalFormatting sqref="J401:N401 Q401:Q440">
    <cfRule type="cellIs" dxfId="511" priority="2318" operator="equal">
      <formula>0</formula>
    </cfRule>
  </conditionalFormatting>
  <conditionalFormatting sqref="C402:H402 R402:U402 J402:N402">
    <cfRule type="containsText" dxfId="510" priority="2315" operator="containsText" text=" ">
      <formula>NOT(ISERROR(SEARCH(" ",C402)))</formula>
    </cfRule>
  </conditionalFormatting>
  <conditionalFormatting sqref="C403:H403 R403:U403 J403:N403">
    <cfRule type="containsText" dxfId="509" priority="2311" operator="containsText" text=" ">
      <formula>NOT(ISERROR(SEARCH(" ",C403)))</formula>
    </cfRule>
  </conditionalFormatting>
  <conditionalFormatting sqref="J403:N403 Q490:Q497">
    <cfRule type="cellIs" dxfId="508" priority="2310" operator="equal">
      <formula>0</formula>
    </cfRule>
  </conditionalFormatting>
  <conditionalFormatting sqref="C404:H404 R404:U404 J404:N404">
    <cfRule type="containsText" dxfId="507" priority="2307" operator="containsText" text=" ">
      <formula>NOT(ISERROR(SEARCH(" ",C404)))</formula>
    </cfRule>
  </conditionalFormatting>
  <conditionalFormatting sqref="C405:H405 R405:U405 J405:N405">
    <cfRule type="containsText" dxfId="506" priority="2303" operator="containsText" text=" ">
      <formula>NOT(ISERROR(SEARCH(" ",C405)))</formula>
    </cfRule>
  </conditionalFormatting>
  <conditionalFormatting sqref="C406:H406 R406:U406 J406:N406">
    <cfRule type="containsText" dxfId="505" priority="2299" operator="containsText" text=" ">
      <formula>NOT(ISERROR(SEARCH(" ",C406)))</formula>
    </cfRule>
  </conditionalFormatting>
  <conditionalFormatting sqref="C407:H407 R407:U407 J407:N407">
    <cfRule type="containsText" dxfId="504" priority="2295" operator="containsText" text=" ">
      <formula>NOT(ISERROR(SEARCH(" ",C407)))</formula>
    </cfRule>
  </conditionalFormatting>
  <conditionalFormatting sqref="C408:H408 R408:U408 J408:N408">
    <cfRule type="containsText" dxfId="503" priority="2291" operator="containsText" text=" ">
      <formula>NOT(ISERROR(SEARCH(" ",C408)))</formula>
    </cfRule>
  </conditionalFormatting>
  <conditionalFormatting sqref="C409:H409 R409:U409 J409:N409">
    <cfRule type="containsText" dxfId="502" priority="2287" operator="containsText" text=" ">
      <formula>NOT(ISERROR(SEARCH(" ",C409)))</formula>
    </cfRule>
  </conditionalFormatting>
  <conditionalFormatting sqref="C410:H410 R410:U410 J410:N410">
    <cfRule type="containsText" dxfId="501" priority="2283" operator="containsText" text=" ">
      <formula>NOT(ISERROR(SEARCH(" ",C410)))</formula>
    </cfRule>
  </conditionalFormatting>
  <conditionalFormatting sqref="C411 R411:U411 J411:N411 E411:H411">
    <cfRule type="containsText" dxfId="500" priority="2279" operator="containsText" text=" ">
      <formula>NOT(ISERROR(SEARCH(" ",C411)))</formula>
    </cfRule>
  </conditionalFormatting>
  <conditionalFormatting sqref="C413:H413 R413:U413 J413:N413 D411:D412">
    <cfRule type="containsText" dxfId="499" priority="2271" operator="containsText" text=" ">
      <formula>NOT(ISERROR(SEARCH(" ",C411)))</formula>
    </cfRule>
  </conditionalFormatting>
  <conditionalFormatting sqref="C412 R412:U412 J412:N412 E412:H412">
    <cfRule type="containsText" dxfId="498" priority="2275" operator="containsText" text=" ">
      <formula>NOT(ISERROR(SEARCH(" ",C412)))</formula>
    </cfRule>
  </conditionalFormatting>
  <conditionalFormatting sqref="C414:H414 R414:U414 J414:N414">
    <cfRule type="containsText" dxfId="497" priority="2267" operator="containsText" text=" ">
      <formula>NOT(ISERROR(SEARCH(" ",C414)))</formula>
    </cfRule>
  </conditionalFormatting>
  <conditionalFormatting sqref="C415:H415 R415:U415 J415:N415">
    <cfRule type="containsText" dxfId="496" priority="2263" operator="containsText" text=" ">
      <formula>NOT(ISERROR(SEARCH(" ",C415)))</formula>
    </cfRule>
  </conditionalFormatting>
  <conditionalFormatting sqref="C416:H416 R416:U416 J416:N416">
    <cfRule type="containsText" dxfId="495" priority="2259" operator="containsText" text=" ">
      <formula>NOT(ISERROR(SEARCH(" ",C416)))</formula>
    </cfRule>
  </conditionalFormatting>
  <conditionalFormatting sqref="C417:H417 R417:U417 J417:N417">
    <cfRule type="containsText" dxfId="494" priority="2255" operator="containsText" text=" ">
      <formula>NOT(ISERROR(SEARCH(" ",C417)))</formula>
    </cfRule>
  </conditionalFormatting>
  <conditionalFormatting sqref="C418:H418 R418:U418 J418:N418">
    <cfRule type="containsText" dxfId="493" priority="2251" operator="containsText" text=" ">
      <formula>NOT(ISERROR(SEARCH(" ",C418)))</formula>
    </cfRule>
  </conditionalFormatting>
  <conditionalFormatting sqref="C419:H419 R419:U419 J419:N419">
    <cfRule type="containsText" dxfId="492" priority="2247" operator="containsText" text=" ">
      <formula>NOT(ISERROR(SEARCH(" ",C419)))</formula>
    </cfRule>
  </conditionalFormatting>
  <conditionalFormatting sqref="C420:H420 R420:U420 J420:N420">
    <cfRule type="containsText" dxfId="491" priority="2243" operator="containsText" text=" ">
      <formula>NOT(ISERROR(SEARCH(" ",C420)))</formula>
    </cfRule>
  </conditionalFormatting>
  <conditionalFormatting sqref="C421:H421 R421:U421 J421:N421">
    <cfRule type="containsText" dxfId="490" priority="2239" operator="containsText" text=" ">
      <formula>NOT(ISERROR(SEARCH(" ",C421)))</formula>
    </cfRule>
  </conditionalFormatting>
  <conditionalFormatting sqref="C422:H422 R422:U422 J422:N422">
    <cfRule type="containsText" dxfId="489" priority="2235" operator="containsText" text=" ">
      <formula>NOT(ISERROR(SEARCH(" ",C422)))</formula>
    </cfRule>
  </conditionalFormatting>
  <conditionalFormatting sqref="C423:H423 R423:U423 J423:N423">
    <cfRule type="containsText" dxfId="488" priority="2231" operator="containsText" text=" ">
      <formula>NOT(ISERROR(SEARCH(" ",C423)))</formula>
    </cfRule>
  </conditionalFormatting>
  <conditionalFormatting sqref="C424:H424 R424:U424 J424:N424">
    <cfRule type="containsText" dxfId="487" priority="2227" operator="containsText" text=" ">
      <formula>NOT(ISERROR(SEARCH(" ",C424)))</formula>
    </cfRule>
  </conditionalFormatting>
  <conditionalFormatting sqref="C425:H425 R425:U425 J425:N425">
    <cfRule type="containsText" dxfId="486" priority="2223" operator="containsText" text=" ">
      <formula>NOT(ISERROR(SEARCH(" ",C425)))</formula>
    </cfRule>
  </conditionalFormatting>
  <conditionalFormatting sqref="C426:H426 R426:U426 J426:N426">
    <cfRule type="containsText" dxfId="485" priority="2219" operator="containsText" text=" ">
      <formula>NOT(ISERROR(SEARCH(" ",C426)))</formula>
    </cfRule>
  </conditionalFormatting>
  <conditionalFormatting sqref="C427:H427 R427:U427 J427:N427">
    <cfRule type="containsText" dxfId="484" priority="2215" operator="containsText" text=" ">
      <formula>NOT(ISERROR(SEARCH(" ",C427)))</formula>
    </cfRule>
  </conditionalFormatting>
  <conditionalFormatting sqref="C428:H428 R428:U428 J428:N428">
    <cfRule type="containsText" dxfId="483" priority="2211" operator="containsText" text=" ">
      <formula>NOT(ISERROR(SEARCH(" ",C428)))</formula>
    </cfRule>
  </conditionalFormatting>
  <conditionalFormatting sqref="C429:H429 R429:U429 J429:N429">
    <cfRule type="containsText" dxfId="482" priority="2207" operator="containsText" text=" ">
      <formula>NOT(ISERROR(SEARCH(" ",C429)))</formula>
    </cfRule>
  </conditionalFormatting>
  <conditionalFormatting sqref="C430:H430 R430:U430 J430:N430">
    <cfRule type="containsText" dxfId="481" priority="2203" operator="containsText" text=" ">
      <formula>NOT(ISERROR(SEARCH(" ",C430)))</formula>
    </cfRule>
  </conditionalFormatting>
  <conditionalFormatting sqref="C431:H431 R431:U431 J431:N431">
    <cfRule type="containsText" dxfId="480" priority="2199" operator="containsText" text=" ">
      <formula>NOT(ISERROR(SEARCH(" ",C431)))</formula>
    </cfRule>
  </conditionalFormatting>
  <conditionalFormatting sqref="C432:H432 R432:U432 J432:N432">
    <cfRule type="containsText" dxfId="479" priority="2195" operator="containsText" text=" ">
      <formula>NOT(ISERROR(SEARCH(" ",C432)))</formula>
    </cfRule>
  </conditionalFormatting>
  <conditionalFormatting sqref="C433:H433 R433:U433 J433:N433">
    <cfRule type="containsText" dxfId="478" priority="2191" operator="containsText" text=" ">
      <formula>NOT(ISERROR(SEARCH(" ",C433)))</formula>
    </cfRule>
  </conditionalFormatting>
  <conditionalFormatting sqref="C434:H434 R434:U434 J434:N434">
    <cfRule type="containsText" dxfId="477" priority="2187" operator="containsText" text=" ">
      <formula>NOT(ISERROR(SEARCH(" ",C434)))</formula>
    </cfRule>
  </conditionalFormatting>
  <conditionalFormatting sqref="C435:H435 R435:U435 J435:N435">
    <cfRule type="containsText" dxfId="476" priority="2183" operator="containsText" text=" ">
      <formula>NOT(ISERROR(SEARCH(" ",C435)))</formula>
    </cfRule>
  </conditionalFormatting>
  <conditionalFormatting sqref="C436:H436 R436:U436 J436:N436">
    <cfRule type="containsText" dxfId="475" priority="2179" operator="containsText" text=" ">
      <formula>NOT(ISERROR(SEARCH(" ",C436)))</formula>
    </cfRule>
  </conditionalFormatting>
  <conditionalFormatting sqref="C437:H437 R437:U437 J437:N437">
    <cfRule type="containsText" dxfId="474" priority="2175" operator="containsText" text=" ">
      <formula>NOT(ISERROR(SEARCH(" ",C437)))</formula>
    </cfRule>
  </conditionalFormatting>
  <conditionalFormatting sqref="C438:H438 R438:U438 J438:N438">
    <cfRule type="containsText" dxfId="473" priority="2171" operator="containsText" text=" ">
      <formula>NOT(ISERROR(SEARCH(" ",C438)))</formula>
    </cfRule>
  </conditionalFormatting>
  <conditionalFormatting sqref="C439:H439 R439:U439 J439:N439">
    <cfRule type="containsText" dxfId="472" priority="2167" operator="containsText" text=" ">
      <formula>NOT(ISERROR(SEARCH(" ",C439)))</formula>
    </cfRule>
  </conditionalFormatting>
  <conditionalFormatting sqref="C440:H440 R440:U440 J440:N440">
    <cfRule type="containsText" dxfId="471" priority="2163" operator="containsText" text=" ">
      <formula>NOT(ISERROR(SEARCH(" ",C440)))</formula>
    </cfRule>
  </conditionalFormatting>
  <conditionalFormatting sqref="C441:H441 Q441:U441 J441:N441">
    <cfRule type="containsText" dxfId="470" priority="2159" operator="containsText" text=" ">
      <formula>NOT(ISERROR(SEARCH(" ",C441)))</formula>
    </cfRule>
  </conditionalFormatting>
  <conditionalFormatting sqref="J441:N441 Q441">
    <cfRule type="cellIs" dxfId="469" priority="2158" operator="equal">
      <formula>0</formula>
    </cfRule>
  </conditionalFormatting>
  <conditionalFormatting sqref="C442:H442 Q442:U442 J442:N442">
    <cfRule type="containsText" dxfId="468" priority="2155" operator="containsText" text=" ">
      <formula>NOT(ISERROR(SEARCH(" ",C442)))</formula>
    </cfRule>
  </conditionalFormatting>
  <conditionalFormatting sqref="J442:N442 Q442">
    <cfRule type="cellIs" dxfId="467" priority="2154" operator="equal">
      <formula>0</formula>
    </cfRule>
  </conditionalFormatting>
  <conditionalFormatting sqref="C443:H443 Q443:U443 J443:N443">
    <cfRule type="containsText" dxfId="466" priority="2151" operator="containsText" text=" ">
      <formula>NOT(ISERROR(SEARCH(" ",C443)))</formula>
    </cfRule>
  </conditionalFormatting>
  <conditionalFormatting sqref="J443:N443 Q443">
    <cfRule type="cellIs" dxfId="465" priority="2150" operator="equal">
      <formula>0</formula>
    </cfRule>
  </conditionalFormatting>
  <conditionalFormatting sqref="C444:H444 Q444:U444 J444:N444">
    <cfRule type="containsText" dxfId="464" priority="2147" operator="containsText" text=" ">
      <formula>NOT(ISERROR(SEARCH(" ",C444)))</formula>
    </cfRule>
  </conditionalFormatting>
  <conditionalFormatting sqref="J444:N444 Q444">
    <cfRule type="cellIs" dxfId="463" priority="2146" operator="equal">
      <formula>0</formula>
    </cfRule>
  </conditionalFormatting>
  <conditionalFormatting sqref="C445:H445 Q445:U445 J445:N445">
    <cfRule type="containsText" dxfId="462" priority="2143" operator="containsText" text=" ">
      <formula>NOT(ISERROR(SEARCH(" ",C445)))</formula>
    </cfRule>
  </conditionalFormatting>
  <conditionalFormatting sqref="J445:N445 Q445">
    <cfRule type="cellIs" dxfId="461" priority="2142" operator="equal">
      <formula>0</formula>
    </cfRule>
  </conditionalFormatting>
  <conditionalFormatting sqref="C446:H446 Q446:U446 J446:N446">
    <cfRule type="containsText" dxfId="460" priority="2139" operator="containsText" text=" ">
      <formula>NOT(ISERROR(SEARCH(" ",C446)))</formula>
    </cfRule>
  </conditionalFormatting>
  <conditionalFormatting sqref="J446:N446 Q446">
    <cfRule type="cellIs" dxfId="459" priority="2138" operator="equal">
      <formula>0</formula>
    </cfRule>
  </conditionalFormatting>
  <conditionalFormatting sqref="C447:H447 Q447:U447 J447:N447">
    <cfRule type="containsText" dxfId="458" priority="2135" operator="containsText" text=" ">
      <formula>NOT(ISERROR(SEARCH(" ",C447)))</formula>
    </cfRule>
  </conditionalFormatting>
  <conditionalFormatting sqref="J447:N447 Q447">
    <cfRule type="cellIs" dxfId="457" priority="2134" operator="equal">
      <formula>0</formula>
    </cfRule>
  </conditionalFormatting>
  <conditionalFormatting sqref="C448:H448 Q448:U448 J448:N448">
    <cfRule type="containsText" dxfId="456" priority="2131" operator="containsText" text=" ">
      <formula>NOT(ISERROR(SEARCH(" ",C448)))</formula>
    </cfRule>
  </conditionalFormatting>
  <conditionalFormatting sqref="J448:N448 Q448">
    <cfRule type="cellIs" dxfId="455" priority="2130" operator="equal">
      <formula>0</formula>
    </cfRule>
  </conditionalFormatting>
  <conditionalFormatting sqref="C449:H449 Q449:U449 J449:N449">
    <cfRule type="containsText" dxfId="454" priority="2127" operator="containsText" text=" ">
      <formula>NOT(ISERROR(SEARCH(" ",C449)))</formula>
    </cfRule>
  </conditionalFormatting>
  <conditionalFormatting sqref="J449:N449 Q449">
    <cfRule type="cellIs" dxfId="453" priority="2126" operator="equal">
      <formula>0</formula>
    </cfRule>
  </conditionalFormatting>
  <conditionalFormatting sqref="C450:H450 Q450:U450 J450:N450">
    <cfRule type="containsText" dxfId="452" priority="2123" operator="containsText" text=" ">
      <formula>NOT(ISERROR(SEARCH(" ",C450)))</formula>
    </cfRule>
  </conditionalFormatting>
  <conditionalFormatting sqref="J450:N450 Q450">
    <cfRule type="cellIs" dxfId="451" priority="2122" operator="equal">
      <formula>0</formula>
    </cfRule>
  </conditionalFormatting>
  <conditionalFormatting sqref="C451:H451 Q451:U451 J451:N451">
    <cfRule type="containsText" dxfId="450" priority="2119" operator="containsText" text=" ">
      <formula>NOT(ISERROR(SEARCH(" ",C451)))</formula>
    </cfRule>
  </conditionalFormatting>
  <conditionalFormatting sqref="J451:N451 Q451">
    <cfRule type="cellIs" dxfId="449" priority="2118" operator="equal">
      <formula>0</formula>
    </cfRule>
  </conditionalFormatting>
  <conditionalFormatting sqref="C452:H452 Q452:U452 J452:N452">
    <cfRule type="containsText" dxfId="448" priority="2115" operator="containsText" text=" ">
      <formula>NOT(ISERROR(SEARCH(" ",C452)))</formula>
    </cfRule>
  </conditionalFormatting>
  <conditionalFormatting sqref="J452:N452 Q452">
    <cfRule type="cellIs" dxfId="447" priority="2114" operator="equal">
      <formula>0</formula>
    </cfRule>
  </conditionalFormatting>
  <conditionalFormatting sqref="C453:H453 Q453:U453 J453:N453">
    <cfRule type="containsText" dxfId="446" priority="2111" operator="containsText" text=" ">
      <formula>NOT(ISERROR(SEARCH(" ",C453)))</formula>
    </cfRule>
  </conditionalFormatting>
  <conditionalFormatting sqref="J453:N453 Q453">
    <cfRule type="cellIs" dxfId="445" priority="2110" operator="equal">
      <formula>0</formula>
    </cfRule>
  </conditionalFormatting>
  <conditionalFormatting sqref="C454:H454 Q454:U454 J454:N454">
    <cfRule type="containsText" dxfId="444" priority="2107" operator="containsText" text=" ">
      <formula>NOT(ISERROR(SEARCH(" ",C454)))</formula>
    </cfRule>
  </conditionalFormatting>
  <conditionalFormatting sqref="J454:N454 Q454">
    <cfRule type="cellIs" dxfId="443" priority="2106" operator="equal">
      <formula>0</formula>
    </cfRule>
  </conditionalFormatting>
  <conditionalFormatting sqref="C455:H455 Q455:U455 J455:N455">
    <cfRule type="containsText" dxfId="442" priority="2103" operator="containsText" text=" ">
      <formula>NOT(ISERROR(SEARCH(" ",C455)))</formula>
    </cfRule>
  </conditionalFormatting>
  <conditionalFormatting sqref="J455:N455 Q455">
    <cfRule type="cellIs" dxfId="441" priority="2102" operator="equal">
      <formula>0</formula>
    </cfRule>
  </conditionalFormatting>
  <conditionalFormatting sqref="C456:H456 Q456:U456 J456:N456">
    <cfRule type="containsText" dxfId="440" priority="2099" operator="containsText" text=" ">
      <formula>NOT(ISERROR(SEARCH(" ",C456)))</formula>
    </cfRule>
  </conditionalFormatting>
  <conditionalFormatting sqref="J456:N456 Q456">
    <cfRule type="cellIs" dxfId="439" priority="2098" operator="equal">
      <formula>0</formula>
    </cfRule>
  </conditionalFormatting>
  <conditionalFormatting sqref="C457:H457 Q457:U457 J457:N457">
    <cfRule type="containsText" dxfId="438" priority="2095" operator="containsText" text=" ">
      <formula>NOT(ISERROR(SEARCH(" ",C457)))</formula>
    </cfRule>
  </conditionalFormatting>
  <conditionalFormatting sqref="J457:N457 Q457">
    <cfRule type="cellIs" dxfId="437" priority="2094" operator="equal">
      <formula>0</formula>
    </cfRule>
  </conditionalFormatting>
  <conditionalFormatting sqref="C458:H458 Q458:U458 J458:N458">
    <cfRule type="containsText" dxfId="436" priority="2091" operator="containsText" text=" ">
      <formula>NOT(ISERROR(SEARCH(" ",C458)))</formula>
    </cfRule>
  </conditionalFormatting>
  <conditionalFormatting sqref="J458:N458 Q458">
    <cfRule type="cellIs" dxfId="435" priority="2090" operator="equal">
      <formula>0</formula>
    </cfRule>
  </conditionalFormatting>
  <conditionalFormatting sqref="C459:H459 Q459:U459 J459:N459">
    <cfRule type="containsText" dxfId="434" priority="2087" operator="containsText" text=" ">
      <formula>NOT(ISERROR(SEARCH(" ",C459)))</formula>
    </cfRule>
  </conditionalFormatting>
  <conditionalFormatting sqref="J459:N459 Q459">
    <cfRule type="cellIs" dxfId="433" priority="2086" operator="equal">
      <formula>0</formula>
    </cfRule>
  </conditionalFormatting>
  <conditionalFormatting sqref="C460:H460 Q460:U460 J460:N460">
    <cfRule type="containsText" dxfId="432" priority="2083" operator="containsText" text=" ">
      <formula>NOT(ISERROR(SEARCH(" ",C460)))</formula>
    </cfRule>
  </conditionalFormatting>
  <conditionalFormatting sqref="J460:N460 Q460">
    <cfRule type="cellIs" dxfId="431" priority="2082" operator="equal">
      <formula>0</formula>
    </cfRule>
  </conditionalFormatting>
  <conditionalFormatting sqref="C461:H461 Q461:U461">
    <cfRule type="containsText" dxfId="430" priority="2077" operator="containsText" text=" ">
      <formula>NOT(ISERROR(SEARCH(" ",C461)))</formula>
    </cfRule>
  </conditionalFormatting>
  <conditionalFormatting sqref="J461:N484">
    <cfRule type="cellIs" dxfId="429" priority="1999" operator="equal">
      <formula>0</formula>
    </cfRule>
    <cfRule type="containsText" dxfId="428" priority="2000" operator="containsText" text=" ">
      <formula>NOT(ISERROR(SEARCH(" ",J461)))</formula>
    </cfRule>
  </conditionalFormatting>
  <conditionalFormatting sqref="C462:H462 Q462:U462">
    <cfRule type="containsText" dxfId="427" priority="2073" operator="containsText" text=" ">
      <formula>NOT(ISERROR(SEARCH(" ",C462)))</formula>
    </cfRule>
  </conditionalFormatting>
  <conditionalFormatting sqref="C463:H463 Q463:U463">
    <cfRule type="containsText" dxfId="426" priority="2069" operator="containsText" text=" ">
      <formula>NOT(ISERROR(SEARCH(" ",C463)))</formula>
    </cfRule>
  </conditionalFormatting>
  <conditionalFormatting sqref="C464:H464 Q464:U464">
    <cfRule type="containsText" dxfId="425" priority="2065" operator="containsText" text=" ">
      <formula>NOT(ISERROR(SEARCH(" ",C464)))</formula>
    </cfRule>
  </conditionalFormatting>
  <conditionalFormatting sqref="C465:H465 Q465:U465">
    <cfRule type="containsText" dxfId="424" priority="2061" operator="containsText" text=" ">
      <formula>NOT(ISERROR(SEARCH(" ",C465)))</formula>
    </cfRule>
  </conditionalFormatting>
  <conditionalFormatting sqref="C466:H466 Q466:U466">
    <cfRule type="containsText" dxfId="423" priority="2057" operator="containsText" text=" ">
      <formula>NOT(ISERROR(SEARCH(" ",C466)))</formula>
    </cfRule>
  </conditionalFormatting>
  <conditionalFormatting sqref="Q468:Q484 C467:H467 Q467:U467">
    <cfRule type="containsText" dxfId="422" priority="2053" operator="containsText" text=" ">
      <formula>NOT(ISERROR(SEARCH(" ",C467)))</formula>
    </cfRule>
  </conditionalFormatting>
  <conditionalFormatting sqref="C468:H468 R468:U468">
    <cfRule type="containsText" dxfId="421" priority="2049" operator="containsText" text=" ">
      <formula>NOT(ISERROR(SEARCH(" ",C468)))</formula>
    </cfRule>
  </conditionalFormatting>
  <conditionalFormatting sqref="C469:H469 R469:U469">
    <cfRule type="containsText" dxfId="420" priority="2046" operator="containsText" text=" ">
      <formula>NOT(ISERROR(SEARCH(" ",C469)))</formula>
    </cfRule>
  </conditionalFormatting>
  <conditionalFormatting sqref="C470:H470 R470:U470">
    <cfRule type="containsText" dxfId="419" priority="2043" operator="containsText" text=" ">
      <formula>NOT(ISERROR(SEARCH(" ",C470)))</formula>
    </cfRule>
  </conditionalFormatting>
  <conditionalFormatting sqref="C471:H471 R471:U471">
    <cfRule type="containsText" dxfId="418" priority="2040" operator="containsText" text=" ">
      <formula>NOT(ISERROR(SEARCH(" ",C471)))</formula>
    </cfRule>
  </conditionalFormatting>
  <conditionalFormatting sqref="C472:H472 R472:U472">
    <cfRule type="containsText" dxfId="417" priority="2037" operator="containsText" text=" ">
      <formula>NOT(ISERROR(SEARCH(" ",C472)))</formula>
    </cfRule>
  </conditionalFormatting>
  <conditionalFormatting sqref="C473:H473 R473:U473">
    <cfRule type="containsText" dxfId="416" priority="2034" operator="containsText" text=" ">
      <formula>NOT(ISERROR(SEARCH(" ",C473)))</formula>
    </cfRule>
  </conditionalFormatting>
  <conditionalFormatting sqref="C474:H474 R474:U474">
    <cfRule type="containsText" dxfId="415" priority="2031" operator="containsText" text=" ">
      <formula>NOT(ISERROR(SEARCH(" ",C474)))</formula>
    </cfRule>
  </conditionalFormatting>
  <conditionalFormatting sqref="C475:H475 R475:U475">
    <cfRule type="containsText" dxfId="414" priority="2028" operator="containsText" text=" ">
      <formula>NOT(ISERROR(SEARCH(" ",C475)))</formula>
    </cfRule>
  </conditionalFormatting>
  <conditionalFormatting sqref="C476:H476 R476:U476">
    <cfRule type="containsText" dxfId="413" priority="2025" operator="containsText" text=" ">
      <formula>NOT(ISERROR(SEARCH(" ",C476)))</formula>
    </cfRule>
  </conditionalFormatting>
  <conditionalFormatting sqref="C477:H477 R477:U477">
    <cfRule type="containsText" dxfId="412" priority="2022" operator="containsText" text=" ">
      <formula>NOT(ISERROR(SEARCH(" ",C477)))</formula>
    </cfRule>
  </conditionalFormatting>
  <conditionalFormatting sqref="C478:H478 R478:U478">
    <cfRule type="containsText" dxfId="411" priority="2019" operator="containsText" text=" ">
      <formula>NOT(ISERROR(SEARCH(" ",C478)))</formula>
    </cfRule>
  </conditionalFormatting>
  <conditionalFormatting sqref="C479:H479 R479:U479">
    <cfRule type="containsText" dxfId="410" priority="2016" operator="containsText" text=" ">
      <formula>NOT(ISERROR(SEARCH(" ",C479)))</formula>
    </cfRule>
  </conditionalFormatting>
  <conditionalFormatting sqref="C480:H480 R480:U480">
    <cfRule type="containsText" dxfId="409" priority="2013" operator="containsText" text=" ">
      <formula>NOT(ISERROR(SEARCH(" ",C480)))</formula>
    </cfRule>
  </conditionalFormatting>
  <conditionalFormatting sqref="C481:H481 R481:U481">
    <cfRule type="containsText" dxfId="408" priority="2010" operator="containsText" text=" ">
      <formula>NOT(ISERROR(SEARCH(" ",C481)))</formula>
    </cfRule>
  </conditionalFormatting>
  <conditionalFormatting sqref="C482:H482 R482:U482">
    <cfRule type="containsText" dxfId="407" priority="2007" operator="containsText" text=" ">
      <formula>NOT(ISERROR(SEARCH(" ",C482)))</formula>
    </cfRule>
  </conditionalFormatting>
  <conditionalFormatting sqref="C483:H483 R483:U483">
    <cfRule type="containsText" dxfId="406" priority="2004" operator="containsText" text=" ">
      <formula>NOT(ISERROR(SEARCH(" ",C483)))</formula>
    </cfRule>
  </conditionalFormatting>
  <conditionalFormatting sqref="C484:H484 R484:U484">
    <cfRule type="containsText" dxfId="405" priority="2001" operator="containsText" text=" ">
      <formula>NOT(ISERROR(SEARCH(" ",C484)))</formula>
    </cfRule>
  </conditionalFormatting>
  <conditionalFormatting sqref="C485:H485 Q485:U485 J485:N485">
    <cfRule type="containsText" dxfId="404" priority="1996" operator="containsText" text=" ">
      <formula>NOT(ISERROR(SEARCH(" ",C485)))</formula>
    </cfRule>
  </conditionalFormatting>
  <conditionalFormatting sqref="J485:N485 Q485">
    <cfRule type="cellIs" dxfId="403" priority="1995" operator="equal">
      <formula>0</formula>
    </cfRule>
  </conditionalFormatting>
  <conditionalFormatting sqref="C486:H486 Q486:U486 J486:N486">
    <cfRule type="containsText" dxfId="402" priority="1992" operator="containsText" text=" ">
      <formula>NOT(ISERROR(SEARCH(" ",C486)))</formula>
    </cfRule>
  </conditionalFormatting>
  <conditionalFormatting sqref="J486:N486 Q486">
    <cfRule type="cellIs" dxfId="401" priority="1991" operator="equal">
      <formula>0</formula>
    </cfRule>
  </conditionalFormatting>
  <conditionalFormatting sqref="C487:H487 Q487:U487 J487:N487">
    <cfRule type="containsText" dxfId="400" priority="1988" operator="containsText" text=" ">
      <formula>NOT(ISERROR(SEARCH(" ",C487)))</formula>
    </cfRule>
  </conditionalFormatting>
  <conditionalFormatting sqref="J487:N487 Q487">
    <cfRule type="cellIs" dxfId="399" priority="1987" operator="equal">
      <formula>0</formula>
    </cfRule>
  </conditionalFormatting>
  <conditionalFormatting sqref="C488:H488 Q488:U488 J488:N488">
    <cfRule type="containsText" dxfId="398" priority="1984" operator="containsText" text=" ">
      <formula>NOT(ISERROR(SEARCH(" ",C488)))</formula>
    </cfRule>
  </conditionalFormatting>
  <conditionalFormatting sqref="J488:N488 Q488">
    <cfRule type="cellIs" dxfId="397" priority="1983" operator="equal">
      <formula>0</formula>
    </cfRule>
  </conditionalFormatting>
  <conditionalFormatting sqref="C489:H489 Q489:U489 J489:N489">
    <cfRule type="containsText" dxfId="396" priority="1980" operator="containsText" text=" ">
      <formula>NOT(ISERROR(SEARCH(" ",C489)))</formula>
    </cfRule>
  </conditionalFormatting>
  <conditionalFormatting sqref="J489:N489 Q489">
    <cfRule type="cellIs" dxfId="395" priority="1979" operator="equal">
      <formula>0</formula>
    </cfRule>
  </conditionalFormatting>
  <conditionalFormatting sqref="Q490:U490 J490:N490 C490:H490">
    <cfRule type="containsText" dxfId="394" priority="1976" operator="containsText" text=" ">
      <formula>NOT(ISERROR(SEARCH(" ",C490)))</formula>
    </cfRule>
  </conditionalFormatting>
  <conditionalFormatting sqref="C491:H491 R491:U491 J491:N491">
    <cfRule type="containsText" dxfId="393" priority="1972" operator="containsText" text=" ">
      <formula>NOT(ISERROR(SEARCH(" ",C491)))</formula>
    </cfRule>
  </conditionalFormatting>
  <conditionalFormatting sqref="C492:H492 R492:U492 J492:N492">
    <cfRule type="containsText" dxfId="392" priority="1968" operator="containsText" text=" ">
      <formula>NOT(ISERROR(SEARCH(" ",C492)))</formula>
    </cfRule>
  </conditionalFormatting>
  <conditionalFormatting sqref="C493:H493 R493:U493 J493:N493">
    <cfRule type="containsText" dxfId="391" priority="1964" operator="containsText" text=" ">
      <formula>NOT(ISERROR(SEARCH(" ",C493)))</formula>
    </cfRule>
  </conditionalFormatting>
  <conditionalFormatting sqref="C494:H494 R494:U494 J494:N494">
    <cfRule type="containsText" dxfId="390" priority="1960" operator="containsText" text=" ">
      <formula>NOT(ISERROR(SEARCH(" ",C494)))</formula>
    </cfRule>
  </conditionalFormatting>
  <conditionalFormatting sqref="C495:H495 R495:U495 J495:N495">
    <cfRule type="containsText" dxfId="389" priority="1956" operator="containsText" text=" ">
      <formula>NOT(ISERROR(SEARCH(" ",C495)))</formula>
    </cfRule>
  </conditionalFormatting>
  <conditionalFormatting sqref="C496:H496 R496:U496 J496:N496">
    <cfRule type="containsText" dxfId="388" priority="1952" operator="containsText" text=" ">
      <formula>NOT(ISERROR(SEARCH(" ",C496)))</formula>
    </cfRule>
  </conditionalFormatting>
  <conditionalFormatting sqref="C497:H497 R497:U497 J497:N497">
    <cfRule type="containsText" dxfId="387" priority="1948" operator="containsText" text=" ">
      <formula>NOT(ISERROR(SEARCH(" ",C497)))</formula>
    </cfRule>
  </conditionalFormatting>
  <conditionalFormatting sqref="C498:H498 Q498:U498 J498:N498">
    <cfRule type="containsText" dxfId="386" priority="1944" operator="containsText" text=" ">
      <formula>NOT(ISERROR(SEARCH(" ",C498)))</formula>
    </cfRule>
  </conditionalFormatting>
  <conditionalFormatting sqref="J498:N498 Q498">
    <cfRule type="cellIs" dxfId="385" priority="1943" operator="equal">
      <formula>0</formula>
    </cfRule>
  </conditionalFormatting>
  <conditionalFormatting sqref="C499:H499 Q499:U499 J499:N499">
    <cfRule type="containsText" dxfId="384" priority="1940" operator="containsText" text=" ">
      <formula>NOT(ISERROR(SEARCH(" ",C499)))</formula>
    </cfRule>
  </conditionalFormatting>
  <conditionalFormatting sqref="J499:N499 Q499">
    <cfRule type="cellIs" dxfId="383" priority="1939" operator="equal">
      <formula>0</formula>
    </cfRule>
  </conditionalFormatting>
  <conditionalFormatting sqref="C500:H500 Q500:U500 J500:N500">
    <cfRule type="containsText" dxfId="382" priority="1936" operator="containsText" text=" ">
      <formula>NOT(ISERROR(SEARCH(" ",C500)))</formula>
    </cfRule>
  </conditionalFormatting>
  <conditionalFormatting sqref="J500:N500 Q500">
    <cfRule type="cellIs" dxfId="381" priority="1935" operator="equal">
      <formula>0</formula>
    </cfRule>
  </conditionalFormatting>
  <conditionalFormatting sqref="C501:H501 Q501:U501 J501:N501">
    <cfRule type="containsText" dxfId="380" priority="1932" operator="containsText" text=" ">
      <formula>NOT(ISERROR(SEARCH(" ",C501)))</formula>
    </cfRule>
  </conditionalFormatting>
  <conditionalFormatting sqref="J501:N501 Q501">
    <cfRule type="cellIs" dxfId="379" priority="1931" operator="equal">
      <formula>0</formula>
    </cfRule>
  </conditionalFormatting>
  <conditionalFormatting sqref="C502:H502 Q502:U502 J502:N502">
    <cfRule type="containsText" dxfId="378" priority="1928" operator="containsText" text=" ">
      <formula>NOT(ISERROR(SEARCH(" ",C502)))</formula>
    </cfRule>
  </conditionalFormatting>
  <conditionalFormatting sqref="J502:N502 Q502">
    <cfRule type="cellIs" dxfId="377" priority="1927" operator="equal">
      <formula>0</formula>
    </cfRule>
  </conditionalFormatting>
  <conditionalFormatting sqref="C503:H503 Q503:U503 J503:N503">
    <cfRule type="containsText" dxfId="376" priority="1924" operator="containsText" text=" ">
      <formula>NOT(ISERROR(SEARCH(" ",C503)))</formula>
    </cfRule>
  </conditionalFormatting>
  <conditionalFormatting sqref="J503:N503 Q503">
    <cfRule type="cellIs" dxfId="375" priority="1923" operator="equal">
      <formula>0</formula>
    </cfRule>
  </conditionalFormatting>
  <conditionalFormatting sqref="C504:H504 Q504:U504 J504:N504">
    <cfRule type="containsText" dxfId="374" priority="1920" operator="containsText" text=" ">
      <formula>NOT(ISERROR(SEARCH(" ",C504)))</formula>
    </cfRule>
  </conditionalFormatting>
  <conditionalFormatting sqref="J504:N504 Q504">
    <cfRule type="cellIs" dxfId="373" priority="1919" operator="equal">
      <formula>0</formula>
    </cfRule>
  </conditionalFormatting>
  <conditionalFormatting sqref="C505:H505 Q505:U505 J505:N505">
    <cfRule type="containsText" dxfId="372" priority="1916" operator="containsText" text=" ">
      <formula>NOT(ISERROR(SEARCH(" ",C505)))</formula>
    </cfRule>
  </conditionalFormatting>
  <conditionalFormatting sqref="J505:N505 Q505">
    <cfRule type="cellIs" dxfId="371" priority="1915" operator="equal">
      <formula>0</formula>
    </cfRule>
  </conditionalFormatting>
  <conditionalFormatting sqref="C506:H506 Q507:Q511 Q506:U506 J506:N506">
    <cfRule type="containsText" dxfId="370" priority="1912" operator="containsText" text=" ">
      <formula>NOT(ISERROR(SEARCH(" ",C506)))</formula>
    </cfRule>
  </conditionalFormatting>
  <conditionalFormatting sqref="J506:N506 Q506:Q511">
    <cfRule type="cellIs" dxfId="369" priority="1911" operator="equal">
      <formula>0</formula>
    </cfRule>
  </conditionalFormatting>
  <conditionalFormatting sqref="C507:H507 R507:U507 J507:N507">
    <cfRule type="containsText" dxfId="368" priority="1908" operator="containsText" text=" ">
      <formula>NOT(ISERROR(SEARCH(" ",C507)))</formula>
    </cfRule>
  </conditionalFormatting>
  <conditionalFormatting sqref="C508:H508 R508:U508 J508:N508">
    <cfRule type="containsText" dxfId="367" priority="1904" operator="containsText" text=" ">
      <formula>NOT(ISERROR(SEARCH(" ",C508)))</formula>
    </cfRule>
  </conditionalFormatting>
  <conditionalFormatting sqref="C509:H509 R509:U509 J509:N509">
    <cfRule type="containsText" dxfId="366" priority="1900" operator="containsText" text=" ">
      <formula>NOT(ISERROR(SEARCH(" ",C509)))</formula>
    </cfRule>
  </conditionalFormatting>
  <conditionalFormatting sqref="C510:H510 R510:U510 J510:N510">
    <cfRule type="containsText" dxfId="365" priority="1896" operator="containsText" text=" ">
      <formula>NOT(ISERROR(SEARCH(" ",C510)))</formula>
    </cfRule>
  </conditionalFormatting>
  <conditionalFormatting sqref="C511:H511 R511:U511 J511:N511">
    <cfRule type="containsText" dxfId="364" priority="1892" operator="containsText" text=" ">
      <formula>NOT(ISERROR(SEARCH(" ",C511)))</formula>
    </cfRule>
  </conditionalFormatting>
  <conditionalFormatting sqref="C512:H512 Q512:U512 J512:N512">
    <cfRule type="containsText" dxfId="363" priority="1888" operator="containsText" text=" ">
      <formula>NOT(ISERROR(SEARCH(" ",C512)))</formula>
    </cfRule>
  </conditionalFormatting>
  <conditionalFormatting sqref="J512:N512 Q512">
    <cfRule type="cellIs" dxfId="362" priority="1887" operator="equal">
      <formula>0</formula>
    </cfRule>
  </conditionalFormatting>
  <conditionalFormatting sqref="C513:H513 Q513:U513 J513:N513">
    <cfRule type="containsText" dxfId="361" priority="1884" operator="containsText" text=" ">
      <formula>NOT(ISERROR(SEARCH(" ",C513)))</formula>
    </cfRule>
  </conditionalFormatting>
  <conditionalFormatting sqref="J513:N513 Q513">
    <cfRule type="cellIs" dxfId="360" priority="1883" operator="equal">
      <formula>0</formula>
    </cfRule>
  </conditionalFormatting>
  <conditionalFormatting sqref="C514:H514 Q514:U514 J514:N514">
    <cfRule type="containsText" dxfId="359" priority="1880" operator="containsText" text=" ">
      <formula>NOT(ISERROR(SEARCH(" ",C514)))</formula>
    </cfRule>
  </conditionalFormatting>
  <conditionalFormatting sqref="J514:N514 Q514">
    <cfRule type="cellIs" dxfId="358" priority="1879" operator="equal">
      <formula>0</formula>
    </cfRule>
  </conditionalFormatting>
  <conditionalFormatting sqref="C515:H515 Q515:U515 J515:N515">
    <cfRule type="containsText" dxfId="357" priority="1876" operator="containsText" text=" ">
      <formula>NOT(ISERROR(SEARCH(" ",C515)))</formula>
    </cfRule>
  </conditionalFormatting>
  <conditionalFormatting sqref="J515:N515 Q515">
    <cfRule type="cellIs" dxfId="356" priority="1875" operator="equal">
      <formula>0</formula>
    </cfRule>
  </conditionalFormatting>
  <conditionalFormatting sqref="C516:H516 Q516:U516 J516:N516">
    <cfRule type="containsText" dxfId="355" priority="1872" operator="containsText" text=" ">
      <formula>NOT(ISERROR(SEARCH(" ",C516)))</formula>
    </cfRule>
  </conditionalFormatting>
  <conditionalFormatting sqref="J516:N516 Q516">
    <cfRule type="cellIs" dxfId="354" priority="1871" operator="equal">
      <formula>0</formula>
    </cfRule>
  </conditionalFormatting>
  <conditionalFormatting sqref="C517:H517 Q517:U517 J517:N517">
    <cfRule type="containsText" dxfId="353" priority="1868" operator="containsText" text=" ">
      <formula>NOT(ISERROR(SEARCH(" ",C517)))</formula>
    </cfRule>
  </conditionalFormatting>
  <conditionalFormatting sqref="J517:N517 Q517">
    <cfRule type="cellIs" dxfId="352" priority="1867" operator="equal">
      <formula>0</formula>
    </cfRule>
  </conditionalFormatting>
  <conditionalFormatting sqref="C518:H518 Q518:U518 J518:N518">
    <cfRule type="containsText" dxfId="351" priority="1864" operator="containsText" text=" ">
      <formula>NOT(ISERROR(SEARCH(" ",C518)))</formula>
    </cfRule>
  </conditionalFormatting>
  <conditionalFormatting sqref="J518:N518 Q518">
    <cfRule type="cellIs" dxfId="350" priority="1863" operator="equal">
      <formula>0</formula>
    </cfRule>
  </conditionalFormatting>
  <conditionalFormatting sqref="C519:H519 Q519:U519 J519:N519">
    <cfRule type="containsText" dxfId="349" priority="1860" operator="containsText" text=" ">
      <formula>NOT(ISERROR(SEARCH(" ",C519)))</formula>
    </cfRule>
  </conditionalFormatting>
  <conditionalFormatting sqref="J519:N519 Q519">
    <cfRule type="cellIs" dxfId="348" priority="1859" operator="equal">
      <formula>0</formula>
    </cfRule>
  </conditionalFormatting>
  <conditionalFormatting sqref="Q520:U520 J520:N520 C520:H520">
    <cfRule type="containsText" dxfId="347" priority="1856" operator="containsText" text=" ">
      <formula>NOT(ISERROR(SEARCH(" ",C520)))</formula>
    </cfRule>
  </conditionalFormatting>
  <conditionalFormatting sqref="R521:U521 J521:N521 C521:H521">
    <cfRule type="containsText" dxfId="346" priority="1852" operator="containsText" text=" ">
      <formula>NOT(ISERROR(SEARCH(" ",C521)))</formula>
    </cfRule>
  </conditionalFormatting>
  <conditionalFormatting sqref="R522:U522 J522:N522 C522:H522">
    <cfRule type="containsText" dxfId="345" priority="1848" operator="containsText" text=" ">
      <formula>NOT(ISERROR(SEARCH(" ",C522)))</formula>
    </cfRule>
  </conditionalFormatting>
  <conditionalFormatting sqref="R523:U523 J523:N523 C523:H523">
    <cfRule type="containsText" dxfId="344" priority="1844" operator="containsText" text=" ">
      <formula>NOT(ISERROR(SEARCH(" ",C523)))</formula>
    </cfRule>
  </conditionalFormatting>
  <conditionalFormatting sqref="R524:U524 J524:N524 C524:H524">
    <cfRule type="containsText" dxfId="343" priority="1840" operator="containsText" text=" ">
      <formula>NOT(ISERROR(SEARCH(" ",C524)))</formula>
    </cfRule>
  </conditionalFormatting>
  <conditionalFormatting sqref="R525:U525 J525:N525 C525:H525">
    <cfRule type="containsText" dxfId="342" priority="1836" operator="containsText" text=" ">
      <formula>NOT(ISERROR(SEARCH(" ",C525)))</formula>
    </cfRule>
  </conditionalFormatting>
  <conditionalFormatting sqref="R526:U526 J526:N526 C526:H526">
    <cfRule type="containsText" dxfId="341" priority="1832" operator="containsText" text=" ">
      <formula>NOT(ISERROR(SEARCH(" ",C526)))</formula>
    </cfRule>
  </conditionalFormatting>
  <conditionalFormatting sqref="R527:U527 J527:N527 C527:H527">
    <cfRule type="containsText" dxfId="340" priority="1828" operator="containsText" text=" ">
      <formula>NOT(ISERROR(SEARCH(" ",C527)))</formula>
    </cfRule>
  </conditionalFormatting>
  <conditionalFormatting sqref="R528:U528 J528:N528 C528:H528">
    <cfRule type="containsText" dxfId="339" priority="1824" operator="containsText" text=" ">
      <formula>NOT(ISERROR(SEARCH(" ",C528)))</formula>
    </cfRule>
  </conditionalFormatting>
  <conditionalFormatting sqref="R529:U529 J529:N529 C529:H529">
    <cfRule type="containsText" dxfId="338" priority="1820" operator="containsText" text=" ">
      <formula>NOT(ISERROR(SEARCH(" ",C529)))</formula>
    </cfRule>
  </conditionalFormatting>
  <conditionalFormatting sqref="R530 R548:R549 R545 R542 R539 R536 R533">
    <cfRule type="containsText" dxfId="337" priority="1771" operator="containsText" text=" ">
      <formula>NOT(ISERROR(SEARCH(" ",R530)))</formula>
    </cfRule>
  </conditionalFormatting>
  <conditionalFormatting sqref="R550 R546 R543 R540 R537 R534 R531">
    <cfRule type="containsText" dxfId="336" priority="1765" operator="containsText" text=" ">
      <formula>NOT(ISERROR(SEARCH(" ",R531)))</formula>
    </cfRule>
  </conditionalFormatting>
  <conditionalFormatting sqref="R551 R547 R544 R541 R538 R535 R532">
    <cfRule type="containsText" dxfId="335" priority="1759" operator="containsText" text=" ">
      <formula>NOT(ISERROR(SEARCH(" ",R532)))</formula>
    </cfRule>
  </conditionalFormatting>
  <conditionalFormatting sqref="S534:U534 Q534 J534:N541 B534:H541">
    <cfRule type="containsText" dxfId="334" priority="2535" operator="containsText" text=" ">
      <formula>NOT(ISERROR(SEARCH(" ",B534)))</formula>
    </cfRule>
  </conditionalFormatting>
  <conditionalFormatting sqref="J534:N541 Q534">
    <cfRule type="cellIs" dxfId="333" priority="2534" operator="equal">
      <formula>0</formula>
    </cfRule>
  </conditionalFormatting>
  <conditionalFormatting sqref="S535:U535 Q535">
    <cfRule type="containsText" dxfId="332" priority="2533" operator="containsText" text=" ">
      <formula>NOT(ISERROR(SEARCH(" ",Q535)))</formula>
    </cfRule>
  </conditionalFormatting>
  <conditionalFormatting sqref="S536:U536 Q536">
    <cfRule type="containsText" dxfId="331" priority="2531" operator="containsText" text=" ">
      <formula>NOT(ISERROR(SEARCH(" ",Q536)))</formula>
    </cfRule>
  </conditionalFormatting>
  <conditionalFormatting sqref="S537:U537 Q537">
    <cfRule type="containsText" dxfId="330" priority="2529" operator="containsText" text=" ">
      <formula>NOT(ISERROR(SEARCH(" ",Q537)))</formula>
    </cfRule>
  </conditionalFormatting>
  <conditionalFormatting sqref="S538:U538 Q538">
    <cfRule type="containsText" dxfId="329" priority="2527" operator="containsText" text=" ">
      <formula>NOT(ISERROR(SEARCH(" ",Q538)))</formula>
    </cfRule>
  </conditionalFormatting>
  <conditionalFormatting sqref="S539:U541 Q539:Q541">
    <cfRule type="containsText" dxfId="328" priority="2525" operator="containsText" text=" ">
      <formula>NOT(ISERROR(SEARCH(" ",Q539)))</formula>
    </cfRule>
  </conditionalFormatting>
  <conditionalFormatting sqref="B542:H542 J542:N542">
    <cfRule type="containsText" dxfId="327" priority="1805" operator="containsText" text=" ">
      <formula>NOT(ISERROR(SEARCH(" ",B542)))</formula>
    </cfRule>
  </conditionalFormatting>
  <conditionalFormatting sqref="S542:U542 Q542">
    <cfRule type="containsText" dxfId="326" priority="1803" operator="containsText" text=" ">
      <formula>NOT(ISERROR(SEARCH(" ",Q542)))</formula>
    </cfRule>
  </conditionalFormatting>
  <conditionalFormatting sqref="B543:H543 J543:N543">
    <cfRule type="containsText" dxfId="325" priority="1800" operator="containsText" text=" ">
      <formula>NOT(ISERROR(SEARCH(" ",B543)))</formula>
    </cfRule>
  </conditionalFormatting>
  <conditionalFormatting sqref="S543:U543 Q543">
    <cfRule type="containsText" dxfId="324" priority="1798" operator="containsText" text=" ">
      <formula>NOT(ISERROR(SEARCH(" ",Q543)))</formula>
    </cfRule>
  </conditionalFormatting>
  <conditionalFormatting sqref="B544:H544 J544:N544">
    <cfRule type="containsText" dxfId="323" priority="1795" operator="containsText" text=" ">
      <formula>NOT(ISERROR(SEARCH(" ",B544)))</formula>
    </cfRule>
  </conditionalFormatting>
  <conditionalFormatting sqref="S544:U544 Q544">
    <cfRule type="containsText" dxfId="322" priority="1793" operator="containsText" text=" ">
      <formula>NOT(ISERROR(SEARCH(" ",Q544)))</formula>
    </cfRule>
  </conditionalFormatting>
  <conditionalFormatting sqref="B545:H545 J545:N545">
    <cfRule type="containsText" dxfId="321" priority="1790" operator="containsText" text=" ">
      <formula>NOT(ISERROR(SEARCH(" ",B545)))</formula>
    </cfRule>
  </conditionalFormatting>
  <conditionalFormatting sqref="S545:U545 Q545">
    <cfRule type="containsText" dxfId="320" priority="1788" operator="containsText" text=" ">
      <formula>NOT(ISERROR(SEARCH(" ",Q545)))</formula>
    </cfRule>
  </conditionalFormatting>
  <conditionalFormatting sqref="B546:H546 J546:N546">
    <cfRule type="containsText" dxfId="319" priority="1785" operator="containsText" text=" ">
      <formula>NOT(ISERROR(SEARCH(" ",B546)))</formula>
    </cfRule>
  </conditionalFormatting>
  <conditionalFormatting sqref="S546:U546 Q546">
    <cfRule type="containsText" dxfId="318" priority="1783" operator="containsText" text=" ">
      <formula>NOT(ISERROR(SEARCH(" ",Q546)))</formula>
    </cfRule>
  </conditionalFormatting>
  <conditionalFormatting sqref="B547:H547 J547:N547">
    <cfRule type="containsText" dxfId="317" priority="1780" operator="containsText" text=" ">
      <formula>NOT(ISERROR(SEARCH(" ",B547)))</formula>
    </cfRule>
  </conditionalFormatting>
  <conditionalFormatting sqref="S547:U547 Q547">
    <cfRule type="containsText" dxfId="316" priority="1778" operator="containsText" text=" ">
      <formula>NOT(ISERROR(SEARCH(" ",Q547)))</formula>
    </cfRule>
  </conditionalFormatting>
  <conditionalFormatting sqref="B548:H548 J548:N548">
    <cfRule type="containsText" dxfId="315" priority="1775" operator="containsText" text=" ">
      <formula>NOT(ISERROR(SEARCH(" ",B548)))</formula>
    </cfRule>
  </conditionalFormatting>
  <conditionalFormatting sqref="S548:U548 Q548">
    <cfRule type="containsText" dxfId="314" priority="1773" operator="containsText" text=" ">
      <formula>NOT(ISERROR(SEARCH(" ",Q548)))</formula>
    </cfRule>
  </conditionalFormatting>
  <conditionalFormatting sqref="B549:H549 J549:N549">
    <cfRule type="containsText" dxfId="313" priority="1769" operator="containsText" text=" ">
      <formula>NOT(ISERROR(SEARCH(" ",B549)))</formula>
    </cfRule>
  </conditionalFormatting>
  <conditionalFormatting sqref="Q549 S549:U549">
    <cfRule type="containsText" dxfId="312" priority="1767" operator="containsText" text=" ">
      <formula>NOT(ISERROR(SEARCH(" ",Q549)))</formula>
    </cfRule>
  </conditionalFormatting>
  <conditionalFormatting sqref="B550:H550 J550:N550">
    <cfRule type="containsText" dxfId="311" priority="1763" operator="containsText" text=" ">
      <formula>NOT(ISERROR(SEARCH(" ",B550)))</formula>
    </cfRule>
  </conditionalFormatting>
  <conditionalFormatting sqref="Q550 S550:U550">
    <cfRule type="containsText" dxfId="310" priority="1761" operator="containsText" text=" ">
      <formula>NOT(ISERROR(SEARCH(" ",Q550)))</formula>
    </cfRule>
  </conditionalFormatting>
  <conditionalFormatting sqref="B551:H551 J551:N551">
    <cfRule type="containsText" dxfId="309" priority="1757" operator="containsText" text=" ">
      <formula>NOT(ISERROR(SEARCH(" ",B551)))</formula>
    </cfRule>
  </conditionalFormatting>
  <conditionalFormatting sqref="Q551 S551:U551">
    <cfRule type="containsText" dxfId="308" priority="1755" operator="containsText" text=" ">
      <formula>NOT(ISERROR(SEARCH(" ",Q551)))</formula>
    </cfRule>
  </conditionalFormatting>
  <conditionalFormatting sqref="B552:H552 J552:N552">
    <cfRule type="containsText" dxfId="307" priority="1751" operator="containsText" text=" ">
      <formula>NOT(ISERROR(SEARCH(" ",B552)))</formula>
    </cfRule>
  </conditionalFormatting>
  <conditionalFormatting sqref="Q552 S552:U552">
    <cfRule type="containsText" dxfId="306" priority="1749" operator="containsText" text=" ">
      <formula>NOT(ISERROR(SEARCH(" ",Q552)))</formula>
    </cfRule>
  </conditionalFormatting>
  <conditionalFormatting sqref="B553:H553 J553:N553">
    <cfRule type="containsText" dxfId="305" priority="1745" operator="containsText" text=" ">
      <formula>NOT(ISERROR(SEARCH(" ",B553)))</formula>
    </cfRule>
  </conditionalFormatting>
  <conditionalFormatting sqref="Q553 S553:U553">
    <cfRule type="containsText" dxfId="304" priority="1743" operator="containsText" text=" ">
      <formula>NOT(ISERROR(SEARCH(" ",Q553)))</formula>
    </cfRule>
  </conditionalFormatting>
  <conditionalFormatting sqref="B554:H554 J554:N554">
    <cfRule type="containsText" dxfId="303" priority="1739" operator="containsText" text=" ">
      <formula>NOT(ISERROR(SEARCH(" ",B554)))</formula>
    </cfRule>
  </conditionalFormatting>
  <conditionalFormatting sqref="Q554 S554:U554">
    <cfRule type="containsText" dxfId="302" priority="1737" operator="containsText" text=" ">
      <formula>NOT(ISERROR(SEARCH(" ",Q554)))</formula>
    </cfRule>
  </conditionalFormatting>
  <conditionalFormatting sqref="B555:H555 J555:N555">
    <cfRule type="containsText" dxfId="301" priority="1733" operator="containsText" text=" ">
      <formula>NOT(ISERROR(SEARCH(" ",B555)))</formula>
    </cfRule>
  </conditionalFormatting>
  <conditionalFormatting sqref="Q555 S555:U555">
    <cfRule type="containsText" dxfId="300" priority="1731" operator="containsText" text=" ">
      <formula>NOT(ISERROR(SEARCH(" ",Q555)))</formula>
    </cfRule>
  </conditionalFormatting>
  <conditionalFormatting sqref="B556:H556 J556:N556">
    <cfRule type="containsText" dxfId="299" priority="1727" operator="containsText" text=" ">
      <formula>NOT(ISERROR(SEARCH(" ",B556)))</formula>
    </cfRule>
  </conditionalFormatting>
  <conditionalFormatting sqref="Q556 S556:U556">
    <cfRule type="containsText" dxfId="298" priority="1725" operator="containsText" text=" ">
      <formula>NOT(ISERROR(SEARCH(" ",Q556)))</formula>
    </cfRule>
  </conditionalFormatting>
  <conditionalFormatting sqref="B557:H557 J557:N557">
    <cfRule type="containsText" dxfId="297" priority="1721" operator="containsText" text=" ">
      <formula>NOT(ISERROR(SEARCH(" ",B557)))</formula>
    </cfRule>
  </conditionalFormatting>
  <conditionalFormatting sqref="Q557 S557:U557">
    <cfRule type="containsText" dxfId="296" priority="1719" operator="containsText" text=" ">
      <formula>NOT(ISERROR(SEARCH(" ",Q557)))</formula>
    </cfRule>
  </conditionalFormatting>
  <conditionalFormatting sqref="B558:H558 J558:N558">
    <cfRule type="containsText" dxfId="295" priority="1715" operator="containsText" text=" ">
      <formula>NOT(ISERROR(SEARCH(" ",B558)))</formula>
    </cfRule>
  </conditionalFormatting>
  <conditionalFormatting sqref="Q558 S558:U558">
    <cfRule type="containsText" dxfId="294" priority="1713" operator="containsText" text=" ">
      <formula>NOT(ISERROR(SEARCH(" ",Q558)))</formula>
    </cfRule>
  </conditionalFormatting>
  <conditionalFormatting sqref="B559:H559 J559:N559">
    <cfRule type="containsText" dxfId="293" priority="1709" operator="containsText" text=" ">
      <formula>NOT(ISERROR(SEARCH(" ",B559)))</formula>
    </cfRule>
  </conditionalFormatting>
  <conditionalFormatting sqref="Q559 S559:U559">
    <cfRule type="containsText" dxfId="292" priority="1707" operator="containsText" text=" ">
      <formula>NOT(ISERROR(SEARCH(" ",Q559)))</formula>
    </cfRule>
  </conditionalFormatting>
  <conditionalFormatting sqref="B560:H560 J560:N560">
    <cfRule type="containsText" dxfId="291" priority="1703" operator="containsText" text=" ">
      <formula>NOT(ISERROR(SEARCH(" ",B560)))</formula>
    </cfRule>
  </conditionalFormatting>
  <conditionalFormatting sqref="Q560 S560:U560">
    <cfRule type="containsText" dxfId="290" priority="1701" operator="containsText" text=" ">
      <formula>NOT(ISERROR(SEARCH(" ",Q560)))</formula>
    </cfRule>
  </conditionalFormatting>
  <conditionalFormatting sqref="B561:H561 J561:N561">
    <cfRule type="containsText" dxfId="289" priority="1697" operator="containsText" text=" ">
      <formula>NOT(ISERROR(SEARCH(" ",B561)))</formula>
    </cfRule>
  </conditionalFormatting>
  <conditionalFormatting sqref="Q561 S561:U561">
    <cfRule type="containsText" dxfId="288" priority="1695" operator="containsText" text=" ">
      <formula>NOT(ISERROR(SEARCH(" ",Q561)))</formula>
    </cfRule>
  </conditionalFormatting>
  <conditionalFormatting sqref="B562:H562 J562:N562">
    <cfRule type="containsText" dxfId="287" priority="1685" operator="containsText" text=" ">
      <formula>NOT(ISERROR(SEARCH(" ",B562)))</formula>
    </cfRule>
  </conditionalFormatting>
  <conditionalFormatting sqref="Q562 S562:U562">
    <cfRule type="containsText" dxfId="286" priority="1683" operator="containsText" text=" ">
      <formula>NOT(ISERROR(SEARCH(" ",Q562)))</formula>
    </cfRule>
  </conditionalFormatting>
  <conditionalFormatting sqref="B563:H563 J563:N563">
    <cfRule type="containsText" dxfId="285" priority="1691" operator="containsText" text=" ">
      <formula>NOT(ISERROR(SEARCH(" ",B563)))</formula>
    </cfRule>
  </conditionalFormatting>
  <conditionalFormatting sqref="Q563 S563:U563">
    <cfRule type="containsText" dxfId="284" priority="1689" operator="containsText" text=" ">
      <formula>NOT(ISERROR(SEARCH(" ",Q563)))</formula>
    </cfRule>
  </conditionalFormatting>
  <conditionalFormatting sqref="B564:H564 J564:N564">
    <cfRule type="containsText" dxfId="283" priority="1679" operator="containsText" text=" ">
      <formula>NOT(ISERROR(SEARCH(" ",B564)))</formula>
    </cfRule>
  </conditionalFormatting>
  <conditionalFormatting sqref="Q564 S564:U564">
    <cfRule type="containsText" dxfId="282" priority="1677" operator="containsText" text=" ">
      <formula>NOT(ISERROR(SEARCH(" ",Q564)))</formula>
    </cfRule>
  </conditionalFormatting>
  <conditionalFormatting sqref="B565:H565 J565:N565">
    <cfRule type="containsText" dxfId="281" priority="1673" operator="containsText" text=" ">
      <formula>NOT(ISERROR(SEARCH(" ",B565)))</formula>
    </cfRule>
  </conditionalFormatting>
  <conditionalFormatting sqref="Q565 S565:U565">
    <cfRule type="containsText" dxfId="280" priority="1671" operator="containsText" text=" ">
      <formula>NOT(ISERROR(SEARCH(" ",Q565)))</formula>
    </cfRule>
  </conditionalFormatting>
  <conditionalFormatting sqref="B566:H566 J566:N566">
    <cfRule type="containsText" dxfId="279" priority="1667" operator="containsText" text=" ">
      <formula>NOT(ISERROR(SEARCH(" ",B566)))</formula>
    </cfRule>
  </conditionalFormatting>
  <conditionalFormatting sqref="Q566 S566:U566">
    <cfRule type="containsText" dxfId="278" priority="1665" operator="containsText" text=" ">
      <formula>NOT(ISERROR(SEARCH(" ",Q566)))</formula>
    </cfRule>
  </conditionalFormatting>
  <conditionalFormatting sqref="B567:H567 J567:N567">
    <cfRule type="containsText" dxfId="277" priority="1661" operator="containsText" text=" ">
      <formula>NOT(ISERROR(SEARCH(" ",B567)))</formula>
    </cfRule>
  </conditionalFormatting>
  <conditionalFormatting sqref="Q567 S567:U567">
    <cfRule type="containsText" dxfId="276" priority="1659" operator="containsText" text=" ">
      <formula>NOT(ISERROR(SEARCH(" ",Q567)))</formula>
    </cfRule>
  </conditionalFormatting>
  <conditionalFormatting sqref="B568:H568 J568:N568">
    <cfRule type="containsText" dxfId="275" priority="1655" operator="containsText" text=" ">
      <formula>NOT(ISERROR(SEARCH(" ",B568)))</formula>
    </cfRule>
  </conditionalFormatting>
  <conditionalFormatting sqref="Q568 S568:U568">
    <cfRule type="containsText" dxfId="274" priority="1653" operator="containsText" text=" ">
      <formula>NOT(ISERROR(SEARCH(" ",Q568)))</formula>
    </cfRule>
  </conditionalFormatting>
  <conditionalFormatting sqref="B569:H569 J569:N569">
    <cfRule type="containsText" dxfId="273" priority="1649" operator="containsText" text=" ">
      <formula>NOT(ISERROR(SEARCH(" ",B569)))</formula>
    </cfRule>
  </conditionalFormatting>
  <conditionalFormatting sqref="Q569 S569:U569">
    <cfRule type="containsText" dxfId="272" priority="1647" operator="containsText" text=" ">
      <formula>NOT(ISERROR(SEARCH(" ",Q569)))</formula>
    </cfRule>
  </conditionalFormatting>
  <conditionalFormatting sqref="B570:H570 J570:N570">
    <cfRule type="containsText" dxfId="271" priority="1643" operator="containsText" text=" ">
      <formula>NOT(ISERROR(SEARCH(" ",B570)))</formula>
    </cfRule>
  </conditionalFormatting>
  <conditionalFormatting sqref="Q570 S570:U570">
    <cfRule type="containsText" dxfId="270" priority="1641" operator="containsText" text=" ">
      <formula>NOT(ISERROR(SEARCH(" ",Q570)))</formula>
    </cfRule>
  </conditionalFormatting>
  <conditionalFormatting sqref="B571:H571 J571:N571">
    <cfRule type="containsText" dxfId="269" priority="1637" operator="containsText" text=" ">
      <formula>NOT(ISERROR(SEARCH(" ",B571)))</formula>
    </cfRule>
  </conditionalFormatting>
  <conditionalFormatting sqref="Q571 S571:U571">
    <cfRule type="containsText" dxfId="268" priority="1635" operator="containsText" text=" ">
      <formula>NOT(ISERROR(SEARCH(" ",Q571)))</formula>
    </cfRule>
  </conditionalFormatting>
  <conditionalFormatting sqref="B572:H572 J572:N572">
    <cfRule type="containsText" dxfId="267" priority="1631" operator="containsText" text=" ">
      <formula>NOT(ISERROR(SEARCH(" ",B572)))</formula>
    </cfRule>
  </conditionalFormatting>
  <conditionalFormatting sqref="Q572 S572:U572">
    <cfRule type="containsText" dxfId="266" priority="1629" operator="containsText" text=" ">
      <formula>NOT(ISERROR(SEARCH(" ",Q572)))</formula>
    </cfRule>
  </conditionalFormatting>
  <conditionalFormatting sqref="AB588:AD588 AE590:AO590 Z586:AA586 Y572">
    <cfRule type="containsText" dxfId="265" priority="1818" operator="containsText" text=" ">
      <formula>NOT(ISERROR(SEARCH(" ",Y572)))</formula>
    </cfRule>
  </conditionalFormatting>
  <conditionalFormatting sqref="B573:H573 J573:N573">
    <cfRule type="containsText" dxfId="264" priority="1625" operator="containsText" text=" ">
      <formula>NOT(ISERROR(SEARCH(" ",B573)))</formula>
    </cfRule>
  </conditionalFormatting>
  <conditionalFormatting sqref="Q573 S573:U573">
    <cfRule type="containsText" dxfId="263" priority="1623" operator="containsText" text=" ">
      <formula>NOT(ISERROR(SEARCH(" ",Q573)))</formula>
    </cfRule>
  </conditionalFormatting>
  <conditionalFormatting sqref="B574:H574 J574:N574">
    <cfRule type="containsText" dxfId="262" priority="1619" operator="containsText" text=" ">
      <formula>NOT(ISERROR(SEARCH(" ",B574)))</formula>
    </cfRule>
  </conditionalFormatting>
  <conditionalFormatting sqref="Q574 S574:U574">
    <cfRule type="containsText" dxfId="261" priority="1617" operator="containsText" text=" ">
      <formula>NOT(ISERROR(SEARCH(" ",Q574)))</formula>
    </cfRule>
  </conditionalFormatting>
  <conditionalFormatting sqref="B575:H575 J575:N575">
    <cfRule type="containsText" dxfId="260" priority="1613" operator="containsText" text=" ">
      <formula>NOT(ISERROR(SEARCH(" ",B575)))</formula>
    </cfRule>
  </conditionalFormatting>
  <conditionalFormatting sqref="Q575 S575:U575">
    <cfRule type="containsText" dxfId="259" priority="1611" operator="containsText" text=" ">
      <formula>NOT(ISERROR(SEARCH(" ",Q575)))</formula>
    </cfRule>
  </conditionalFormatting>
  <conditionalFormatting sqref="B576:H576 J576:N576">
    <cfRule type="containsText" dxfId="258" priority="1607" operator="containsText" text=" ">
      <formula>NOT(ISERROR(SEARCH(" ",B576)))</formula>
    </cfRule>
  </conditionalFormatting>
  <conditionalFormatting sqref="Q576 S576:U576">
    <cfRule type="containsText" dxfId="257" priority="1605" operator="containsText" text=" ">
      <formula>NOT(ISERROR(SEARCH(" ",Q576)))</formula>
    </cfRule>
  </conditionalFormatting>
  <conditionalFormatting sqref="AB592:AD592 AE594:AO594 Z590:AA590 Y576">
    <cfRule type="containsText" dxfId="256" priority="1816" operator="containsText" text=" ">
      <formula>NOT(ISERROR(SEARCH(" ",Y576)))</formula>
    </cfRule>
  </conditionalFormatting>
  <conditionalFormatting sqref="B577:H577 J577:N577">
    <cfRule type="containsText" dxfId="255" priority="1601" operator="containsText" text=" ">
      <formula>NOT(ISERROR(SEARCH(" ",B577)))</formula>
    </cfRule>
  </conditionalFormatting>
  <conditionalFormatting sqref="Q577 S577:U577">
    <cfRule type="containsText" dxfId="254" priority="1599" operator="containsText" text=" ">
      <formula>NOT(ISERROR(SEARCH(" ",Q577)))</formula>
    </cfRule>
  </conditionalFormatting>
  <conditionalFormatting sqref="AB593:AD595 AE595:AO597 Z591:AA593 Y577:Y579">
    <cfRule type="containsText" dxfId="253" priority="1817" operator="containsText" text=" ">
      <formula>NOT(ISERROR(SEARCH(" ",Y577)))</formula>
    </cfRule>
  </conditionalFormatting>
  <conditionalFormatting sqref="B578:H578 J578:N578">
    <cfRule type="containsText" dxfId="252" priority="1595" operator="containsText" text=" ">
      <formula>NOT(ISERROR(SEARCH(" ",B578)))</formula>
    </cfRule>
  </conditionalFormatting>
  <conditionalFormatting sqref="Q578 S578:U578">
    <cfRule type="containsText" dxfId="251" priority="1593" operator="containsText" text=" ">
      <formula>NOT(ISERROR(SEARCH(" ",Q578)))</formula>
    </cfRule>
  </conditionalFormatting>
  <conditionalFormatting sqref="B579:H579 J579:N579">
    <cfRule type="containsText" dxfId="250" priority="1589" operator="containsText" text=" ">
      <formula>NOT(ISERROR(SEARCH(" ",B579)))</formula>
    </cfRule>
  </conditionalFormatting>
  <conditionalFormatting sqref="Q579 S579:U579">
    <cfRule type="containsText" dxfId="249" priority="1587" operator="containsText" text=" ">
      <formula>NOT(ISERROR(SEARCH(" ",Q579)))</formula>
    </cfRule>
  </conditionalFormatting>
  <conditionalFormatting sqref="B580:H580 J580:N580">
    <cfRule type="containsText" dxfId="248" priority="1583" operator="containsText" text=" ">
      <formula>NOT(ISERROR(SEARCH(" ",B580)))</formula>
    </cfRule>
  </conditionalFormatting>
  <conditionalFormatting sqref="Q580 S580:U580">
    <cfRule type="containsText" dxfId="247" priority="1581" operator="containsText" text=" ">
      <formula>NOT(ISERROR(SEARCH(" ",Q580)))</formula>
    </cfRule>
  </conditionalFormatting>
  <conditionalFormatting sqref="B581:H581 J581:N581">
    <cfRule type="containsText" dxfId="246" priority="1577" operator="containsText" text=" ">
      <formula>NOT(ISERROR(SEARCH(" ",B581)))</formula>
    </cfRule>
  </conditionalFormatting>
  <conditionalFormatting sqref="Q581 S581:U581">
    <cfRule type="containsText" dxfId="245" priority="1575" operator="containsText" text=" ">
      <formula>NOT(ISERROR(SEARCH(" ",Q581)))</formula>
    </cfRule>
  </conditionalFormatting>
  <conditionalFormatting sqref="B582:H582 J582:N582">
    <cfRule type="containsText" dxfId="244" priority="1571" operator="containsText" text=" ">
      <formula>NOT(ISERROR(SEARCH(" ",B582)))</formula>
    </cfRule>
  </conditionalFormatting>
  <conditionalFormatting sqref="Q582 S582:U582">
    <cfRule type="containsText" dxfId="243" priority="1569" operator="containsText" text=" ">
      <formula>NOT(ISERROR(SEARCH(" ",Q582)))</formula>
    </cfRule>
  </conditionalFormatting>
  <conditionalFormatting sqref="B583:H583 J583:N583">
    <cfRule type="containsText" dxfId="242" priority="1565" operator="containsText" text=" ">
      <formula>NOT(ISERROR(SEARCH(" ",B583)))</formula>
    </cfRule>
  </conditionalFormatting>
  <conditionalFormatting sqref="Q583 S583:U583">
    <cfRule type="containsText" dxfId="241" priority="1563" operator="containsText" text=" ">
      <formula>NOT(ISERROR(SEARCH(" ",Q583)))</formula>
    </cfRule>
  </conditionalFormatting>
  <conditionalFormatting sqref="W589 W583 W631">
    <cfRule type="containsText" dxfId="240" priority="1566" operator="containsText" text=" ">
      <formula>NOT(ISERROR(SEARCH(" ",W583)))</formula>
    </cfRule>
  </conditionalFormatting>
  <conditionalFormatting sqref="B584:H584 J584:N584">
    <cfRule type="containsText" dxfId="239" priority="1559" operator="containsText" text=" ">
      <formula>NOT(ISERROR(SEARCH(" ",B584)))</formula>
    </cfRule>
  </conditionalFormatting>
  <conditionalFormatting sqref="Q584 S584:U584">
    <cfRule type="containsText" dxfId="238" priority="1557" operator="containsText" text=" ">
      <formula>NOT(ISERROR(SEARCH(" ",Q584)))</formula>
    </cfRule>
  </conditionalFormatting>
  <conditionalFormatting sqref="W590 W584 W632">
    <cfRule type="containsText" dxfId="237" priority="1560" operator="containsText" text=" ">
      <formula>NOT(ISERROR(SEARCH(" ",W584)))</formula>
    </cfRule>
  </conditionalFormatting>
  <conditionalFormatting sqref="B585:H585 J585:N585">
    <cfRule type="containsText" dxfId="236" priority="1553" operator="containsText" text=" ">
      <formula>NOT(ISERROR(SEARCH(" ",B585)))</formula>
    </cfRule>
  </conditionalFormatting>
  <conditionalFormatting sqref="Q585 S585:U585">
    <cfRule type="containsText" dxfId="235" priority="1551" operator="containsText" text=" ">
      <formula>NOT(ISERROR(SEARCH(" ",Q585)))</formula>
    </cfRule>
  </conditionalFormatting>
  <conditionalFormatting sqref="W591 W585 W633">
    <cfRule type="containsText" dxfId="234" priority="1554" operator="containsText" text=" ">
      <formula>NOT(ISERROR(SEARCH(" ",W585)))</formula>
    </cfRule>
  </conditionalFormatting>
  <conditionalFormatting sqref="B586:H586 J586:N588 J590:N594">
    <cfRule type="containsText" dxfId="233" priority="1547" operator="containsText" text=" ">
      <formula>NOT(ISERROR(SEARCH(" ",B586)))</formula>
    </cfRule>
  </conditionalFormatting>
  <conditionalFormatting sqref="J586:N588 J590:N594">
    <cfRule type="cellIs" dxfId="232" priority="1546" operator="equal">
      <formula>0</formula>
    </cfRule>
  </conditionalFormatting>
  <conditionalFormatting sqref="Q586 S586:U586">
    <cfRule type="containsText" dxfId="231" priority="1545" operator="containsText" text=" ">
      <formula>NOT(ISERROR(SEARCH(" ",Q586)))</formula>
    </cfRule>
  </conditionalFormatting>
  <conditionalFormatting sqref="W592 W586 W634">
    <cfRule type="containsText" dxfId="230" priority="1548" operator="containsText" text=" ">
      <formula>NOT(ISERROR(SEARCH(" ",W586)))</formula>
    </cfRule>
  </conditionalFormatting>
  <conditionalFormatting sqref="Q587 S587:U587">
    <cfRule type="containsText" dxfId="229" priority="1540" operator="containsText" text=" ">
      <formula>NOT(ISERROR(SEARCH(" ",Q587)))</formula>
    </cfRule>
  </conditionalFormatting>
  <conditionalFormatting sqref="W593 W587">
    <cfRule type="containsText" dxfId="228" priority="1542" operator="containsText" text=" ">
      <formula>NOT(ISERROR(SEARCH(" ",W587)))</formula>
    </cfRule>
  </conditionalFormatting>
  <conditionalFormatting sqref="B588:H588 B590:H594">
    <cfRule type="containsText" dxfId="227" priority="1536" operator="containsText" text=" ">
      <formula>NOT(ISERROR(SEARCH(" ",B588)))</formula>
    </cfRule>
  </conditionalFormatting>
  <conditionalFormatting sqref="Q588 Q590:Q594">
    <cfRule type="cellIs" dxfId="226" priority="1534" operator="equal">
      <formula>0</formula>
    </cfRule>
  </conditionalFormatting>
  <conditionalFormatting sqref="Q588 Q590:Q594 S588:U588 S590:U594">
    <cfRule type="containsText" dxfId="225" priority="1535" operator="containsText" text=" ">
      <formula>NOT(ISERROR(SEARCH(" ",Q588)))</formula>
    </cfRule>
  </conditionalFormatting>
  <conditionalFormatting sqref="R588 R590:R594">
    <cfRule type="containsText" dxfId="224" priority="1538" operator="containsText" text=" ">
      <formula>NOT(ISERROR(SEARCH(" ",R588)))</formula>
    </cfRule>
  </conditionalFormatting>
  <conditionalFormatting sqref="W594 W588">
    <cfRule type="containsText" dxfId="223" priority="1537" operator="containsText" text=" ">
      <formula>NOT(ISERROR(SEARCH(" ",W588)))</formula>
    </cfRule>
  </conditionalFormatting>
  <conditionalFormatting sqref="C589:C594 C631:C634">
    <cfRule type="colorScale" priority="258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Q589 S589:U589">
    <cfRule type="containsText" dxfId="222" priority="1405" operator="containsText" text=" ">
      <formula>NOT(ISERROR(SEARCH(" ",Q589)))</formula>
    </cfRule>
  </conditionalFormatting>
  <conditionalFormatting sqref="Y598 AB614:AO614 Z612:AA612 X589">
    <cfRule type="containsText" dxfId="221" priority="1413" operator="containsText" text=" ">
      <formula>NOT(ISERROR(SEARCH(" ",X589)))</formula>
    </cfRule>
  </conditionalFormatting>
  <conditionalFormatting sqref="B595:H595 C596:C598">
    <cfRule type="containsText" dxfId="220" priority="1354" operator="containsText" text=" ">
      <formula>NOT(ISERROR(SEARCH(" ",B595)))</formula>
    </cfRule>
  </conditionalFormatting>
  <conditionalFormatting sqref="C595:C600 C631:C636 C607:C624">
    <cfRule type="colorScale" priority="119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Q595 S595:U595">
    <cfRule type="containsText" dxfId="219" priority="1353" operator="containsText" text=" ">
      <formula>NOT(ISERROR(SEARCH(" ",Q595)))</formula>
    </cfRule>
  </conditionalFormatting>
  <conditionalFormatting sqref="X595 AB620:AO620 Z618:AA618">
    <cfRule type="containsText" dxfId="218" priority="1361" operator="containsText" text=" ">
      <formula>NOT(ISERROR(SEARCH(" ",X595)))</formula>
    </cfRule>
  </conditionalFormatting>
  <conditionalFormatting sqref="B596:H598">
    <cfRule type="containsText" dxfId="217" priority="1364" operator="containsText" text=" ">
      <formula>NOT(ISERROR(SEARCH(" ",B596)))</formula>
    </cfRule>
  </conditionalFormatting>
  <conditionalFormatting sqref="J596:N598">
    <cfRule type="cellIs" dxfId="216" priority="1366" operator="equal">
      <formula>0</formula>
    </cfRule>
    <cfRule type="containsText" dxfId="215" priority="1367" operator="containsText" text=" ">
      <formula>NOT(ISERROR(SEARCH(" ",J596)))</formula>
    </cfRule>
  </conditionalFormatting>
  <conditionalFormatting sqref="Q596:Q598 S596:U598">
    <cfRule type="containsText" dxfId="214" priority="1363" operator="containsText" text=" ">
      <formula>NOT(ISERROR(SEARCH(" ",Q596)))</formula>
    </cfRule>
  </conditionalFormatting>
  <conditionalFormatting sqref="X596:X598 AB621:AO623 Z619:AA621">
    <cfRule type="containsText" dxfId="213" priority="1371" operator="containsText" text=" ">
      <formula>NOT(ISERROR(SEARCH(" ",X596)))</formula>
    </cfRule>
  </conditionalFormatting>
  <conditionalFormatting sqref="B599:H600">
    <cfRule type="containsText" dxfId="212" priority="1248" operator="containsText" text=" ">
      <formula>NOT(ISERROR(SEARCH(" ",B599)))</formula>
    </cfRule>
  </conditionalFormatting>
  <conditionalFormatting sqref="J599:N600">
    <cfRule type="cellIs" dxfId="211" priority="1250" operator="equal">
      <formula>0</formula>
    </cfRule>
    <cfRule type="containsText" dxfId="210" priority="1251" operator="containsText" text=" ">
      <formula>NOT(ISERROR(SEARCH(" ",J599)))</formula>
    </cfRule>
  </conditionalFormatting>
  <conditionalFormatting sqref="Q599:Q600 S599:U600">
    <cfRule type="containsText" dxfId="209" priority="1247" operator="containsText" text=" ">
      <formula>NOT(ISERROR(SEARCH(" ",Q599)))</formula>
    </cfRule>
  </conditionalFormatting>
  <conditionalFormatting sqref="Z622:AA623 AB624:AO625 Y609 X599:X600">
    <cfRule type="containsText" dxfId="208" priority="1255" operator="containsText" text=" ">
      <formula>NOT(ISERROR(SEARCH(" ",X599)))</formula>
    </cfRule>
  </conditionalFormatting>
  <conditionalFormatting sqref="B601 D601:H601">
    <cfRule type="containsText" dxfId="207" priority="814" operator="containsText" text=" ">
      <formula>NOT(ISERROR(SEARCH(" ",B601)))</formula>
    </cfRule>
  </conditionalFormatting>
  <conditionalFormatting sqref="Q601 S601:U601">
    <cfRule type="containsText" dxfId="206" priority="813" operator="containsText" text=" ">
      <formula>NOT(ISERROR(SEARCH(" ",Q601)))</formula>
    </cfRule>
  </conditionalFormatting>
  <conditionalFormatting sqref="R601 R605 R603">
    <cfRule type="containsText" dxfId="205" priority="815" operator="containsText" text=" ">
      <formula>NOT(ISERROR(SEARCH(" ",R601)))</formula>
    </cfRule>
  </conditionalFormatting>
  <conditionalFormatting sqref="B602:B604 D602:H604">
    <cfRule type="containsText" dxfId="204" priority="823" operator="containsText" text=" ">
      <formula>NOT(ISERROR(SEARCH(" ",B602)))</formula>
    </cfRule>
  </conditionalFormatting>
  <conditionalFormatting sqref="J602:N604">
    <cfRule type="cellIs" dxfId="203" priority="824" operator="equal">
      <formula>0</formula>
    </cfRule>
    <cfRule type="containsText" dxfId="202" priority="825" operator="containsText" text=" ">
      <formula>NOT(ISERROR(SEARCH(" ",J602)))</formula>
    </cfRule>
  </conditionalFormatting>
  <conditionalFormatting sqref="Q602:Q604 S602:U604">
    <cfRule type="containsText" dxfId="201" priority="822" operator="containsText" text=" ">
      <formula>NOT(ISERROR(SEARCH(" ",Q602)))</formula>
    </cfRule>
  </conditionalFormatting>
  <conditionalFormatting sqref="R602 R606 R604">
    <cfRule type="containsText" dxfId="200" priority="643" operator="containsText" text=" ">
      <formula>NOT(ISERROR(SEARCH(" ",R602)))</formula>
    </cfRule>
  </conditionalFormatting>
  <conditionalFormatting sqref="Z603:AA603 AB605:AO605">
    <cfRule type="containsText" dxfId="199" priority="805" operator="containsText" text=" ">
      <formula>NOT(ISERROR(SEARCH(" ",Z603)))</formula>
    </cfRule>
  </conditionalFormatting>
  <conditionalFormatting sqref="Z604:AA605 AB606:AO607">
    <cfRule type="containsText" dxfId="198" priority="803" operator="containsText" text=" ">
      <formula>NOT(ISERROR(SEARCH(" ",Z604)))</formula>
    </cfRule>
  </conditionalFormatting>
  <conditionalFormatting sqref="B605:B606 D605:H606">
    <cfRule type="containsText" dxfId="197" priority="792" operator="containsText" text=" ">
      <formula>NOT(ISERROR(SEARCH(" ",B605)))</formula>
    </cfRule>
  </conditionalFormatting>
  <conditionalFormatting sqref="J605:N606">
    <cfRule type="cellIs" dxfId="196" priority="793" operator="equal">
      <formula>0</formula>
    </cfRule>
    <cfRule type="containsText" dxfId="195" priority="794" operator="containsText" text=" ">
      <formula>NOT(ISERROR(SEARCH(" ",J605)))</formula>
    </cfRule>
  </conditionalFormatting>
  <conditionalFormatting sqref="Q605:Q606 S605:U606">
    <cfRule type="containsText" dxfId="194" priority="791" operator="containsText" text=" ">
      <formula>NOT(ISERROR(SEARCH(" ",Q605)))</formula>
    </cfRule>
  </conditionalFormatting>
  <conditionalFormatting sqref="Z606:AA606 AB608:AO608">
    <cfRule type="containsText" dxfId="193" priority="807" operator="containsText" text=" ">
      <formula>NOT(ISERROR(SEARCH(" ",Z606)))</formula>
    </cfRule>
  </conditionalFormatting>
  <conditionalFormatting sqref="AQ606:XFD607">
    <cfRule type="containsText" dxfId="192" priority="802" operator="containsText" text=" ">
      <formula>NOT(ISERROR(SEARCH(" ",AQ606)))</formula>
    </cfRule>
  </conditionalFormatting>
  <conditionalFormatting sqref="B607 D607:H607">
    <cfRule type="containsText" dxfId="191" priority="1280" operator="containsText" text=" ">
      <formula>NOT(ISERROR(SEARCH(" ",B607)))</formula>
    </cfRule>
  </conditionalFormatting>
  <conditionalFormatting sqref="C607:C610 C613:C616 C619:C622">
    <cfRule type="colorScale" priority="1270">
      <colorScale>
        <cfvo type="min"/>
        <cfvo type="percentile" val="50"/>
        <cfvo type="max"/>
        <color rgb="FF5A8AC6"/>
        <color rgb="FFFCFCFF"/>
        <color rgb="FFF8696B"/>
      </colorScale>
    </cfRule>
    <cfRule type="colorScale" priority="1271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272">
      <colorScale>
        <cfvo type="min"/>
        <cfvo type="max"/>
        <color rgb="FFF8696B"/>
        <color rgb="FFFCFCFF"/>
      </colorScale>
    </cfRule>
    <cfRule type="containsText" dxfId="190" priority="1273" operator="containsText" text=" ">
      <formula>NOT(ISERROR(SEARCH(" ",C607)))</formula>
    </cfRule>
  </conditionalFormatting>
  <conditionalFormatting sqref="Q607 S607:U607">
    <cfRule type="containsText" dxfId="189" priority="1279" operator="containsText" text=" ">
      <formula>NOT(ISERROR(SEARCH(" ",Q607)))</formula>
    </cfRule>
  </conditionalFormatting>
  <conditionalFormatting sqref="Y616 X607">
    <cfRule type="containsText" dxfId="188" priority="1286" operator="containsText" text=" ">
      <formula>NOT(ISERROR(SEARCH(" ",X607)))</formula>
    </cfRule>
  </conditionalFormatting>
  <conditionalFormatting sqref="Z607:AA608 AB609:AO610">
    <cfRule type="containsText" dxfId="187" priority="809" operator="containsText" text=" ">
      <formula>NOT(ISERROR(SEARCH(" ",Z607)))</formula>
    </cfRule>
  </conditionalFormatting>
  <conditionalFormatting sqref="B608:B610 D608:H610">
    <cfRule type="containsText" dxfId="186" priority="1289" operator="containsText" text=" ">
      <formula>NOT(ISERROR(SEARCH(" ",B608)))</formula>
    </cfRule>
  </conditionalFormatting>
  <conditionalFormatting sqref="J608:N610">
    <cfRule type="cellIs" dxfId="185" priority="1290" operator="equal">
      <formula>0</formula>
    </cfRule>
    <cfRule type="containsText" dxfId="184" priority="1291" operator="containsText" text=" ">
      <formula>NOT(ISERROR(SEARCH(" ",J608)))</formula>
    </cfRule>
  </conditionalFormatting>
  <conditionalFormatting sqref="Q608:Q610 S608:U610">
    <cfRule type="containsText" dxfId="183" priority="1288" operator="containsText" text=" ">
      <formula>NOT(ISERROR(SEARCH(" ",Q608)))</formula>
    </cfRule>
  </conditionalFormatting>
  <conditionalFormatting sqref="Y617:Y619 AB635:AO635 Z633:AA633 X608:X610">
    <cfRule type="containsText" dxfId="182" priority="1295" operator="containsText" text=" ">
      <formula>NOT(ISERROR(SEARCH(" ",X608)))</formula>
    </cfRule>
  </conditionalFormatting>
  <conditionalFormatting sqref="AQ609:XFD610">
    <cfRule type="containsText" dxfId="181" priority="808" operator="containsText" text=" ">
      <formula>NOT(ISERROR(SEARCH(" ",AQ609)))</formula>
    </cfRule>
  </conditionalFormatting>
  <conditionalFormatting sqref="Y610 AB626:AO626 Z624:AA624">
    <cfRule type="containsText" dxfId="180" priority="1275" operator="containsText" text=" ">
      <formula>NOT(ISERROR(SEARCH(" ",Y610)))</formula>
    </cfRule>
  </conditionalFormatting>
  <conditionalFormatting sqref="B611:B612 D611:H612">
    <cfRule type="containsText" dxfId="179" priority="1232" operator="containsText" text=" ">
      <formula>NOT(ISERROR(SEARCH(" ",B611)))</formula>
    </cfRule>
  </conditionalFormatting>
  <conditionalFormatting sqref="J611:N612">
    <cfRule type="cellIs" dxfId="178" priority="1233" operator="equal">
      <formula>0</formula>
    </cfRule>
    <cfRule type="containsText" dxfId="177" priority="1234" operator="containsText" text=" ">
      <formula>NOT(ISERROR(SEARCH(" ",J611)))</formula>
    </cfRule>
  </conditionalFormatting>
  <conditionalFormatting sqref="Q611:Q612 S611:U612">
    <cfRule type="containsText" dxfId="176" priority="1231" operator="containsText" text=" ">
      <formula>NOT(ISERROR(SEARCH(" ",Q611)))</formula>
    </cfRule>
  </conditionalFormatting>
  <conditionalFormatting sqref="Y620:Y621 AB636:AO637 Z634:AA635 X611:X612">
    <cfRule type="containsText" dxfId="175" priority="1238" operator="containsText" text=" ">
      <formula>NOT(ISERROR(SEARCH(" ",X611)))</formula>
    </cfRule>
  </conditionalFormatting>
  <conditionalFormatting sqref="Y611:Y613 AB627:AO628 Z625:AA626">
    <cfRule type="containsText" dxfId="174" priority="1277" operator="containsText" text=" ">
      <formula>NOT(ISERROR(SEARCH(" ",Y611)))</formula>
    </cfRule>
  </conditionalFormatting>
  <conditionalFormatting sqref="B613 D613:H613">
    <cfRule type="containsText" dxfId="173" priority="1302" operator="containsText" text=" ">
      <formula>NOT(ISERROR(SEARCH(" ",B613)))</formula>
    </cfRule>
  </conditionalFormatting>
  <conditionalFormatting sqref="Q613 S613:U613">
    <cfRule type="containsText" dxfId="172" priority="1301" operator="containsText" text=" ">
      <formula>NOT(ISERROR(SEARCH(" ",Q613)))</formula>
    </cfRule>
  </conditionalFormatting>
  <conditionalFormatting sqref="R613 R617 R615">
    <cfRule type="containsText" dxfId="171" priority="642" operator="containsText" text=" ">
      <formula>NOT(ISERROR(SEARCH(" ",R613)))</formula>
    </cfRule>
  </conditionalFormatting>
  <conditionalFormatting sqref="Y622 AB638:AO638 Z636:AA636 X613">
    <cfRule type="containsText" dxfId="170" priority="1308" operator="containsText" text=" ">
      <formula>NOT(ISERROR(SEARCH(" ",X613)))</formula>
    </cfRule>
  </conditionalFormatting>
  <conditionalFormatting sqref="B614:B616 D614:H616">
    <cfRule type="containsText" dxfId="169" priority="1311" operator="containsText" text=" ">
      <formula>NOT(ISERROR(SEARCH(" ",B614)))</formula>
    </cfRule>
  </conditionalFormatting>
  <conditionalFormatting sqref="J614:N616">
    <cfRule type="cellIs" dxfId="168" priority="1312" operator="equal">
      <formula>0</formula>
    </cfRule>
    <cfRule type="containsText" dxfId="167" priority="1313" operator="containsText" text=" ">
      <formula>NOT(ISERROR(SEARCH(" ",J614)))</formula>
    </cfRule>
  </conditionalFormatting>
  <conditionalFormatting sqref="Q614:Q616 S614:U616">
    <cfRule type="containsText" dxfId="166" priority="1310" operator="containsText" text=" ">
      <formula>NOT(ISERROR(SEARCH(" ",Q614)))</formula>
    </cfRule>
  </conditionalFormatting>
  <conditionalFormatting sqref="R614 R618 R616">
    <cfRule type="containsText" dxfId="165" priority="641" operator="containsText" text=" ">
      <formula>NOT(ISERROR(SEARCH(" ",R614)))</formula>
    </cfRule>
  </conditionalFormatting>
  <conditionalFormatting sqref="Y623:Y625 AB639:AO641 Z637:AA639 X614:X616">
    <cfRule type="containsText" dxfId="164" priority="1317" operator="containsText" text=" ">
      <formula>NOT(ISERROR(SEARCH(" ",X614)))</formula>
    </cfRule>
  </conditionalFormatting>
  <conditionalFormatting sqref="B617:B618 D617:H618">
    <cfRule type="containsText" dxfId="163" priority="1217" operator="containsText" text=" ">
      <formula>NOT(ISERROR(SEARCH(" ",B617)))</formula>
    </cfRule>
  </conditionalFormatting>
  <conditionalFormatting sqref="J617:N618">
    <cfRule type="cellIs" dxfId="162" priority="1218" operator="equal">
      <formula>0</formula>
    </cfRule>
    <cfRule type="containsText" dxfId="161" priority="1219" operator="containsText" text=" ">
      <formula>NOT(ISERROR(SEARCH(" ",J617)))</formula>
    </cfRule>
  </conditionalFormatting>
  <conditionalFormatting sqref="Q617:Q618 S617:U618">
    <cfRule type="containsText" dxfId="160" priority="1216" operator="containsText" text=" ">
      <formula>NOT(ISERROR(SEARCH(" ",Q617)))</formula>
    </cfRule>
  </conditionalFormatting>
  <conditionalFormatting sqref="Y626 AB642:AO643 Z640:AA641 X617:X618">
    <cfRule type="containsText" dxfId="159" priority="1223" operator="containsText" text=" ">
      <formula>NOT(ISERROR(SEARCH(" ",X617)))</formula>
    </cfRule>
  </conditionalFormatting>
  <conditionalFormatting sqref="B619 D619:H619">
    <cfRule type="containsText" dxfId="158" priority="1324" operator="containsText" text=" ">
      <formula>NOT(ISERROR(SEARCH(" ",B619)))</formula>
    </cfRule>
  </conditionalFormatting>
  <conditionalFormatting sqref="Q619 S619:U619">
    <cfRule type="containsText" dxfId="157" priority="1323" operator="containsText" text=" ">
      <formula>NOT(ISERROR(SEARCH(" ",Q619)))</formula>
    </cfRule>
  </conditionalFormatting>
  <conditionalFormatting sqref="X619 AB644:AO644 Z642:AA642">
    <cfRule type="containsText" dxfId="156" priority="1330" operator="containsText" text=" ">
      <formula>NOT(ISERROR(SEARCH(" ",X619)))</formula>
    </cfRule>
  </conditionalFormatting>
  <conditionalFormatting sqref="B620:B622 D620:H622">
    <cfRule type="containsText" dxfId="155" priority="1333" operator="containsText" text=" ">
      <formula>NOT(ISERROR(SEARCH(" ",B620)))</formula>
    </cfRule>
  </conditionalFormatting>
  <conditionalFormatting sqref="J620:N622">
    <cfRule type="cellIs" dxfId="154" priority="1334" operator="equal">
      <formula>0</formula>
    </cfRule>
    <cfRule type="containsText" dxfId="153" priority="1335" operator="containsText" text=" ">
      <formula>NOT(ISERROR(SEARCH(" ",J620)))</formula>
    </cfRule>
  </conditionalFormatting>
  <conditionalFormatting sqref="Q620:Q622 S620:U622">
    <cfRule type="containsText" dxfId="152" priority="1332" operator="containsText" text=" ">
      <formula>NOT(ISERROR(SEARCH(" ",Q620)))</formula>
    </cfRule>
  </conditionalFormatting>
  <conditionalFormatting sqref="X620:X622 AB645:AO647 Z643:AA645">
    <cfRule type="containsText" dxfId="151" priority="1339" operator="containsText" text=" ">
      <formula>NOT(ISERROR(SEARCH(" ",X620)))</formula>
    </cfRule>
  </conditionalFormatting>
  <conditionalFormatting sqref="AQ621:XFD623">
    <cfRule type="containsText" dxfId="150" priority="1370" operator="containsText" text=" ">
      <formula>NOT(ISERROR(SEARCH(" ",AQ621)))</formula>
    </cfRule>
  </conditionalFormatting>
  <conditionalFormatting sqref="B623:B624 D623:H624">
    <cfRule type="containsText" dxfId="149" priority="1202" operator="containsText" text=" ">
      <formula>NOT(ISERROR(SEARCH(" ",B623)))</formula>
    </cfRule>
  </conditionalFormatting>
  <conditionalFormatting sqref="J623:N624">
    <cfRule type="cellIs" dxfId="148" priority="1203" operator="equal">
      <formula>0</formula>
    </cfRule>
    <cfRule type="containsText" dxfId="147" priority="1204" operator="containsText" text=" ">
      <formula>NOT(ISERROR(SEARCH(" ",J623)))</formula>
    </cfRule>
  </conditionalFormatting>
  <conditionalFormatting sqref="Q623:Q624 S623:U624">
    <cfRule type="containsText" dxfId="146" priority="1201" operator="containsText" text=" ">
      <formula>NOT(ISERROR(SEARCH(" ",Q623)))</formula>
    </cfRule>
  </conditionalFormatting>
  <conditionalFormatting sqref="Y633 AB648:AO649 Z646:AA647 X623:X624">
    <cfRule type="containsText" dxfId="145" priority="1208" operator="containsText" text=" ">
      <formula>NOT(ISERROR(SEARCH(" ",X623)))</formula>
    </cfRule>
  </conditionalFormatting>
  <conditionalFormatting sqref="AQ624:XFD625">
    <cfRule type="containsText" dxfId="144" priority="1254" operator="containsText" text=" ">
      <formula>NOT(ISERROR(SEARCH(" ",AQ624)))</formula>
    </cfRule>
  </conditionalFormatting>
  <conditionalFormatting sqref="B625:H625 C626:C630">
    <cfRule type="containsText" dxfId="143" priority="767" operator="containsText" text=" ">
      <formula>NOT(ISERROR(SEARCH(" ",B625)))</formula>
    </cfRule>
  </conditionalFormatting>
  <conditionalFormatting sqref="Q625 S625:U625">
    <cfRule type="containsText" dxfId="142" priority="766" operator="containsText" text=" ">
      <formula>NOT(ISERROR(SEARCH(" ",Q625)))</formula>
    </cfRule>
  </conditionalFormatting>
  <conditionalFormatting sqref="B626:B628 D626:H628">
    <cfRule type="containsText" dxfId="141" priority="775" operator="containsText" text=" ">
      <formula>NOT(ISERROR(SEARCH(" ",B626)))</formula>
    </cfRule>
  </conditionalFormatting>
  <conditionalFormatting sqref="J626:N628">
    <cfRule type="cellIs" dxfId="140" priority="776" operator="equal">
      <formula>0</formula>
    </cfRule>
    <cfRule type="containsText" dxfId="139" priority="777" operator="containsText" text=" ">
      <formula>NOT(ISERROR(SEARCH(" ",J626)))</formula>
    </cfRule>
  </conditionalFormatting>
  <conditionalFormatting sqref="Q626:Q628 S626:U628">
    <cfRule type="containsText" dxfId="138" priority="774" operator="containsText" text=" ">
      <formula>NOT(ISERROR(SEARCH(" ",Q626)))</formula>
    </cfRule>
  </conditionalFormatting>
  <conditionalFormatting sqref="Z627:AA632 AB629:AO634 Y627">
    <cfRule type="containsText" dxfId="137" priority="789" operator="containsText" text=" ">
      <formula>NOT(ISERROR(SEARCH(" ",Y627)))</formula>
    </cfRule>
  </conditionalFormatting>
  <conditionalFormatting sqref="AQ627:XFD628">
    <cfRule type="containsText" dxfId="136" priority="1276" operator="containsText" text=" ">
      <formula>NOT(ISERROR(SEARCH(" ",AQ627)))</formula>
    </cfRule>
  </conditionalFormatting>
  <conditionalFormatting sqref="B629:B630 D629:H630">
    <cfRule type="containsText" dxfId="135" priority="752" operator="containsText" text=" ">
      <formula>NOT(ISERROR(SEARCH(" ",B629)))</formula>
    </cfRule>
  </conditionalFormatting>
  <conditionalFormatting sqref="J629:N630">
    <cfRule type="cellIs" dxfId="134" priority="754" operator="equal">
      <formula>0</formula>
    </cfRule>
    <cfRule type="containsText" dxfId="133" priority="755" operator="containsText" text=" ">
      <formula>NOT(ISERROR(SEARCH(" ",J629)))</formula>
    </cfRule>
  </conditionalFormatting>
  <conditionalFormatting sqref="Q629:Q630 S629:U630">
    <cfRule type="containsText" dxfId="132" priority="751" operator="containsText" text=" ">
      <formula>NOT(ISERROR(SEARCH(" ",Q629)))</formula>
    </cfRule>
  </conditionalFormatting>
  <conditionalFormatting sqref="AQ629:XFD634">
    <cfRule type="containsText" dxfId="131" priority="788" operator="containsText" text=" ">
      <formula>NOT(ISERROR(SEARCH(" ",AQ629)))</formula>
    </cfRule>
  </conditionalFormatting>
  <conditionalFormatting sqref="Q631 S631:U631">
    <cfRule type="containsText" dxfId="130" priority="1378" operator="containsText" text=" ">
      <formula>NOT(ISERROR(SEARCH(" ",Q631)))</formula>
    </cfRule>
  </conditionalFormatting>
  <conditionalFormatting sqref="Y640 X631 AB667:AO667 Z665:AA665">
    <cfRule type="containsText" dxfId="129" priority="1386" operator="containsText" text=" ">
      <formula>NOT(ISERROR(SEARCH(" ",X631)))</formula>
    </cfRule>
  </conditionalFormatting>
  <conditionalFormatting sqref="B632:H634">
    <cfRule type="containsText" dxfId="128" priority="1390" operator="containsText" text=" ">
      <formula>NOT(ISERROR(SEARCH(" ",B632)))</formula>
    </cfRule>
  </conditionalFormatting>
  <conditionalFormatting sqref="Q632:Q634 S632:U634">
    <cfRule type="containsText" dxfId="127" priority="1389" operator="containsText" text=" ">
      <formula>NOT(ISERROR(SEARCH(" ",Q632)))</formula>
    </cfRule>
  </conditionalFormatting>
  <conditionalFormatting sqref="Y641:Y643 X632:X634 AB668:AO670 Z666:AA668">
    <cfRule type="containsText" dxfId="126" priority="1393" operator="containsText" text=" ">
      <formula>NOT(ISERROR(SEARCH(" ",X632)))</formula>
    </cfRule>
  </conditionalFormatting>
  <conditionalFormatting sqref="Y634 AB650:AO650 Z648:AA648">
    <cfRule type="containsText" dxfId="125" priority="1345" operator="containsText" text=" ">
      <formula>NOT(ISERROR(SEARCH(" ",Y634)))</formula>
    </cfRule>
  </conditionalFormatting>
  <conditionalFormatting sqref="B635:H636">
    <cfRule type="containsText" dxfId="124" priority="1264" operator="containsText" text=" ">
      <formula>NOT(ISERROR(SEARCH(" ",B635)))</formula>
    </cfRule>
  </conditionalFormatting>
  <conditionalFormatting sqref="Q635:Q636 S635:U636">
    <cfRule type="containsText" dxfId="123" priority="1263" operator="containsText" text=" ">
      <formula>NOT(ISERROR(SEARCH(" ",Q635)))</formula>
    </cfRule>
  </conditionalFormatting>
  <conditionalFormatting sqref="Y644:Y645 X635:X636 AB671:AO671 Z669:AA670">
    <cfRule type="containsText" dxfId="122" priority="1267" operator="containsText" text=" ">
      <formula>NOT(ISERROR(SEARCH(" ",X635)))</formula>
    </cfRule>
  </conditionalFormatting>
  <conditionalFormatting sqref="Y635:Y637 AB662:AO664 Z660:AA662">
    <cfRule type="containsText" dxfId="121" priority="1347" operator="containsText" text=" ">
      <formula>NOT(ISERROR(SEARCH(" ",Y635)))</formula>
    </cfRule>
  </conditionalFormatting>
  <conditionalFormatting sqref="AQ636:XFD637">
    <cfRule type="containsText" dxfId="120" priority="1237" operator="containsText" text=" ">
      <formula>NOT(ISERROR(SEARCH(" ",AQ636)))</formula>
    </cfRule>
  </conditionalFormatting>
  <conditionalFormatting sqref="B637 D637:H637">
    <cfRule type="containsText" dxfId="119" priority="1188" operator="containsText" text=" ">
      <formula>NOT(ISERROR(SEARCH(" ",B637)))</formula>
    </cfRule>
  </conditionalFormatting>
  <conditionalFormatting sqref="Q637 S637:U637">
    <cfRule type="containsText" dxfId="118" priority="1187" operator="containsText" text=" ">
      <formula>NOT(ISERROR(SEARCH(" ",Q637)))</formula>
    </cfRule>
  </conditionalFormatting>
  <conditionalFormatting sqref="Y646 X637 Z671:AA671">
    <cfRule type="containsText" dxfId="117" priority="1191" operator="containsText" text=" ">
      <formula>NOT(ISERROR(SEARCH(" ",X637)))</formula>
    </cfRule>
  </conditionalFormatting>
  <conditionalFormatting sqref="B638:B639 D638:H639">
    <cfRule type="containsText" dxfId="116" priority="1175" operator="containsText" text=" ">
      <formula>NOT(ISERROR(SEARCH(" ",B638)))</formula>
    </cfRule>
  </conditionalFormatting>
  <conditionalFormatting sqref="Q638:Q639 S638:U639">
    <cfRule type="containsText" dxfId="115" priority="1174" operator="containsText" text=" ">
      <formula>NOT(ISERROR(SEARCH(" ",Q638)))</formula>
    </cfRule>
  </conditionalFormatting>
  <conditionalFormatting sqref="Y647:Y648 X638:X639 Z672:AA673">
    <cfRule type="containsText" dxfId="114" priority="1178" operator="containsText" text=" ">
      <formula>NOT(ISERROR(SEARCH(" ",X638)))</formula>
    </cfRule>
  </conditionalFormatting>
  <conditionalFormatting sqref="Y638:Y639 AB665:AO666 Z663:AA664">
    <cfRule type="containsText" dxfId="113" priority="1195" operator="containsText" text=" ">
      <formula>NOT(ISERROR(SEARCH(" ",Y638)))</formula>
    </cfRule>
  </conditionalFormatting>
  <conditionalFormatting sqref="AQ639:XFD641">
    <cfRule type="containsText" dxfId="112" priority="1316" operator="containsText" text=" ">
      <formula>NOT(ISERROR(SEARCH(" ",AQ639)))</formula>
    </cfRule>
  </conditionalFormatting>
  <conditionalFormatting sqref="Q640 S640:U640">
    <cfRule type="containsText" dxfId="111" priority="1148" operator="containsText" text=" ">
      <formula>NOT(ISERROR(SEARCH(" ",Q640)))</formula>
    </cfRule>
  </conditionalFormatting>
  <conditionalFormatting sqref="X640 Y660 Z674:AA674">
    <cfRule type="containsText" dxfId="110" priority="1152" operator="containsText" text=" ">
      <formula>NOT(ISERROR(SEARCH(" ",X640)))</formula>
    </cfRule>
  </conditionalFormatting>
  <conditionalFormatting sqref="B641:H643">
    <cfRule type="containsText" dxfId="109" priority="1156" operator="containsText" text=" ">
      <formula>NOT(ISERROR(SEARCH(" ",B641)))</formula>
    </cfRule>
  </conditionalFormatting>
  <conditionalFormatting sqref="Q641:Q643 S641:U643">
    <cfRule type="containsText" dxfId="108" priority="1155" operator="containsText" text=" ">
      <formula>NOT(ISERROR(SEARCH(" ",Q641)))</formula>
    </cfRule>
  </conditionalFormatting>
  <conditionalFormatting sqref="X641:X643 Y661:Y663 Z675:AA677">
    <cfRule type="containsText" dxfId="107" priority="1159" operator="containsText" text=" ">
      <formula>NOT(ISERROR(SEARCH(" ",X641)))</formula>
    </cfRule>
  </conditionalFormatting>
  <conditionalFormatting sqref="AQ642:XFD643">
    <cfRule type="containsText" dxfId="106" priority="1222" operator="containsText" text=" ">
      <formula>NOT(ISERROR(SEARCH(" ",AQ642)))</formula>
    </cfRule>
  </conditionalFormatting>
  <conditionalFormatting sqref="B644:H645">
    <cfRule type="containsText" dxfId="105" priority="1140" operator="containsText" text=" ">
      <formula>NOT(ISERROR(SEARCH(" ",B644)))</formula>
    </cfRule>
  </conditionalFormatting>
  <conditionalFormatting sqref="Q644:Q645 S644:U645">
    <cfRule type="containsText" dxfId="104" priority="1139" operator="containsText" text=" ">
      <formula>NOT(ISERROR(SEARCH(" ",Q644)))</formula>
    </cfRule>
  </conditionalFormatting>
  <conditionalFormatting sqref="X644:X645 Y664:Y665 Z678:AA679">
    <cfRule type="containsText" dxfId="103" priority="1143" operator="containsText" text=" ">
      <formula>NOT(ISERROR(SEARCH(" ",X644)))</formula>
    </cfRule>
  </conditionalFormatting>
  <conditionalFormatting sqref="AQ645:XFD647">
    <cfRule type="containsText" dxfId="102" priority="1338" operator="containsText" text=" ">
      <formula>NOT(ISERROR(SEARCH(" ",AQ645)))</formula>
    </cfRule>
  </conditionalFormatting>
  <conditionalFormatting sqref="B646 D646:H646">
    <cfRule type="containsText" dxfId="101" priority="1128" operator="containsText" text=" ">
      <formula>NOT(ISERROR(SEARCH(" ",B646)))</formula>
    </cfRule>
  </conditionalFormatting>
  <conditionalFormatting sqref="Q646 S646:U646">
    <cfRule type="containsText" dxfId="100" priority="1127" operator="containsText" text=" ">
      <formula>NOT(ISERROR(SEARCH(" ",Q646)))</formula>
    </cfRule>
  </conditionalFormatting>
  <conditionalFormatting sqref="X646 Y666 Z680:AA680">
    <cfRule type="containsText" dxfId="99" priority="1131" operator="containsText" text=" ">
      <formula>NOT(ISERROR(SEARCH(" ",X646)))</formula>
    </cfRule>
  </conditionalFormatting>
  <conditionalFormatting sqref="B647:B648 D647:H648">
    <cfRule type="containsText" dxfId="98" priority="1115" operator="containsText" text=" ">
      <formula>NOT(ISERROR(SEARCH(" ",B647)))</formula>
    </cfRule>
  </conditionalFormatting>
  <conditionalFormatting sqref="Q647:Q648 S647:U648">
    <cfRule type="containsText" dxfId="97" priority="1114" operator="containsText" text=" ">
      <formula>NOT(ISERROR(SEARCH(" ",Q647)))</formula>
    </cfRule>
  </conditionalFormatting>
  <conditionalFormatting sqref="X647:X648 Y667:Y668 Z681:AA682">
    <cfRule type="containsText" dxfId="96" priority="1118" operator="containsText" text=" ">
      <formula>NOT(ISERROR(SEARCH(" ",X647)))</formula>
    </cfRule>
  </conditionalFormatting>
  <conditionalFormatting sqref="AQ648:XFD649">
    <cfRule type="containsText" dxfId="95" priority="1207" operator="containsText" text=" ">
      <formula>NOT(ISERROR(SEARCH(" ",AQ648)))</formula>
    </cfRule>
  </conditionalFormatting>
  <conditionalFormatting sqref="B649:H649 C650:C654">
    <cfRule type="containsText" dxfId="94" priority="506" operator="containsText" text=" ">
      <formula>NOT(ISERROR(SEARCH(" ",B649)))</formula>
    </cfRule>
  </conditionalFormatting>
  <conditionalFormatting sqref="AQ651:XFD654 AQ660:XFD661 I649:I654">
    <cfRule type="containsText" dxfId="93" priority="526" operator="containsText" text=" ">
      <formula>NOT(ISERROR(SEARCH(" ",I649)))</formula>
    </cfRule>
  </conditionalFormatting>
  <conditionalFormatting sqref="Q649 S649:U649">
    <cfRule type="containsText" dxfId="92" priority="505" operator="containsText" text=" ">
      <formula>NOT(ISERROR(SEARCH(" ",Q649)))</formula>
    </cfRule>
  </conditionalFormatting>
  <conditionalFormatting sqref="AB651:AD654 Y653:Y654 AE652:AO654 Y649:Y651 Z649:AA654 AB660:AO661">
    <cfRule type="containsText" dxfId="91" priority="525" operator="containsText" text=" ">
      <formula>NOT(ISERROR(SEARCH(" ",Y649)))</formula>
    </cfRule>
  </conditionalFormatting>
  <conditionalFormatting sqref="B650:H652">
    <cfRule type="containsText" dxfId="90" priority="515" operator="containsText" text=" ">
      <formula>NOT(ISERROR(SEARCH(" ",B650)))</formula>
    </cfRule>
  </conditionalFormatting>
  <conditionalFormatting sqref="J650:N652">
    <cfRule type="cellIs" dxfId="89" priority="517" operator="equal">
      <formula>0</formula>
    </cfRule>
    <cfRule type="containsText" dxfId="88" priority="518" operator="containsText" text=" ">
      <formula>NOT(ISERROR(SEARCH(" ",J650)))</formula>
    </cfRule>
  </conditionalFormatting>
  <conditionalFormatting sqref="Q650:Q652 S650:U652">
    <cfRule type="containsText" dxfId="87" priority="514" operator="containsText" text=" ">
      <formula>NOT(ISERROR(SEARCH(" ",Q650)))</formula>
    </cfRule>
  </conditionalFormatting>
  <conditionalFormatting sqref="B653:H654">
    <cfRule type="containsText" dxfId="86" priority="494" operator="containsText" text=" ">
      <formula>NOT(ISERROR(SEARCH(" ",B653)))</formula>
    </cfRule>
  </conditionalFormatting>
  <conditionalFormatting sqref="J653:N654">
    <cfRule type="cellIs" dxfId="85" priority="496" operator="equal">
      <formula>0</formula>
    </cfRule>
    <cfRule type="containsText" dxfId="84" priority="497" operator="containsText" text=" ">
      <formula>NOT(ISERROR(SEARCH(" ",J653)))</formula>
    </cfRule>
  </conditionalFormatting>
  <conditionalFormatting sqref="Q653:Q654 S653:U654">
    <cfRule type="containsText" dxfId="83" priority="493" operator="containsText" text=" ">
      <formula>NOT(ISERROR(SEARCH(" ",Q653)))</formula>
    </cfRule>
  </conditionalFormatting>
  <conditionalFormatting sqref="B655:H659">
    <cfRule type="containsText" dxfId="82" priority="11" operator="containsText" text=" ">
      <formula>NOT(ISERROR(SEARCH(" ",B655)))</formula>
    </cfRule>
  </conditionalFormatting>
  <conditionalFormatting sqref="AQ655:XFD659 I655:I659">
    <cfRule type="containsText" dxfId="81" priority="24" operator="containsText" text=" ">
      <formula>NOT(ISERROR(SEARCH(" ",I655)))</formula>
    </cfRule>
  </conditionalFormatting>
  <conditionalFormatting sqref="J655:N659">
    <cfRule type="cellIs" dxfId="80" priority="13" operator="equal">
      <formula>0</formula>
    </cfRule>
    <cfRule type="containsText" dxfId="79" priority="14" operator="containsText" text=" ">
      <formula>NOT(ISERROR(SEARCH(" ",J655)))</formula>
    </cfRule>
  </conditionalFormatting>
  <conditionalFormatting sqref="Q655:Q659 S655:U659">
    <cfRule type="containsText" dxfId="78" priority="10" operator="containsText" text=" ">
      <formula>NOT(ISERROR(SEARCH(" ",Q655)))</formula>
    </cfRule>
  </conditionalFormatting>
  <conditionalFormatting sqref="Y655:AO659">
    <cfRule type="containsText" dxfId="77" priority="23" operator="containsText" text=" ">
      <formula>NOT(ISERROR(SEARCH(" ",Y655)))</formula>
    </cfRule>
  </conditionalFormatting>
  <conditionalFormatting sqref="B660:H664 Q660:U664 J660:N664">
    <cfRule type="containsText" dxfId="76" priority="1503" operator="containsText" text=" ">
      <formula>NOT(ISERROR(SEARCH(" ",B660)))</formula>
    </cfRule>
  </conditionalFormatting>
  <conditionalFormatting sqref="J660:N664 Q660:Q664">
    <cfRule type="cellIs" dxfId="75" priority="1502" operator="equal">
      <formula>0</formula>
    </cfRule>
  </conditionalFormatting>
  <conditionalFormatting sqref="AB716:AD720 Y700:Y704 X660:X664 Z714:AA718">
    <cfRule type="containsText" dxfId="74" priority="1506" operator="containsText" text=" ">
      <formula>NOT(ISERROR(SEARCH(" ",X660)))</formula>
    </cfRule>
  </conditionalFormatting>
  <conditionalFormatting sqref="AQ662:XFD664">
    <cfRule type="containsText" dxfId="73" priority="1346" operator="containsText" text=" ">
      <formula>NOT(ISERROR(SEARCH(" ",AQ662)))</formula>
    </cfRule>
  </conditionalFormatting>
  <conditionalFormatting sqref="B665:H665 Q665:U665 J665:M665">
    <cfRule type="containsText" dxfId="72" priority="1458" operator="containsText" text=" ">
      <formula>NOT(ISERROR(SEARCH(" ",B665)))</formula>
    </cfRule>
  </conditionalFormatting>
  <conditionalFormatting sqref="J665:M665 Q665">
    <cfRule type="cellIs" dxfId="71" priority="1457" operator="equal">
      <formula>0</formula>
    </cfRule>
  </conditionalFormatting>
  <conditionalFormatting sqref="AQ665:XFD666">
    <cfRule type="containsText" dxfId="70" priority="1194" operator="containsText" text=" ">
      <formula>NOT(ISERROR(SEARCH(" ",AQ665)))</formula>
    </cfRule>
  </conditionalFormatting>
  <conditionalFormatting sqref="B666:H669 Q666:U669 J666:M669">
    <cfRule type="containsText" dxfId="69" priority="1450" operator="containsText" text=" ">
      <formula>NOT(ISERROR(SEARCH(" ",B666)))</formula>
    </cfRule>
  </conditionalFormatting>
  <conditionalFormatting sqref="J666:M669 Q666:Q669">
    <cfRule type="cellIs" dxfId="68" priority="1449" operator="equal">
      <formula>0</formula>
    </cfRule>
  </conditionalFormatting>
  <conditionalFormatting sqref="AQ668:XFD670">
    <cfRule type="containsText" dxfId="67" priority="1392" operator="containsText" text=" ">
      <formula>NOT(ISERROR(SEARCH(" ",AQ668)))</formula>
    </cfRule>
  </conditionalFormatting>
  <conditionalFormatting sqref="AQ671:XFD672">
    <cfRule type="containsText" dxfId="66" priority="1266" operator="containsText" text=" ">
      <formula>NOT(ISERROR(SEARCH(" ",AQ671)))</formula>
    </cfRule>
  </conditionalFormatting>
  <conditionalFormatting sqref="AQ674:XFD675">
    <cfRule type="containsText" dxfId="65" priority="1177" operator="containsText" text=" ">
      <formula>NOT(ISERROR(SEARCH(" ",AQ674)))</formula>
    </cfRule>
  </conditionalFormatting>
  <conditionalFormatting sqref="AQ677:XFD679">
    <cfRule type="containsText" dxfId="64" priority="1158" operator="containsText" text=" ">
      <formula>NOT(ISERROR(SEARCH(" ",AQ677)))</formula>
    </cfRule>
  </conditionalFormatting>
  <conditionalFormatting sqref="AQ680:XFD681">
    <cfRule type="containsText" dxfId="63" priority="1142" operator="containsText" text=" ">
      <formula>NOT(ISERROR(SEARCH(" ",AQ680)))</formula>
    </cfRule>
  </conditionalFormatting>
  <conditionalFormatting sqref="AQ683:XFD684">
    <cfRule type="containsText" dxfId="62" priority="1117" operator="containsText" text=" ">
      <formula>NOT(ISERROR(SEARCH(" ",AQ683)))</formula>
    </cfRule>
  </conditionalFormatting>
  <conditionalFormatting sqref="AB769:AD769 Y753 X713 Z767:AA767">
    <cfRule type="containsText" dxfId="61" priority="1459" operator="containsText" text=" ">
      <formula>NOT(ISERROR(SEARCH(" ",X713)))</formula>
    </cfRule>
  </conditionalFormatting>
  <conditionalFormatting sqref="AB770:AD770 Y754 X714 Z768:AA768">
    <cfRule type="containsText" dxfId="60" priority="1451" operator="containsText" text=" ">
      <formula>NOT(ISERROR(SEARCH(" ",X714)))</formula>
    </cfRule>
  </conditionalFormatting>
  <conditionalFormatting sqref="Y755:Y757 X715:X717 Z769:AA771">
    <cfRule type="containsText" dxfId="59" priority="1462" operator="containsText" text=" ">
      <formula>NOT(ISERROR(SEARCH(" ",X715)))</formula>
    </cfRule>
  </conditionalFormatting>
  <conditionalFormatting sqref="AE718:AH722">
    <cfRule type="containsText" dxfId="58" priority="1504" operator="containsText" text=" ">
      <formula>NOT(ISERROR(SEARCH(" ",AE718)))</formula>
    </cfRule>
    <cfRule type="containsText" dxfId="57" priority="1505" operator="containsText" text=" ">
      <formula>NOT(ISERROR(SEARCH(" ",AE718)))</formula>
    </cfRule>
  </conditionalFormatting>
  <conditionalFormatting sqref="AQ771:XFD773">
    <cfRule type="containsText" dxfId="56" priority="1461" operator="containsText" text=" ">
      <formula>NOT(ISERROR(SEARCH(" ",AQ771)))</formula>
    </cfRule>
  </conditionalFormatting>
  <pageMargins left="0.69930555555555596" right="0.69930555555555596" top="0.75" bottom="0.75" header="0.3" footer="0.3"/>
  <pageSetup paperSize="9" orientation="portrait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Y264"/>
  <sheetViews>
    <sheetView tabSelected="1" zoomScale="115" zoomScaleNormal="115" workbookViewId="0">
      <selection activeCell="D13" sqref="D13"/>
    </sheetView>
  </sheetViews>
  <sheetFormatPr defaultColWidth="8.88671875" defaultRowHeight="13.8"/>
  <cols>
    <col min="1" max="2" width="8.88671875" style="287"/>
    <col min="3" max="3" width="31.88671875" style="287" customWidth="1"/>
    <col min="4" max="4" width="12.44140625" style="287" customWidth="1"/>
    <col min="5" max="5" width="19.44140625" style="287" customWidth="1"/>
    <col min="6" max="6" width="12.44140625" style="287" customWidth="1"/>
    <col min="7" max="7" width="8.88671875" style="287" customWidth="1"/>
    <col min="8" max="8" width="16.88671875" style="287" customWidth="1"/>
    <col min="9" max="9" width="12.88671875" style="287" customWidth="1"/>
    <col min="10" max="10" width="13.77734375" style="287" customWidth="1"/>
    <col min="11" max="14" width="14.77734375" style="287" customWidth="1"/>
    <col min="15" max="15" width="8.88671875" style="287" customWidth="1"/>
    <col min="16" max="16" width="13.77734375" style="287" customWidth="1"/>
    <col min="17" max="17" width="49.88671875" style="288" customWidth="1"/>
    <col min="18" max="18" width="14.77734375" style="288" hidden="1" customWidth="1"/>
    <col min="19" max="35" width="6.88671875" style="287" hidden="1" customWidth="1"/>
    <col min="36" max="36" width="16.77734375" style="287" customWidth="1"/>
    <col min="37" max="37" width="16.33203125" style="287" customWidth="1"/>
    <col min="38" max="38" width="19.88671875" style="287" customWidth="1"/>
    <col min="39" max="39" width="14.21875" style="287" customWidth="1"/>
    <col min="40" max="40" width="15.21875" style="287" customWidth="1"/>
    <col min="41" max="41" width="12.44140625" style="287" customWidth="1"/>
    <col min="42" max="42" width="10" style="287" customWidth="1"/>
    <col min="43" max="43" width="8.88671875" style="287" customWidth="1"/>
    <col min="44" max="44" width="14.77734375" style="287" customWidth="1"/>
    <col min="45" max="45" width="14.33203125" style="287" customWidth="1"/>
    <col min="46" max="46" width="17.44140625" style="287" customWidth="1"/>
    <col min="47" max="48" width="8.88671875" style="287" customWidth="1"/>
    <col min="49" max="49" width="14.77734375" style="287" customWidth="1"/>
    <col min="50" max="50" width="14.33203125" style="287" customWidth="1"/>
    <col min="51" max="51" width="17.44140625" style="287" customWidth="1"/>
    <col min="52" max="64" width="8.88671875" style="287" customWidth="1"/>
    <col min="65" max="69" width="8.88671875" style="287"/>
    <col min="70" max="70" width="45.33203125" style="287" customWidth="1"/>
    <col min="71" max="75" width="16.6640625" style="287" customWidth="1"/>
    <col min="76" max="77" width="18.6640625" style="287" customWidth="1"/>
    <col min="78" max="16384" width="8.88671875" style="287"/>
  </cols>
  <sheetData>
    <row r="1" spans="1:69" ht="15">
      <c r="A1" s="314" t="s">
        <v>743</v>
      </c>
      <c r="B1" s="314" t="s">
        <v>743</v>
      </c>
      <c r="C1" s="314" t="s">
        <v>743</v>
      </c>
      <c r="D1" s="314" t="s">
        <v>743</v>
      </c>
      <c r="E1" s="314" t="s">
        <v>743</v>
      </c>
      <c r="F1" s="314" t="s">
        <v>743</v>
      </c>
      <c r="G1" s="314" t="s">
        <v>743</v>
      </c>
      <c r="H1" s="314" t="s">
        <v>743</v>
      </c>
      <c r="I1" s="314" t="s">
        <v>743</v>
      </c>
      <c r="J1" s="314" t="s">
        <v>743</v>
      </c>
    </row>
    <row r="2" spans="1:69" ht="15">
      <c r="A2" s="314" t="s">
        <v>718</v>
      </c>
      <c r="B2" s="314" t="s">
        <v>718</v>
      </c>
      <c r="C2" s="314" t="s">
        <v>719</v>
      </c>
      <c r="D2" s="314" t="s">
        <v>718</v>
      </c>
      <c r="E2" s="314" t="s">
        <v>719</v>
      </c>
      <c r="F2" s="314" t="s">
        <v>719</v>
      </c>
      <c r="G2" s="314" t="s">
        <v>718</v>
      </c>
      <c r="H2" s="314" t="s">
        <v>719</v>
      </c>
      <c r="I2" s="314" t="s">
        <v>719</v>
      </c>
      <c r="J2" s="314" t="s">
        <v>719</v>
      </c>
    </row>
    <row r="3" spans="1:69">
      <c r="A3" s="313" t="s">
        <v>1402</v>
      </c>
      <c r="B3" s="313" t="s">
        <v>1510</v>
      </c>
      <c r="C3" s="313" t="s">
        <v>1509</v>
      </c>
      <c r="D3" s="313" t="s">
        <v>1508</v>
      </c>
      <c r="E3" s="313" t="s">
        <v>1507</v>
      </c>
      <c r="F3" s="313" t="s">
        <v>1506</v>
      </c>
      <c r="G3" s="313" t="s">
        <v>1505</v>
      </c>
      <c r="H3" s="313" t="s">
        <v>1504</v>
      </c>
      <c r="I3" s="313" t="s">
        <v>1503</v>
      </c>
      <c r="J3" s="313" t="s">
        <v>1502</v>
      </c>
    </row>
    <row r="4" spans="1:69" ht="66">
      <c r="A4" s="313" t="s">
        <v>1501</v>
      </c>
      <c r="B4" s="313" t="s">
        <v>1500</v>
      </c>
      <c r="C4" s="313" t="s">
        <v>1499</v>
      </c>
      <c r="D4" s="313" t="s">
        <v>1498</v>
      </c>
      <c r="E4" s="313" t="s">
        <v>1497</v>
      </c>
      <c r="F4" s="313" t="s">
        <v>1496</v>
      </c>
      <c r="G4" s="313" t="s">
        <v>1495</v>
      </c>
      <c r="H4" s="313" t="s">
        <v>1494</v>
      </c>
      <c r="I4" s="313" t="s">
        <v>1493</v>
      </c>
      <c r="J4" s="313" t="s">
        <v>1492</v>
      </c>
      <c r="K4" s="313" t="s">
        <v>1491</v>
      </c>
      <c r="L4" s="313" t="s">
        <v>1490</v>
      </c>
      <c r="M4" s="313" t="s">
        <v>1489</v>
      </c>
      <c r="N4" s="313" t="s">
        <v>1488</v>
      </c>
      <c r="O4" s="313" t="s">
        <v>1487</v>
      </c>
      <c r="S4" s="287" t="s">
        <v>1486</v>
      </c>
      <c r="AJ4" s="287" t="s">
        <v>1485</v>
      </c>
      <c r="BA4" s="287" t="s">
        <v>1484</v>
      </c>
    </row>
    <row r="5" spans="1:69">
      <c r="A5" s="297">
        <v>1001</v>
      </c>
      <c r="B5" s="295">
        <v>1</v>
      </c>
      <c r="C5" s="308" t="s">
        <v>1483</v>
      </c>
      <c r="D5" s="295" t="s">
        <v>31</v>
      </c>
      <c r="E5" s="295">
        <v>0</v>
      </c>
      <c r="F5" s="295">
        <v>999</v>
      </c>
      <c r="G5" s="295">
        <v>1</v>
      </c>
      <c r="H5" s="295" t="s">
        <v>1406</v>
      </c>
      <c r="I5" s="295">
        <v>0</v>
      </c>
      <c r="J5" s="312" t="str">
        <f>K5&amp;","&amp;L5&amp;","&amp;M5&amp;","&amp;N5&amp;","&amp;O5</f>
        <v>0,1,0,0,0</v>
      </c>
      <c r="K5" s="295">
        <v>0</v>
      </c>
      <c r="L5" s="295" t="s">
        <v>31</v>
      </c>
      <c r="M5" s="295">
        <v>0</v>
      </c>
      <c r="N5" s="295" t="s">
        <v>1</v>
      </c>
      <c r="O5" s="295" t="s">
        <v>1</v>
      </c>
      <c r="P5" s="293" t="s">
        <v>1437</v>
      </c>
      <c r="Q5" s="294" t="s">
        <v>275</v>
      </c>
      <c r="R5" s="294"/>
      <c r="S5" s="293" t="str">
        <f t="shared" ref="S5:S29" si="0">TRIM(MID(SUBSTITUTE($C5,",",REPT(" ",50)),(COLUMN(C5)-2)*50-49,50))</f>
        <v>37</v>
      </c>
      <c r="T5" s="293" t="str">
        <f t="shared" ref="T5:T29" si="1">TRIM(MID(SUBSTITUTE($C5,",",REPT(" ",50)),(COLUMN(D5)-2)*50-49,50))</f>
        <v/>
      </c>
      <c r="U5" s="293" t="str">
        <f t="shared" ref="U5:U29" si="2">TRIM(MID(SUBSTITUTE($C5,",",REPT(" ",50)),(COLUMN(E5)-2)*50-49,50))</f>
        <v/>
      </c>
      <c r="V5" s="293" t="str">
        <f t="shared" ref="V5:V29" si="3">TRIM(MID(SUBSTITUTE($C5,",",REPT(" ",50)),(COLUMN(F5)-2)*50-49,50))</f>
        <v/>
      </c>
      <c r="W5" s="293" t="str">
        <f t="shared" ref="W5:W29" si="4">TRIM(MID(SUBSTITUTE($C5,",",REPT(" ",50)),(COLUMN(G5)-2)*50-49,50))</f>
        <v/>
      </c>
      <c r="X5" s="293" t="str">
        <f t="shared" ref="X5:X29" si="5">TRIM(MID(SUBSTITUTE($C5,",",REPT(" ",50)),(COLUMN(H5)-2)*50-49,50))</f>
        <v/>
      </c>
      <c r="Y5" s="293" t="str">
        <f t="shared" ref="Y5:Y29" si="6">TRIM(MID(SUBSTITUTE($C5,",",REPT(" ",50)),(COLUMN(I5)-2)*50-49,50))</f>
        <v/>
      </c>
      <c r="Z5" s="293" t="str">
        <f t="shared" ref="Z5:Z29" si="7">TRIM(MID(SUBSTITUTE($C5,",",REPT(" ",50)),(COLUMN(J5)-2)*50-49,50))</f>
        <v/>
      </c>
      <c r="AA5" s="293" t="str">
        <f t="shared" ref="AA5:AA29" si="8">TRIM(MID(SUBSTITUTE($C5,",",REPT(" ",50)),(COLUMN(K5)-2)*50-49,50))</f>
        <v/>
      </c>
      <c r="AB5" s="293" t="str">
        <f t="shared" ref="AB5:AB29" si="9">TRIM(MID(SUBSTITUTE($C5,",",REPT(" ",50)),(COLUMN(L5)-2)*50-49,50))</f>
        <v/>
      </c>
      <c r="AC5" s="293" t="str">
        <f t="shared" ref="AC5:AC29" si="10">TRIM(MID(SUBSTITUTE($C5,",",REPT(" ",50)),(COLUMN(M5)-2)*50-49,50))</f>
        <v/>
      </c>
      <c r="AD5" s="293" t="str">
        <f t="shared" ref="AD5:AD29" si="11">TRIM(MID(SUBSTITUTE($C5,",",REPT(" ",50)),(COLUMN(N5)-2)*50-49,50))</f>
        <v/>
      </c>
      <c r="AE5" s="293" t="str">
        <f t="shared" ref="AE5:AE29" si="12">TRIM(MID(SUBSTITUTE($C5,",",REPT(" ",50)),(COLUMN(O5)-2)*50-49,50))</f>
        <v/>
      </c>
      <c r="AF5" s="293" t="str">
        <f t="shared" ref="AF5:AF29" si="13">TRIM(MID(SUBSTITUTE($C5,",",REPT(" ",50)),(COLUMN(P5)-2)*50-49,50))</f>
        <v/>
      </c>
      <c r="AG5" s="293" t="str">
        <f t="shared" ref="AG5:AG29" si="14">TRIM(MID(SUBSTITUTE($C5,",",REPT(" ",50)),(COLUMN(Q5)-2)*50-49,50))</f>
        <v/>
      </c>
      <c r="AH5" s="293" t="str">
        <f t="shared" ref="AH5:AH29" si="15">TRIM(MID(SUBSTITUTE($C5,",",REPT(" ",50)),(COLUMN(S5)-2)*50-49,50))</f>
        <v/>
      </c>
      <c r="AI5" s="293" t="str">
        <f t="shared" ref="AI5:AI29" si="16">TRIM(MID(SUBSTITUTE($C5,",",REPT(" ",50)),(COLUMN(T5)-2)*50-49,50))</f>
        <v/>
      </c>
      <c r="AJ5" s="292" t="str">
        <f>IF(ISERROR(INT(S5)),"",VLOOKUP(INT(S5),表1_3[],2,0))</f>
        <v>xiejiangjun</v>
      </c>
      <c r="AK5" s="292" t="str">
        <f>IF(ISERROR(INT(T5)),"",VLOOKUP(INT(T5),表1_3[],2,0))</f>
        <v/>
      </c>
      <c r="AL5" s="292" t="str">
        <f>IF(ISERROR(INT(U5)),"",VLOOKUP(INT(U5),表1_3[],2,0))</f>
        <v/>
      </c>
      <c r="AM5" s="292" t="str">
        <f>IF(ISERROR(INT(V5)),"",VLOOKUP(INT(V5),表1_3[],2,0))</f>
        <v/>
      </c>
      <c r="AN5" s="292" t="str">
        <f>IF(ISERROR(INT(W5)),"",VLOOKUP(INT(W5),表1_3[],2,0))</f>
        <v/>
      </c>
      <c r="AO5" s="292" t="str">
        <f>IF(ISERROR(INT(X5)),"",VLOOKUP(INT(X5),表1_3[],2,0))</f>
        <v/>
      </c>
      <c r="AP5" s="292" t="str">
        <f>IF(ISERROR(INT(Y5)),"",VLOOKUP(INT(Y5),表1_3[],2,0))</f>
        <v/>
      </c>
      <c r="AQ5" s="292" t="str">
        <f>IF(ISERROR(INT(Z5)),"",VLOOKUP(INT(Z5),表1_3[],2,0))</f>
        <v/>
      </c>
      <c r="AR5" s="292" t="str">
        <f>IF(ISERROR(INT(AA5)),"",VLOOKUP(INT(AA5),表1_3[],2,0))</f>
        <v/>
      </c>
      <c r="AS5" s="292" t="str">
        <f>IF(ISERROR(INT(AB5)),"",VLOOKUP(INT(AB5),表1_3[],2,0))</f>
        <v/>
      </c>
      <c r="AT5" s="292" t="str">
        <f>IF(ISERROR(INT(AC5)),"",VLOOKUP(INT(AC5),表1_3[],2,0))</f>
        <v/>
      </c>
      <c r="AU5" s="292" t="str">
        <f>IF(ISERROR(INT(AD5)),"",VLOOKUP(INT(AD5),表1_3[],2,0))</f>
        <v/>
      </c>
      <c r="AV5" s="292" t="str">
        <f>IF(ISERROR(INT(AE5)),"",VLOOKUP(INT(AE5),表1_3[],2,0))</f>
        <v/>
      </c>
      <c r="AW5" s="292" t="str">
        <f>IF(ISERROR(INT(AF5)),"",VLOOKUP(INT(AF5),表1_3[],2,0))</f>
        <v/>
      </c>
      <c r="AX5" s="292" t="str">
        <f>IF(ISERROR(INT(AG5)),"",VLOOKUP(INT(AG5),表1_3[],2,0))</f>
        <v/>
      </c>
      <c r="AY5" s="292" t="str">
        <f>IF(ISERROR(INT(AH5)),"",VLOOKUP(INT(AH5),表1_3[],2,0))</f>
        <v/>
      </c>
      <c r="AZ5" s="292" t="str">
        <f>IF(ISERROR(INT(AI5)),"",VLOOKUP(INT(AI5),表1_3[],2,0))</f>
        <v/>
      </c>
      <c r="BA5" s="289">
        <f>IF(ISERROR(INT(S5)),"",VLOOKUP(INT(S5),表1_3[],3,0))</f>
        <v>1</v>
      </c>
      <c r="BB5" s="289" t="str">
        <f>IF(ISERROR(INT(T5)),"",VLOOKUP(INT(T5),表1_3[],3,0))</f>
        <v/>
      </c>
      <c r="BC5" s="289" t="str">
        <f>IF(ISERROR(INT(U5)),"",VLOOKUP(INT(U5),表1_3[],3,0))</f>
        <v/>
      </c>
      <c r="BD5" s="289" t="str">
        <f>IF(ISERROR(INT(V5)),"",VLOOKUP(INT(V5),表1_3[],3,0))</f>
        <v/>
      </c>
      <c r="BE5" s="289" t="str">
        <f>IF(ISERROR(INT(W5)),"",VLOOKUP(INT(W5),表1_3[],3,0))</f>
        <v/>
      </c>
      <c r="BF5" s="289" t="str">
        <f>IF(ISERROR(INT(X5)),"",VLOOKUP(INT(X5),表1_3[],3,0))</f>
        <v/>
      </c>
      <c r="BG5" s="289" t="str">
        <f>IF(ISERROR(INT(Y5)),"",VLOOKUP(INT(Y5),表1_3[],3,0))</f>
        <v/>
      </c>
      <c r="BH5" s="289" t="str">
        <f>IF(ISERROR(INT(Z5)),"",VLOOKUP(INT(Z5),表1_3[],3,0))</f>
        <v/>
      </c>
      <c r="BI5" s="289" t="str">
        <f>IF(ISERROR(INT(AA5)),"",VLOOKUP(INT(AA5),表1_3[],3,0))</f>
        <v/>
      </c>
      <c r="BJ5" s="289" t="str">
        <f>IF(ISERROR(INT(AB5)),"",VLOOKUP(INT(AB5),表1_3[],3,0))</f>
        <v/>
      </c>
      <c r="BK5" s="289" t="str">
        <f>IF(ISERROR(INT(AC5)),"",VLOOKUP(INT(AC5),表1_3[],3,0))</f>
        <v/>
      </c>
      <c r="BL5" s="289" t="str">
        <f>IF(ISERROR(INT(AD5)),"",VLOOKUP(INT(AD5),表1_3[],3,0))</f>
        <v/>
      </c>
      <c r="BM5" s="289" t="str">
        <f>IF(ISERROR(INT(AE5)),"",VLOOKUP(INT(AE5),表1_3[],3,0))</f>
        <v/>
      </c>
      <c r="BN5" s="289" t="str">
        <f>IF(ISERROR(INT(AF5)),"",VLOOKUP(INT(AF5),表1_3[],3,0))</f>
        <v/>
      </c>
      <c r="BO5" s="289" t="str">
        <f>IF(ISERROR(INT(AG5)),"",VLOOKUP(INT(AG5),表1_3[],3,0))</f>
        <v/>
      </c>
      <c r="BP5" s="289" t="str">
        <f>IF(ISERROR(INT(AH5)),"",VLOOKUP(INT(AH5),表1_3[],3,0))</f>
        <v/>
      </c>
      <c r="BQ5" s="289" t="str">
        <f>IF(ISERROR(INT(AI5)),"",VLOOKUP(INT(AI5),表1_3[],3,0))</f>
        <v/>
      </c>
    </row>
    <row r="6" spans="1:69">
      <c r="A6" s="297">
        <v>1002</v>
      </c>
      <c r="B6" s="295">
        <v>1</v>
      </c>
      <c r="C6" s="297" t="s">
        <v>1482</v>
      </c>
      <c r="D6" s="295" t="s">
        <v>31</v>
      </c>
      <c r="E6" s="295">
        <v>0</v>
      </c>
      <c r="F6" s="295">
        <v>999</v>
      </c>
      <c r="G6" s="295">
        <v>1</v>
      </c>
      <c r="H6" s="295" t="s">
        <v>1406</v>
      </c>
      <c r="I6" s="295">
        <v>0</v>
      </c>
      <c r="J6" s="312" t="str">
        <f>K6&amp;","&amp;L6&amp;","&amp;M6&amp;","&amp;N6&amp;","&amp;O6</f>
        <v>0,0,0,1,0</v>
      </c>
      <c r="K6" s="295">
        <v>0</v>
      </c>
      <c r="L6" s="295" t="s">
        <v>1</v>
      </c>
      <c r="M6" s="295">
        <v>0</v>
      </c>
      <c r="N6" s="295" t="s">
        <v>31</v>
      </c>
      <c r="O6" s="295" t="s">
        <v>1</v>
      </c>
      <c r="P6" s="293" t="s">
        <v>1433</v>
      </c>
      <c r="Q6" s="294" t="s">
        <v>1481</v>
      </c>
      <c r="R6" s="294"/>
      <c r="S6" s="293" t="str">
        <f t="shared" si="0"/>
        <v>73</v>
      </c>
      <c r="T6" s="293" t="str">
        <f t="shared" si="1"/>
        <v/>
      </c>
      <c r="U6" s="293" t="str">
        <f t="shared" si="2"/>
        <v/>
      </c>
      <c r="V6" s="293" t="str">
        <f t="shared" si="3"/>
        <v/>
      </c>
      <c r="W6" s="293" t="str">
        <f t="shared" si="4"/>
        <v/>
      </c>
      <c r="X6" s="293" t="str">
        <f t="shared" si="5"/>
        <v/>
      </c>
      <c r="Y6" s="293" t="str">
        <f t="shared" si="6"/>
        <v/>
      </c>
      <c r="Z6" s="293" t="str">
        <f t="shared" si="7"/>
        <v/>
      </c>
      <c r="AA6" s="293" t="str">
        <f t="shared" si="8"/>
        <v/>
      </c>
      <c r="AB6" s="293" t="str">
        <f t="shared" si="9"/>
        <v/>
      </c>
      <c r="AC6" s="293" t="str">
        <f t="shared" si="10"/>
        <v/>
      </c>
      <c r="AD6" s="293" t="str">
        <f t="shared" si="11"/>
        <v/>
      </c>
      <c r="AE6" s="293" t="str">
        <f t="shared" si="12"/>
        <v/>
      </c>
      <c r="AF6" s="293" t="str">
        <f t="shared" si="13"/>
        <v/>
      </c>
      <c r="AG6" s="293" t="str">
        <f t="shared" si="14"/>
        <v/>
      </c>
      <c r="AH6" s="293" t="str">
        <f t="shared" si="15"/>
        <v/>
      </c>
      <c r="AI6" s="293" t="str">
        <f t="shared" si="16"/>
        <v/>
      </c>
      <c r="AJ6" s="292" t="str">
        <f>IF(ISERROR(INT(S6)),"",VLOOKUP(INT(S6),表1_3[],2,0))</f>
        <v>shuimuboss</v>
      </c>
      <c r="AK6" s="292" t="str">
        <f>IF(ISERROR(INT(T6)),"",VLOOKUP(INT(T6),表1_3[],2,0))</f>
        <v/>
      </c>
      <c r="AL6" s="292" t="str">
        <f>IF(ISERROR(INT(U6)),"",VLOOKUP(INT(U6),表1_3[],2,0))</f>
        <v/>
      </c>
      <c r="AM6" s="292" t="str">
        <f>IF(ISERROR(INT(V6)),"",VLOOKUP(INT(V6),表1_3[],2,0))</f>
        <v/>
      </c>
      <c r="AN6" s="292" t="str">
        <f>IF(ISERROR(INT(W6)),"",VLOOKUP(INT(W6),表1_3[],2,0))</f>
        <v/>
      </c>
      <c r="AO6" s="292" t="str">
        <f>IF(ISERROR(INT(X6)),"",VLOOKUP(INT(X6),表1_3[],2,0))</f>
        <v/>
      </c>
      <c r="AP6" s="292" t="str">
        <f>IF(ISERROR(INT(Y6)),"",VLOOKUP(INT(Y6),表1_3[],2,0))</f>
        <v/>
      </c>
      <c r="AQ6" s="292" t="str">
        <f>IF(ISERROR(INT(Z6)),"",VLOOKUP(INT(Z6),表1_3[],2,0))</f>
        <v/>
      </c>
      <c r="AR6" s="292" t="str">
        <f>IF(ISERROR(INT(AA6)),"",VLOOKUP(INT(AA6),表1_3[],2,0))</f>
        <v/>
      </c>
      <c r="AS6" s="292" t="str">
        <f>IF(ISERROR(INT(AB6)),"",VLOOKUP(INT(AB6),表1_3[],2,0))</f>
        <v/>
      </c>
      <c r="AT6" s="292" t="str">
        <f>IF(ISERROR(INT(AC6)),"",VLOOKUP(INT(AC6),表1_3[],2,0))</f>
        <v/>
      </c>
      <c r="AU6" s="292" t="str">
        <f>IF(ISERROR(INT(AD6)),"",VLOOKUP(INT(AD6),表1_3[],2,0))</f>
        <v/>
      </c>
      <c r="AV6" s="292" t="str">
        <f>IF(ISERROR(INT(AE6)),"",VLOOKUP(INT(AE6),表1_3[],2,0))</f>
        <v/>
      </c>
      <c r="AW6" s="292" t="str">
        <f>IF(ISERROR(INT(AF6)),"",VLOOKUP(INT(AF6),表1_3[],2,0))</f>
        <v/>
      </c>
      <c r="AX6" s="292" t="str">
        <f>IF(ISERROR(INT(AG6)),"",VLOOKUP(INT(AG6),表1_3[],2,0))</f>
        <v/>
      </c>
      <c r="AY6" s="292" t="str">
        <f>IF(ISERROR(INT(AH6)),"",VLOOKUP(INT(AH6),表1_3[],2,0))</f>
        <v/>
      </c>
      <c r="AZ6" s="292" t="str">
        <f>IF(ISERROR(INT(AI6)),"",VLOOKUP(INT(AI6),表1_3[],2,0))</f>
        <v/>
      </c>
      <c r="BA6" s="289">
        <f>IF(ISERROR(INT(S6)),"",VLOOKUP(INT(S6),表1_3[],3,0))</f>
        <v>1</v>
      </c>
      <c r="BB6" s="289" t="str">
        <f>IF(ISERROR(INT(T6)),"",VLOOKUP(INT(T6),表1_3[],3,0))</f>
        <v/>
      </c>
      <c r="BC6" s="289" t="str">
        <f>IF(ISERROR(INT(U6)),"",VLOOKUP(INT(U6),表1_3[],3,0))</f>
        <v/>
      </c>
      <c r="BD6" s="289" t="str">
        <f>IF(ISERROR(INT(V6)),"",VLOOKUP(INT(V6),表1_3[],3,0))</f>
        <v/>
      </c>
      <c r="BE6" s="289" t="str">
        <f>IF(ISERROR(INT(W6)),"",VLOOKUP(INT(W6),表1_3[],3,0))</f>
        <v/>
      </c>
      <c r="BF6" s="289" t="str">
        <f>IF(ISERROR(INT(X6)),"",VLOOKUP(INT(X6),表1_3[],3,0))</f>
        <v/>
      </c>
      <c r="BG6" s="289" t="str">
        <f>IF(ISERROR(INT(Y6)),"",VLOOKUP(INT(Y6),表1_3[],3,0))</f>
        <v/>
      </c>
      <c r="BH6" s="289" t="str">
        <f>IF(ISERROR(INT(Z6)),"",VLOOKUP(INT(Z6),表1_3[],3,0))</f>
        <v/>
      </c>
      <c r="BI6" s="289" t="str">
        <f>IF(ISERROR(INT(AA6)),"",VLOOKUP(INT(AA6),表1_3[],3,0))</f>
        <v/>
      </c>
      <c r="BJ6" s="289" t="str">
        <f>IF(ISERROR(INT(AB6)),"",VLOOKUP(INT(AB6),表1_3[],3,0))</f>
        <v/>
      </c>
      <c r="BK6" s="289" t="str">
        <f>IF(ISERROR(INT(AC6)),"",VLOOKUP(INT(AC6),表1_3[],3,0))</f>
        <v/>
      </c>
      <c r="BL6" s="289" t="str">
        <f>IF(ISERROR(INT(AD6)),"",VLOOKUP(INT(AD6),表1_3[],3,0))</f>
        <v/>
      </c>
      <c r="BM6" s="289" t="str">
        <f>IF(ISERROR(INT(AE6)),"",VLOOKUP(INT(AE6),表1_3[],3,0))</f>
        <v/>
      </c>
      <c r="BN6" s="289" t="str">
        <f>IF(ISERROR(INT(AF6)),"",VLOOKUP(INT(AF6),表1_3[],3,0))</f>
        <v/>
      </c>
      <c r="BO6" s="289" t="str">
        <f>IF(ISERROR(INT(AG6)),"",VLOOKUP(INT(AG6),表1_3[],3,0))</f>
        <v/>
      </c>
      <c r="BP6" s="289" t="str">
        <f>IF(ISERROR(INT(AH6)),"",VLOOKUP(INT(AH6),表1_3[],3,0))</f>
        <v/>
      </c>
      <c r="BQ6" s="289" t="str">
        <f>IF(ISERROR(INT(AI6)),"",VLOOKUP(INT(AI6),表1_3[],3,0))</f>
        <v/>
      </c>
    </row>
    <row r="7" spans="1:69">
      <c r="A7" s="297" t="s">
        <v>1477</v>
      </c>
      <c r="B7" s="295">
        <v>1</v>
      </c>
      <c r="C7" s="296" t="s">
        <v>1480</v>
      </c>
      <c r="D7" s="295" t="s">
        <v>31</v>
      </c>
      <c r="E7" s="295" t="s">
        <v>1453</v>
      </c>
      <c r="F7" s="295" t="s">
        <v>1407</v>
      </c>
      <c r="G7" s="295">
        <v>1</v>
      </c>
      <c r="H7" s="295" t="s">
        <v>1406</v>
      </c>
      <c r="I7" s="295" t="s">
        <v>1479</v>
      </c>
      <c r="J7" s="295" t="str">
        <f>K7&amp;","&amp;L7&amp;","&amp;M7&amp;","&amp;N7</f>
        <v>1,0,1,0</v>
      </c>
      <c r="K7" s="295" t="s">
        <v>31</v>
      </c>
      <c r="L7" s="295" t="s">
        <v>1</v>
      </c>
      <c r="M7" s="295" t="s">
        <v>31</v>
      </c>
      <c r="N7" s="295" t="s">
        <v>1</v>
      </c>
      <c r="O7" s="295"/>
      <c r="P7" s="293" t="s">
        <v>1404</v>
      </c>
      <c r="Q7" s="294" t="s">
        <v>1478</v>
      </c>
      <c r="R7" s="294"/>
      <c r="S7" s="293" t="str">
        <f t="shared" si="0"/>
        <v>74</v>
      </c>
      <c r="T7" s="293" t="str">
        <f t="shared" si="1"/>
        <v/>
      </c>
      <c r="U7" s="293" t="str">
        <f t="shared" si="2"/>
        <v/>
      </c>
      <c r="V7" s="293" t="str">
        <f t="shared" si="3"/>
        <v/>
      </c>
      <c r="W7" s="293" t="str">
        <f t="shared" si="4"/>
        <v/>
      </c>
      <c r="X7" s="293" t="str">
        <f t="shared" si="5"/>
        <v/>
      </c>
      <c r="Y7" s="293" t="str">
        <f t="shared" si="6"/>
        <v/>
      </c>
      <c r="Z7" s="293" t="str">
        <f t="shared" si="7"/>
        <v/>
      </c>
      <c r="AA7" s="293" t="str">
        <f t="shared" si="8"/>
        <v/>
      </c>
      <c r="AB7" s="293" t="str">
        <f t="shared" si="9"/>
        <v/>
      </c>
      <c r="AC7" s="293" t="str">
        <f t="shared" si="10"/>
        <v/>
      </c>
      <c r="AD7" s="293" t="str">
        <f t="shared" si="11"/>
        <v/>
      </c>
      <c r="AE7" s="293" t="str">
        <f t="shared" si="12"/>
        <v/>
      </c>
      <c r="AF7" s="293" t="str">
        <f t="shared" si="13"/>
        <v/>
      </c>
      <c r="AG7" s="293" t="str">
        <f t="shared" si="14"/>
        <v/>
      </c>
      <c r="AH7" s="293" t="str">
        <f t="shared" si="15"/>
        <v/>
      </c>
      <c r="AI7" s="293" t="str">
        <f t="shared" si="16"/>
        <v/>
      </c>
      <c r="AJ7" s="292" t="str">
        <f>IF(ISERROR(INT(S7)),"",VLOOKUP(INT(S7),表1_3[],2,0))</f>
        <v>henggongyu</v>
      </c>
      <c r="AK7" s="292" t="str">
        <f>IF(ISERROR(INT(T7)),"",VLOOKUP(INT(T7),表1_3[],2,0))</f>
        <v/>
      </c>
      <c r="AL7" s="292" t="str">
        <f>IF(ISERROR(INT(U7)),"",VLOOKUP(INT(U7),表1_3[],2,0))</f>
        <v/>
      </c>
      <c r="AM7" s="292" t="str">
        <f>IF(ISERROR(INT(V7)),"",VLOOKUP(INT(V7),表1_3[],2,0))</f>
        <v/>
      </c>
      <c r="AN7" s="292" t="str">
        <f>IF(ISERROR(INT(W7)),"",VLOOKUP(INT(W7),表1_3[],2,0))</f>
        <v/>
      </c>
      <c r="AO7" s="292" t="str">
        <f>IF(ISERROR(INT(X7)),"",VLOOKUP(INT(X7),表1_3[],2,0))</f>
        <v/>
      </c>
      <c r="AP7" s="292" t="str">
        <f>IF(ISERROR(INT(Y7)),"",VLOOKUP(INT(Y7),表1_3[],2,0))</f>
        <v/>
      </c>
      <c r="AQ7" s="292" t="str">
        <f>IF(ISERROR(INT(Z7)),"",VLOOKUP(INT(Z7),表1_3[],2,0))</f>
        <v/>
      </c>
      <c r="AR7" s="292" t="str">
        <f>IF(ISERROR(INT(AA7)),"",VLOOKUP(INT(AA7),表1_3[],2,0))</f>
        <v/>
      </c>
      <c r="AS7" s="292" t="str">
        <f>IF(ISERROR(INT(AB7)),"",VLOOKUP(INT(AB7),表1_3[],2,0))</f>
        <v/>
      </c>
      <c r="AT7" s="292" t="str">
        <f>IF(ISERROR(INT(AC7)),"",VLOOKUP(INT(AC7),表1_3[],2,0))</f>
        <v/>
      </c>
      <c r="AU7" s="292" t="str">
        <f>IF(ISERROR(INT(AD7)),"",VLOOKUP(INT(AD7),表1_3[],2,0))</f>
        <v/>
      </c>
      <c r="AV7" s="292" t="str">
        <f>IF(ISERROR(INT(AE7)),"",VLOOKUP(INT(AE7),表1_3[],2,0))</f>
        <v/>
      </c>
      <c r="AW7" s="292" t="str">
        <f>IF(ISERROR(INT(AF7)),"",VLOOKUP(INT(AF7),表1_3[],2,0))</f>
        <v/>
      </c>
      <c r="AX7" s="292" t="str">
        <f>IF(ISERROR(INT(AG7)),"",VLOOKUP(INT(AG7),表1_3[],2,0))</f>
        <v/>
      </c>
      <c r="AY7" s="292" t="str">
        <f>IF(ISERROR(INT(AH7)),"",VLOOKUP(INT(AH7),表1_3[],2,0))</f>
        <v/>
      </c>
      <c r="AZ7" s="292" t="str">
        <f>IF(ISERROR(INT(AI7)),"",VLOOKUP(INT(AI7),表1_3[],2,0))</f>
        <v/>
      </c>
      <c r="BA7" s="289">
        <f>IF(ISERROR(INT(S7)),"",VLOOKUP(INT(S7),表1_3[],3,0))</f>
        <v>1</v>
      </c>
      <c r="BB7" s="289" t="str">
        <f>IF(ISERROR(INT(T7)),"",VLOOKUP(INT(T7),表1_3[],3,0))</f>
        <v/>
      </c>
      <c r="BC7" s="289" t="str">
        <f>IF(ISERROR(INT(U7)),"",VLOOKUP(INT(U7),表1_3[],3,0))</f>
        <v/>
      </c>
      <c r="BD7" s="289" t="str">
        <f>IF(ISERROR(INT(V7)),"",VLOOKUP(INT(V7),表1_3[],3,0))</f>
        <v/>
      </c>
      <c r="BE7" s="289" t="str">
        <f>IF(ISERROR(INT(W7)),"",VLOOKUP(INT(W7),表1_3[],3,0))</f>
        <v/>
      </c>
      <c r="BF7" s="289" t="str">
        <f>IF(ISERROR(INT(X7)),"",VLOOKUP(INT(X7),表1_3[],3,0))</f>
        <v/>
      </c>
      <c r="BG7" s="289" t="str">
        <f>IF(ISERROR(INT(Y7)),"",VLOOKUP(INT(Y7),表1_3[],3,0))</f>
        <v/>
      </c>
      <c r="BH7" s="289" t="str">
        <f>IF(ISERROR(INT(Z7)),"",VLOOKUP(INT(Z7),表1_3[],3,0))</f>
        <v/>
      </c>
      <c r="BI7" s="289" t="str">
        <f>IF(ISERROR(INT(AA7)),"",VLOOKUP(INT(AA7),表1_3[],3,0))</f>
        <v/>
      </c>
      <c r="BJ7" s="289" t="str">
        <f>IF(ISERROR(INT(AB7)),"",VLOOKUP(INT(AB7),表1_3[],3,0))</f>
        <v/>
      </c>
      <c r="BK7" s="289" t="str">
        <f>IF(ISERROR(INT(AC7)),"",VLOOKUP(INT(AC7),表1_3[],3,0))</f>
        <v/>
      </c>
      <c r="BL7" s="289" t="str">
        <f>IF(ISERROR(INT(AD7)),"",VLOOKUP(INT(AD7),表1_3[],3,0))</f>
        <v/>
      </c>
      <c r="BM7" s="289" t="str">
        <f>IF(ISERROR(INT(AE7)),"",VLOOKUP(INT(AE7),表1_3[],3,0))</f>
        <v/>
      </c>
      <c r="BN7" s="289" t="str">
        <f>IF(ISERROR(INT(AF7)),"",VLOOKUP(INT(AF7),表1_3[],3,0))</f>
        <v/>
      </c>
      <c r="BO7" s="289" t="str">
        <f>IF(ISERROR(INT(AG7)),"",VLOOKUP(INT(AG7),表1_3[],3,0))</f>
        <v/>
      </c>
      <c r="BP7" s="289" t="str">
        <f>IF(ISERROR(INT(AH7)),"",VLOOKUP(INT(AH7),表1_3[],3,0))</f>
        <v/>
      </c>
      <c r="BQ7" s="289" t="str">
        <f>IF(ISERROR(INT(AI7)),"",VLOOKUP(INT(AI7),表1_3[],3,0))</f>
        <v/>
      </c>
    </row>
    <row r="8" spans="1:69" ht="15" thickBot="1">
      <c r="A8" s="297" t="s">
        <v>1558</v>
      </c>
      <c r="B8" s="295">
        <v>1</v>
      </c>
      <c r="C8" s="309" t="s">
        <v>1476</v>
      </c>
      <c r="D8" s="295" t="s">
        <v>1475</v>
      </c>
      <c r="E8" s="295" t="s">
        <v>1560</v>
      </c>
      <c r="F8" s="295" t="s">
        <v>1407</v>
      </c>
      <c r="G8" s="295">
        <v>1</v>
      </c>
      <c r="H8" s="295" t="s">
        <v>1406</v>
      </c>
      <c r="I8" s="295" t="s">
        <v>358</v>
      </c>
      <c r="J8" s="312" t="str">
        <f>K8&amp;","&amp;L8&amp;","&amp;M8&amp;","&amp;N8&amp;","&amp;O8</f>
        <v>0,1,1,1,1</v>
      </c>
      <c r="K8" s="295" t="s">
        <v>1</v>
      </c>
      <c r="L8" s="295" t="s">
        <v>31</v>
      </c>
      <c r="M8" s="295" t="s">
        <v>31</v>
      </c>
      <c r="N8" s="295" t="s">
        <v>31</v>
      </c>
      <c r="O8" s="295" t="s">
        <v>31</v>
      </c>
      <c r="P8" s="293" t="s">
        <v>1467</v>
      </c>
      <c r="Q8" s="294" t="s">
        <v>1474</v>
      </c>
      <c r="R8" s="294"/>
      <c r="S8" s="293" t="str">
        <f t="shared" si="0"/>
        <v>44</v>
      </c>
      <c r="T8" s="293" t="str">
        <f t="shared" si="1"/>
        <v>72</v>
      </c>
      <c r="U8" s="293" t="str">
        <f t="shared" si="2"/>
        <v/>
      </c>
      <c r="V8" s="293" t="str">
        <f t="shared" si="3"/>
        <v/>
      </c>
      <c r="W8" s="293" t="str">
        <f t="shared" si="4"/>
        <v/>
      </c>
      <c r="X8" s="293" t="str">
        <f t="shared" si="5"/>
        <v/>
      </c>
      <c r="Y8" s="293" t="str">
        <f t="shared" si="6"/>
        <v/>
      </c>
      <c r="Z8" s="293" t="str">
        <f t="shared" si="7"/>
        <v/>
      </c>
      <c r="AA8" s="293" t="str">
        <f t="shared" si="8"/>
        <v/>
      </c>
      <c r="AB8" s="293" t="str">
        <f t="shared" si="9"/>
        <v/>
      </c>
      <c r="AC8" s="293" t="str">
        <f t="shared" si="10"/>
        <v/>
      </c>
      <c r="AD8" s="293" t="str">
        <f t="shared" si="11"/>
        <v/>
      </c>
      <c r="AE8" s="293" t="str">
        <f t="shared" si="12"/>
        <v/>
      </c>
      <c r="AF8" s="293" t="str">
        <f t="shared" si="13"/>
        <v/>
      </c>
      <c r="AG8" s="293" t="str">
        <f t="shared" si="14"/>
        <v/>
      </c>
      <c r="AH8" s="293" t="str">
        <f t="shared" si="15"/>
        <v/>
      </c>
      <c r="AI8" s="293" t="str">
        <f t="shared" si="16"/>
        <v/>
      </c>
      <c r="AJ8" s="292" t="str">
        <f>IF(ISERROR(INT(S8)),"",VLOOKUP(INT(S8),表1_3[],2,0))</f>
        <v>leishenchui</v>
      </c>
      <c r="AK8" s="292" t="str">
        <f>IF(ISERROR(INT(T8)),"",VLOOKUP(INT(T8),表1_3[],2,0))</f>
        <v>lianhuanzdx</v>
      </c>
      <c r="AL8" s="292" t="str">
        <f>IF(ISERROR(INT(U8)),"",VLOOKUP(INT(U8),表1_3[],2,0))</f>
        <v/>
      </c>
      <c r="AM8" s="292" t="str">
        <f>IF(ISERROR(INT(V8)),"",VLOOKUP(INT(V8),表1_3[],2,0))</f>
        <v/>
      </c>
      <c r="AN8" s="292" t="str">
        <f>IF(ISERROR(INT(W8)),"",VLOOKUP(INT(W8),表1_3[],2,0))</f>
        <v/>
      </c>
      <c r="AO8" s="292" t="str">
        <f>IF(ISERROR(INT(X8)),"",VLOOKUP(INT(X8),表1_3[],2,0))</f>
        <v/>
      </c>
      <c r="AP8" s="292" t="str">
        <f>IF(ISERROR(INT(Y8)),"",VLOOKUP(INT(Y8),表1_3[],2,0))</f>
        <v/>
      </c>
      <c r="AQ8" s="292" t="str">
        <f>IF(ISERROR(INT(Z8)),"",VLOOKUP(INT(Z8),表1_3[],2,0))</f>
        <v/>
      </c>
      <c r="AR8" s="292" t="str">
        <f>IF(ISERROR(INT(AA8)),"",VLOOKUP(INT(AA8),表1_3[],2,0))</f>
        <v/>
      </c>
      <c r="AS8" s="292" t="str">
        <f>IF(ISERROR(INT(AB8)),"",VLOOKUP(INT(AB8),表1_3[],2,0))</f>
        <v/>
      </c>
      <c r="AT8" s="292" t="str">
        <f>IF(ISERROR(INT(AC8)),"",VLOOKUP(INT(AC8),表1_3[],2,0))</f>
        <v/>
      </c>
      <c r="AU8" s="292" t="str">
        <f>IF(ISERROR(INT(AD8)),"",VLOOKUP(INT(AD8),表1_3[],2,0))</f>
        <v/>
      </c>
      <c r="AV8" s="292" t="str">
        <f>IF(ISERROR(INT(AE8)),"",VLOOKUP(INT(AE8),表1_3[],2,0))</f>
        <v/>
      </c>
      <c r="AW8" s="292" t="str">
        <f>IF(ISERROR(INT(AF8)),"",VLOOKUP(INT(AF8),表1_3[],2,0))</f>
        <v/>
      </c>
      <c r="AX8" s="292" t="str">
        <f>IF(ISERROR(INT(AG8)),"",VLOOKUP(INT(AG8),表1_3[],2,0))</f>
        <v/>
      </c>
      <c r="AY8" s="292" t="str">
        <f>IF(ISERROR(INT(AH8)),"",VLOOKUP(INT(AH8),表1_3[],2,0))</f>
        <v/>
      </c>
      <c r="AZ8" s="292" t="str">
        <f>IF(ISERROR(INT(AI8)),"",VLOOKUP(INT(AI8),表1_3[],2,0))</f>
        <v/>
      </c>
      <c r="BA8" s="289">
        <f>IF(ISERROR(INT(S8)),"",VLOOKUP(INT(S8),表1_3[],3,0))</f>
        <v>1</v>
      </c>
      <c r="BB8" s="289">
        <f>IF(ISERROR(INT(T8)),"",VLOOKUP(INT(T8),表1_3[],3,0))</f>
        <v>1</v>
      </c>
      <c r="BC8" s="289" t="str">
        <f>IF(ISERROR(INT(U8)),"",VLOOKUP(INT(U8),表1_3[],3,0))</f>
        <v/>
      </c>
      <c r="BD8" s="289" t="str">
        <f>IF(ISERROR(INT(V8)),"",VLOOKUP(INT(V8),表1_3[],3,0))</f>
        <v/>
      </c>
      <c r="BE8" s="289" t="str">
        <f>IF(ISERROR(INT(W8)),"",VLOOKUP(INT(W8),表1_3[],3,0))</f>
        <v/>
      </c>
      <c r="BF8" s="289" t="str">
        <f>IF(ISERROR(INT(X8)),"",VLOOKUP(INT(X8),表1_3[],3,0))</f>
        <v/>
      </c>
      <c r="BG8" s="289" t="str">
        <f>IF(ISERROR(INT(Y8)),"",VLOOKUP(INT(Y8),表1_3[],3,0))</f>
        <v/>
      </c>
      <c r="BH8" s="289" t="str">
        <f>IF(ISERROR(INT(Z8)),"",VLOOKUP(INT(Z8),表1_3[],3,0))</f>
        <v/>
      </c>
      <c r="BI8" s="289" t="str">
        <f>IF(ISERROR(INT(AA8)),"",VLOOKUP(INT(AA8),表1_3[],3,0))</f>
        <v/>
      </c>
      <c r="BJ8" s="289" t="str">
        <f>IF(ISERROR(INT(AB8)),"",VLOOKUP(INT(AB8),表1_3[],3,0))</f>
        <v/>
      </c>
      <c r="BK8" s="289" t="str">
        <f>IF(ISERROR(INT(AC8)),"",VLOOKUP(INT(AC8),表1_3[],3,0))</f>
        <v/>
      </c>
      <c r="BL8" s="289" t="str">
        <f>IF(ISERROR(INT(AD8)),"",VLOOKUP(INT(AD8),表1_3[],3,0))</f>
        <v/>
      </c>
      <c r="BM8" s="289" t="str">
        <f>IF(ISERROR(INT(AE8)),"",VLOOKUP(INT(AE8),表1_3[],3,0))</f>
        <v/>
      </c>
      <c r="BN8" s="289" t="str">
        <f>IF(ISERROR(INT(AF8)),"",VLOOKUP(INT(AF8),表1_3[],3,0))</f>
        <v/>
      </c>
      <c r="BO8" s="289" t="str">
        <f>IF(ISERROR(INT(AG8)),"",VLOOKUP(INT(AG8),表1_3[],3,0))</f>
        <v/>
      </c>
      <c r="BP8" s="289" t="str">
        <f>IF(ISERROR(INT(AH8)),"",VLOOKUP(INT(AH8),表1_3[],3,0))</f>
        <v/>
      </c>
      <c r="BQ8" s="289" t="str">
        <f>IF(ISERROR(INT(AI8)),"",VLOOKUP(INT(AI8),表1_3[],3,0))</f>
        <v/>
      </c>
    </row>
    <row r="9" spans="1:69" s="298" customFormat="1" ht="14.4" thickTop="1">
      <c r="A9" s="306">
        <v>2001</v>
      </c>
      <c r="B9" s="303">
        <v>2</v>
      </c>
      <c r="C9" s="306">
        <v>61</v>
      </c>
      <c r="D9" s="303" t="s">
        <v>31</v>
      </c>
      <c r="E9" s="303">
        <v>0</v>
      </c>
      <c r="F9" s="303">
        <v>999</v>
      </c>
      <c r="G9" s="303">
        <v>1</v>
      </c>
      <c r="H9" s="303" t="s">
        <v>1</v>
      </c>
      <c r="I9" s="303">
        <v>0</v>
      </c>
      <c r="J9" s="304" t="str">
        <f t="shared" ref="J9:J26" si="17">K9&amp;","&amp;L9&amp;","&amp;M9&amp;","&amp;N9</f>
        <v>0,0,0,1</v>
      </c>
      <c r="K9" s="303">
        <v>0</v>
      </c>
      <c r="L9" s="303">
        <v>0</v>
      </c>
      <c r="M9" s="303">
        <v>0</v>
      </c>
      <c r="N9" s="303">
        <v>1</v>
      </c>
      <c r="O9" s="303"/>
      <c r="P9" s="301" t="s">
        <v>1437</v>
      </c>
      <c r="Q9" s="307" t="s">
        <v>237</v>
      </c>
      <c r="R9" s="307"/>
      <c r="S9" s="301" t="str">
        <f t="shared" si="0"/>
        <v>61</v>
      </c>
      <c r="T9" s="301" t="str">
        <f t="shared" si="1"/>
        <v/>
      </c>
      <c r="U9" s="301" t="str">
        <f t="shared" si="2"/>
        <v/>
      </c>
      <c r="V9" s="301" t="str">
        <f t="shared" si="3"/>
        <v/>
      </c>
      <c r="W9" s="301" t="str">
        <f t="shared" si="4"/>
        <v/>
      </c>
      <c r="X9" s="301" t="str">
        <f t="shared" si="5"/>
        <v/>
      </c>
      <c r="Y9" s="301" t="str">
        <f t="shared" si="6"/>
        <v/>
      </c>
      <c r="Z9" s="301" t="str">
        <f t="shared" si="7"/>
        <v/>
      </c>
      <c r="AA9" s="301" t="str">
        <f t="shared" si="8"/>
        <v/>
      </c>
      <c r="AB9" s="301" t="str">
        <f t="shared" si="9"/>
        <v/>
      </c>
      <c r="AC9" s="301" t="str">
        <f t="shared" si="10"/>
        <v/>
      </c>
      <c r="AD9" s="301" t="str">
        <f t="shared" si="11"/>
        <v/>
      </c>
      <c r="AE9" s="301" t="str">
        <f t="shared" si="12"/>
        <v/>
      </c>
      <c r="AF9" s="301" t="str">
        <f t="shared" si="13"/>
        <v/>
      </c>
      <c r="AG9" s="301" t="str">
        <f t="shared" si="14"/>
        <v/>
      </c>
      <c r="AH9" s="301" t="str">
        <f t="shared" si="15"/>
        <v/>
      </c>
      <c r="AI9" s="301" t="str">
        <f t="shared" si="16"/>
        <v/>
      </c>
      <c r="AJ9" s="300" t="str">
        <f>IF(ISERROR(INT(S9)),"",VLOOKUP(INT(S9),表1_3[],2,0))</f>
        <v>shihunsha</v>
      </c>
      <c r="AK9" s="300" t="str">
        <f>IF(ISERROR(INT(T9)),"",VLOOKUP(INT(T9),表1_3[],2,0))</f>
        <v/>
      </c>
      <c r="AL9" s="300" t="str">
        <f>IF(ISERROR(INT(U9)),"",VLOOKUP(INT(U9),表1_3[],2,0))</f>
        <v/>
      </c>
      <c r="AM9" s="300" t="str">
        <f>IF(ISERROR(INT(V9)),"",VLOOKUP(INT(V9),表1_3[],2,0))</f>
        <v/>
      </c>
      <c r="AN9" s="300" t="str">
        <f>IF(ISERROR(INT(W9)),"",VLOOKUP(INT(W9),表1_3[],2,0))</f>
        <v/>
      </c>
      <c r="AO9" s="300" t="str">
        <f>IF(ISERROR(INT(X9)),"",VLOOKUP(INT(X9),表1_3[],2,0))</f>
        <v/>
      </c>
      <c r="AP9" s="300" t="str">
        <f>IF(ISERROR(INT(Y9)),"",VLOOKUP(INT(Y9),表1_3[],2,0))</f>
        <v/>
      </c>
      <c r="AQ9" s="300" t="str">
        <f>IF(ISERROR(INT(Z9)),"",VLOOKUP(INT(Z9),表1_3[],2,0))</f>
        <v/>
      </c>
      <c r="AR9" s="300" t="str">
        <f>IF(ISERROR(INT(AA9)),"",VLOOKUP(INT(AA9),表1_3[],2,0))</f>
        <v/>
      </c>
      <c r="AS9" s="300" t="str">
        <f>IF(ISERROR(INT(AB9)),"",VLOOKUP(INT(AB9),表1_3[],2,0))</f>
        <v/>
      </c>
      <c r="AT9" s="300" t="str">
        <f>IF(ISERROR(INT(AC9)),"",VLOOKUP(INT(AC9),表1_3[],2,0))</f>
        <v/>
      </c>
      <c r="AU9" s="300" t="str">
        <f>IF(ISERROR(INT(AD9)),"",VLOOKUP(INT(AD9),表1_3[],2,0))</f>
        <v/>
      </c>
      <c r="AV9" s="300" t="str">
        <f>IF(ISERROR(INT(AE9)),"",VLOOKUP(INT(AE9),表1_3[],2,0))</f>
        <v/>
      </c>
      <c r="AW9" s="300" t="str">
        <f>IF(ISERROR(INT(AF9)),"",VLOOKUP(INT(AF9),表1_3[],2,0))</f>
        <v/>
      </c>
      <c r="AX9" s="300" t="str">
        <f>IF(ISERROR(INT(AG9)),"",VLOOKUP(INT(AG9),表1_3[],2,0))</f>
        <v/>
      </c>
      <c r="AY9" s="300" t="str">
        <f>IF(ISERROR(INT(AH9)),"",VLOOKUP(INT(AH9),表1_3[],2,0))</f>
        <v/>
      </c>
      <c r="AZ9" s="300" t="str">
        <f>IF(ISERROR(INT(AI9)),"",VLOOKUP(INT(AI9),表1_3[],2,0))</f>
        <v/>
      </c>
      <c r="BA9" s="299">
        <f>IF(ISERROR(INT(S9)),"",VLOOKUP(INT(S9),表1_3[],4,0))</f>
        <v>1</v>
      </c>
      <c r="BB9" s="299" t="str">
        <f>IF(ISERROR(INT(T9)),"",VLOOKUP(INT(T9),表1_3[],4,0))</f>
        <v/>
      </c>
      <c r="BC9" s="299" t="str">
        <f>IF(ISERROR(INT(U9)),"",VLOOKUP(INT(U9),表1_3[],4,0))</f>
        <v/>
      </c>
      <c r="BD9" s="299" t="str">
        <f>IF(ISERROR(INT(V9)),"",VLOOKUP(INT(V9),表1_3[],4,0))</f>
        <v/>
      </c>
      <c r="BE9" s="299" t="str">
        <f>IF(ISERROR(INT(W9)),"",VLOOKUP(INT(W9),表1_3[],4,0))</f>
        <v/>
      </c>
      <c r="BF9" s="299" t="str">
        <f>IF(ISERROR(INT(X9)),"",VLOOKUP(INT(X9),表1_3[],4,0))</f>
        <v/>
      </c>
      <c r="BG9" s="299" t="str">
        <f>IF(ISERROR(INT(Y9)),"",VLOOKUP(INT(Y9),表1_3[],4,0))</f>
        <v/>
      </c>
      <c r="BH9" s="299" t="str">
        <f>IF(ISERROR(INT(Z9)),"",VLOOKUP(INT(Z9),表1_3[],4,0))</f>
        <v/>
      </c>
      <c r="BI9" s="299" t="str">
        <f>IF(ISERROR(INT(AA9)),"",VLOOKUP(INT(AA9),表1_3[],4,0))</f>
        <v/>
      </c>
      <c r="BJ9" s="299" t="str">
        <f>IF(ISERROR(INT(AB9)),"",VLOOKUP(INT(AB9),表1_3[],4,0))</f>
        <v/>
      </c>
      <c r="BK9" s="299" t="str">
        <f>IF(ISERROR(INT(AC9)),"",VLOOKUP(INT(AC9),表1_3[],4,0))</f>
        <v/>
      </c>
      <c r="BL9" s="299" t="str">
        <f>IF(ISERROR(INT(AD9)),"",VLOOKUP(INT(AD9),表1_3[],4,0))</f>
        <v/>
      </c>
      <c r="BM9" s="299" t="str">
        <f>IF(ISERROR(INT(AE9)),"",VLOOKUP(INT(AE9),表1_3[],4,0))</f>
        <v/>
      </c>
      <c r="BN9" s="299" t="str">
        <f>IF(ISERROR(INT(AF9)),"",VLOOKUP(INT(AF9),表1_3[],4,0))</f>
        <v/>
      </c>
      <c r="BO9" s="299" t="str">
        <f>IF(ISERROR(INT(AG9)),"",VLOOKUP(INT(AG9),表1_3[],4,0))</f>
        <v/>
      </c>
      <c r="BP9" s="299" t="str">
        <f>IF(ISERROR(INT(AH9)),"",VLOOKUP(INT(AH9),表1_3[],4,0))</f>
        <v/>
      </c>
      <c r="BQ9" s="299" t="str">
        <f>IF(ISERROR(INT(AI9)),"",VLOOKUP(INT(AI9),表1_3[],4,0))</f>
        <v/>
      </c>
    </row>
    <row r="10" spans="1:69" ht="14.4">
      <c r="A10" s="297">
        <v>2002</v>
      </c>
      <c r="B10" s="295">
        <v>2</v>
      </c>
      <c r="C10" s="309" t="s">
        <v>1473</v>
      </c>
      <c r="D10" s="295" t="s">
        <v>31</v>
      </c>
      <c r="E10" s="295">
        <v>0</v>
      </c>
      <c r="F10" s="295">
        <v>999</v>
      </c>
      <c r="G10" s="295">
        <v>1</v>
      </c>
      <c r="H10" s="295" t="s">
        <v>1406</v>
      </c>
      <c r="I10" s="295">
        <v>0</v>
      </c>
      <c r="J10" s="295" t="str">
        <f t="shared" si="17"/>
        <v>0,1,0,0</v>
      </c>
      <c r="K10" s="295">
        <v>0</v>
      </c>
      <c r="L10" s="295">
        <v>1</v>
      </c>
      <c r="M10" s="295">
        <v>0</v>
      </c>
      <c r="N10" s="295">
        <v>0</v>
      </c>
      <c r="O10" s="295"/>
      <c r="P10" s="293" t="s">
        <v>1433</v>
      </c>
      <c r="Q10" s="294" t="s">
        <v>1472</v>
      </c>
      <c r="R10" s="294"/>
      <c r="S10" s="293" t="str">
        <f t="shared" si="0"/>
        <v>83</v>
      </c>
      <c r="T10" s="293" t="str">
        <f t="shared" si="1"/>
        <v/>
      </c>
      <c r="U10" s="293" t="str">
        <f t="shared" si="2"/>
        <v/>
      </c>
      <c r="V10" s="293" t="str">
        <f t="shared" si="3"/>
        <v/>
      </c>
      <c r="W10" s="293" t="str">
        <f t="shared" si="4"/>
        <v/>
      </c>
      <c r="X10" s="293" t="str">
        <f t="shared" si="5"/>
        <v/>
      </c>
      <c r="Y10" s="293" t="str">
        <f t="shared" si="6"/>
        <v/>
      </c>
      <c r="Z10" s="293" t="str">
        <f t="shared" si="7"/>
        <v/>
      </c>
      <c r="AA10" s="293" t="str">
        <f t="shared" si="8"/>
        <v/>
      </c>
      <c r="AB10" s="293" t="str">
        <f t="shared" si="9"/>
        <v/>
      </c>
      <c r="AC10" s="293" t="str">
        <f t="shared" si="10"/>
        <v/>
      </c>
      <c r="AD10" s="293" t="str">
        <f t="shared" si="11"/>
        <v/>
      </c>
      <c r="AE10" s="293" t="str">
        <f t="shared" si="12"/>
        <v/>
      </c>
      <c r="AF10" s="293" t="str">
        <f t="shared" si="13"/>
        <v/>
      </c>
      <c r="AG10" s="293" t="str">
        <f t="shared" si="14"/>
        <v/>
      </c>
      <c r="AH10" s="293" t="str">
        <f t="shared" si="15"/>
        <v/>
      </c>
      <c r="AI10" s="293" t="str">
        <f t="shared" si="16"/>
        <v/>
      </c>
      <c r="AJ10" s="292" t="str">
        <f>IF(ISERROR(INT(S10)),"",VLOOKUP(INT(S10),表1_3[],2,0))</f>
        <v>xuanwu</v>
      </c>
      <c r="AK10" s="292" t="str">
        <f>IF(ISERROR(INT(T10)),"",VLOOKUP(INT(T10),表1_3[],2,0))</f>
        <v/>
      </c>
      <c r="AL10" s="292" t="str">
        <f>IF(ISERROR(INT(U10)),"",VLOOKUP(INT(U10),表1_3[],2,0))</f>
        <v/>
      </c>
      <c r="AM10" s="292" t="str">
        <f>IF(ISERROR(INT(V10)),"",VLOOKUP(INT(V10),表1_3[],2,0))</f>
        <v/>
      </c>
      <c r="AN10" s="292" t="str">
        <f>IF(ISERROR(INT(W10)),"",VLOOKUP(INT(W10),表1_3[],2,0))</f>
        <v/>
      </c>
      <c r="AO10" s="292" t="str">
        <f>IF(ISERROR(INT(X10)),"",VLOOKUP(INT(X10),表1_3[],2,0))</f>
        <v/>
      </c>
      <c r="AP10" s="292" t="str">
        <f>IF(ISERROR(INT(Y10)),"",VLOOKUP(INT(Y10),表1_3[],2,0))</f>
        <v/>
      </c>
      <c r="AQ10" s="292" t="str">
        <f>IF(ISERROR(INT(Z10)),"",VLOOKUP(INT(Z10),表1_3[],2,0))</f>
        <v/>
      </c>
      <c r="AR10" s="292" t="str">
        <f>IF(ISERROR(INT(AA10)),"",VLOOKUP(INT(AA10),表1_3[],2,0))</f>
        <v/>
      </c>
      <c r="AS10" s="292" t="str">
        <f>IF(ISERROR(INT(AB10)),"",VLOOKUP(INT(AB10),表1_3[],2,0))</f>
        <v/>
      </c>
      <c r="AT10" s="292" t="str">
        <f>IF(ISERROR(INT(AC10)),"",VLOOKUP(INT(AC10),表1_3[],2,0))</f>
        <v/>
      </c>
      <c r="AU10" s="292" t="str">
        <f>IF(ISERROR(INT(AD10)),"",VLOOKUP(INT(AD10),表1_3[],2,0))</f>
        <v/>
      </c>
      <c r="AV10" s="292" t="str">
        <f>IF(ISERROR(INT(AE10)),"",VLOOKUP(INT(AE10),表1_3[],2,0))</f>
        <v/>
      </c>
      <c r="AW10" s="292" t="str">
        <f>IF(ISERROR(INT(AF10)),"",VLOOKUP(INT(AF10),表1_3[],2,0))</f>
        <v/>
      </c>
      <c r="AX10" s="292" t="str">
        <f>IF(ISERROR(INT(AG10)),"",VLOOKUP(INT(AG10),表1_3[],2,0))</f>
        <v/>
      </c>
      <c r="AY10" s="292" t="str">
        <f>IF(ISERROR(INT(AH10)),"",VLOOKUP(INT(AH10),表1_3[],2,0))</f>
        <v/>
      </c>
      <c r="AZ10" s="292" t="str">
        <f>IF(ISERROR(INT(AI10)),"",VLOOKUP(INT(AI10),表1_3[],2,0))</f>
        <v/>
      </c>
      <c r="BA10" s="289">
        <f>IF(ISERROR(INT(S10)),"",VLOOKUP(INT(S10),表1_3[],4,0))</f>
        <v>1</v>
      </c>
      <c r="BB10" s="289" t="str">
        <f>IF(ISERROR(INT(T10)),"",VLOOKUP(INT(T10),表1_3[],4,0))</f>
        <v/>
      </c>
      <c r="BC10" s="289" t="str">
        <f>IF(ISERROR(INT(U10)),"",VLOOKUP(INT(U10),表1_3[],4,0))</f>
        <v/>
      </c>
      <c r="BD10" s="289" t="str">
        <f>IF(ISERROR(INT(V10)),"",VLOOKUP(INT(V10),表1_3[],4,0))</f>
        <v/>
      </c>
      <c r="BE10" s="289" t="str">
        <f>IF(ISERROR(INT(W10)),"",VLOOKUP(INT(W10),表1_3[],4,0))</f>
        <v/>
      </c>
      <c r="BF10" s="289" t="str">
        <f>IF(ISERROR(INT(X10)),"",VLOOKUP(INT(X10),表1_3[],4,0))</f>
        <v/>
      </c>
      <c r="BG10" s="289" t="str">
        <f>IF(ISERROR(INT(Y10)),"",VLOOKUP(INT(Y10),表1_3[],4,0))</f>
        <v/>
      </c>
      <c r="BH10" s="289" t="str">
        <f>IF(ISERROR(INT(Z10)),"",VLOOKUP(INT(Z10),表1_3[],4,0))</f>
        <v/>
      </c>
      <c r="BI10" s="289" t="str">
        <f>IF(ISERROR(INT(AA10)),"",VLOOKUP(INT(AA10),表1_3[],4,0))</f>
        <v/>
      </c>
      <c r="BJ10" s="289" t="str">
        <f>IF(ISERROR(INT(AB10)),"",VLOOKUP(INT(AB10),表1_3[],4,0))</f>
        <v/>
      </c>
      <c r="BK10" s="289" t="str">
        <f>IF(ISERROR(INT(AC10)),"",VLOOKUP(INT(AC10),表1_3[],4,0))</f>
        <v/>
      </c>
      <c r="BL10" s="289" t="str">
        <f>IF(ISERROR(INT(AD10)),"",VLOOKUP(INT(AD10),表1_3[],4,0))</f>
        <v/>
      </c>
      <c r="BM10" s="289" t="str">
        <f>IF(ISERROR(INT(AE10)),"",VLOOKUP(INT(AE10),表1_3[],4,0))</f>
        <v/>
      </c>
      <c r="BN10" s="289" t="str">
        <f>IF(ISERROR(INT(AF10)),"",VLOOKUP(INT(AF10),表1_3[],4,0))</f>
        <v/>
      </c>
      <c r="BO10" s="289" t="str">
        <f>IF(ISERROR(INT(AG10)),"",VLOOKUP(INT(AG10),表1_3[],4,0))</f>
        <v/>
      </c>
      <c r="BP10" s="289" t="str">
        <f>IF(ISERROR(INT(AH10)),"",VLOOKUP(INT(AH10),表1_3[],4,0))</f>
        <v/>
      </c>
      <c r="BQ10" s="289" t="str">
        <f>IF(ISERROR(INT(AI10)),"",VLOOKUP(INT(AI10),表1_3[],4,0))</f>
        <v/>
      </c>
    </row>
    <row r="11" spans="1:69">
      <c r="A11" s="297">
        <v>2003</v>
      </c>
      <c r="B11" s="295">
        <v>2</v>
      </c>
      <c r="C11" s="296" t="s">
        <v>1471</v>
      </c>
      <c r="D11" s="295" t="s">
        <v>31</v>
      </c>
      <c r="E11" s="295" t="s">
        <v>1457</v>
      </c>
      <c r="F11" s="295" t="s">
        <v>1414</v>
      </c>
      <c r="G11" s="295" t="s">
        <v>1</v>
      </c>
      <c r="H11" s="295" t="s">
        <v>1406</v>
      </c>
      <c r="I11" s="295" t="s">
        <v>1413</v>
      </c>
      <c r="J11" s="295" t="str">
        <f t="shared" si="17"/>
        <v>1,0,1,0</v>
      </c>
      <c r="K11" s="295">
        <v>1</v>
      </c>
      <c r="L11" s="295">
        <v>0</v>
      </c>
      <c r="M11" s="295">
        <v>1</v>
      </c>
      <c r="N11" s="295" t="s">
        <v>1</v>
      </c>
      <c r="O11" s="295"/>
      <c r="P11" s="293" t="s">
        <v>1412</v>
      </c>
      <c r="Q11" s="294" t="s">
        <v>1470</v>
      </c>
      <c r="R11" s="294"/>
      <c r="S11" s="293" t="str">
        <f t="shared" si="0"/>
        <v>42</v>
      </c>
      <c r="T11" s="293" t="str">
        <f t="shared" si="1"/>
        <v>77</v>
      </c>
      <c r="U11" s="293" t="str">
        <f t="shared" si="2"/>
        <v/>
      </c>
      <c r="V11" s="293" t="str">
        <f t="shared" si="3"/>
        <v/>
      </c>
      <c r="W11" s="293" t="str">
        <f t="shared" si="4"/>
        <v/>
      </c>
      <c r="X11" s="293" t="str">
        <f t="shared" si="5"/>
        <v/>
      </c>
      <c r="Y11" s="293" t="str">
        <f t="shared" si="6"/>
        <v/>
      </c>
      <c r="Z11" s="293" t="str">
        <f t="shared" si="7"/>
        <v/>
      </c>
      <c r="AA11" s="293" t="str">
        <f t="shared" si="8"/>
        <v/>
      </c>
      <c r="AB11" s="293" t="str">
        <f t="shared" si="9"/>
        <v/>
      </c>
      <c r="AC11" s="293" t="str">
        <f t="shared" si="10"/>
        <v/>
      </c>
      <c r="AD11" s="293" t="str">
        <f t="shared" si="11"/>
        <v/>
      </c>
      <c r="AE11" s="293" t="str">
        <f t="shared" si="12"/>
        <v/>
      </c>
      <c r="AF11" s="293" t="str">
        <f t="shared" si="13"/>
        <v/>
      </c>
      <c r="AG11" s="293" t="str">
        <f t="shared" si="14"/>
        <v/>
      </c>
      <c r="AH11" s="293" t="str">
        <f t="shared" si="15"/>
        <v/>
      </c>
      <c r="AI11" s="293" t="str">
        <f t="shared" si="16"/>
        <v/>
      </c>
      <c r="AJ11" s="292" t="str">
        <f>IF(ISERROR(INT(S11)),"",VLOOKUP(INT(S11),表1_3[],2,0))</f>
        <v>longjing</v>
      </c>
      <c r="AK11" s="292" t="str">
        <f>IF(ISERROR(INT(T11)),"",VLOOKUP(INT(T11),表1_3[],2,0))</f>
        <v>wuseshenniu</v>
      </c>
      <c r="AL11" s="292" t="str">
        <f>IF(ISERROR(INT(U11)),"",VLOOKUP(INT(U11),表1_3[],2,0))</f>
        <v/>
      </c>
      <c r="AM11" s="292" t="str">
        <f>IF(ISERROR(INT(V11)),"",VLOOKUP(INT(V11),表1_3[],2,0))</f>
        <v/>
      </c>
      <c r="AN11" s="292" t="str">
        <f>IF(ISERROR(INT(W11)),"",VLOOKUP(INT(W11),表1_3[],2,0))</f>
        <v/>
      </c>
      <c r="AO11" s="292" t="str">
        <f>IF(ISERROR(INT(X11)),"",VLOOKUP(INT(X11),表1_3[],2,0))</f>
        <v/>
      </c>
      <c r="AP11" s="292" t="str">
        <f>IF(ISERROR(INT(Y11)),"",VLOOKUP(INT(Y11),表1_3[],2,0))</f>
        <v/>
      </c>
      <c r="AQ11" s="292" t="str">
        <f>IF(ISERROR(INT(Z11)),"",VLOOKUP(INT(Z11),表1_3[],2,0))</f>
        <v/>
      </c>
      <c r="AR11" s="292" t="str">
        <f>IF(ISERROR(INT(AA11)),"",VLOOKUP(INT(AA11),表1_3[],2,0))</f>
        <v/>
      </c>
      <c r="AS11" s="292" t="str">
        <f>IF(ISERROR(INT(AB11)),"",VLOOKUP(INT(AB11),表1_3[],2,0))</f>
        <v/>
      </c>
      <c r="AT11" s="292" t="str">
        <f>IF(ISERROR(INT(AC11)),"",VLOOKUP(INT(AC11),表1_3[],2,0))</f>
        <v/>
      </c>
      <c r="AU11" s="292" t="str">
        <f>IF(ISERROR(INT(AD11)),"",VLOOKUP(INT(AD11),表1_3[],2,0))</f>
        <v/>
      </c>
      <c r="AV11" s="292" t="str">
        <f>IF(ISERROR(INT(AE11)),"",VLOOKUP(INT(AE11),表1_3[],2,0))</f>
        <v/>
      </c>
      <c r="AW11" s="292" t="str">
        <f>IF(ISERROR(INT(AF11)),"",VLOOKUP(INT(AF11),表1_3[],2,0))</f>
        <v/>
      </c>
      <c r="AX11" s="292" t="str">
        <f>IF(ISERROR(INT(AG11)),"",VLOOKUP(INT(AG11),表1_3[],2,0))</f>
        <v/>
      </c>
      <c r="AY11" s="292" t="str">
        <f>IF(ISERROR(INT(AH11)),"",VLOOKUP(INT(AH11),表1_3[],2,0))</f>
        <v/>
      </c>
      <c r="AZ11" s="292" t="str">
        <f>IF(ISERROR(INT(AI11)),"",VLOOKUP(INT(AI11),表1_3[],2,0))</f>
        <v/>
      </c>
      <c r="BA11" s="289">
        <f>IF(ISERROR(INT(S11)),"",VLOOKUP(INT(S11),表1_3[],4,0))</f>
        <v>1</v>
      </c>
      <c r="BB11" s="289">
        <f>IF(ISERROR(INT(T11)),"",VLOOKUP(INT(T11),表1_3[],4,0))</f>
        <v>1</v>
      </c>
      <c r="BC11" s="289" t="str">
        <f>IF(ISERROR(INT(U11)),"",VLOOKUP(INT(U11),表1_3[],4,0))</f>
        <v/>
      </c>
      <c r="BD11" s="289" t="str">
        <f>IF(ISERROR(INT(V11)),"",VLOOKUP(INT(V11),表1_3[],4,0))</f>
        <v/>
      </c>
      <c r="BE11" s="289" t="str">
        <f>IF(ISERROR(INT(W11)),"",VLOOKUP(INT(W11),表1_3[],4,0))</f>
        <v/>
      </c>
      <c r="BF11" s="289" t="str">
        <f>IF(ISERROR(INT(X11)),"",VLOOKUP(INT(X11),表1_3[],4,0))</f>
        <v/>
      </c>
      <c r="BG11" s="289" t="str">
        <f>IF(ISERROR(INT(Y11)),"",VLOOKUP(INT(Y11),表1_3[],4,0))</f>
        <v/>
      </c>
      <c r="BH11" s="289" t="str">
        <f>IF(ISERROR(INT(Z11)),"",VLOOKUP(INT(Z11),表1_3[],4,0))</f>
        <v/>
      </c>
      <c r="BI11" s="289" t="str">
        <f>IF(ISERROR(INT(AA11)),"",VLOOKUP(INT(AA11),表1_3[],4,0))</f>
        <v/>
      </c>
      <c r="BJ11" s="289" t="str">
        <f>IF(ISERROR(INT(AB11)),"",VLOOKUP(INT(AB11),表1_3[],4,0))</f>
        <v/>
      </c>
      <c r="BK11" s="289" t="str">
        <f>IF(ISERROR(INT(AC11)),"",VLOOKUP(INT(AC11),表1_3[],4,0))</f>
        <v/>
      </c>
      <c r="BL11" s="289" t="str">
        <f>IF(ISERROR(INT(AD11)),"",VLOOKUP(INT(AD11),表1_3[],4,0))</f>
        <v/>
      </c>
      <c r="BM11" s="289" t="str">
        <f>IF(ISERROR(INT(AE11)),"",VLOOKUP(INT(AE11),表1_3[],4,0))</f>
        <v/>
      </c>
      <c r="BN11" s="289" t="str">
        <f>IF(ISERROR(INT(AF11)),"",VLOOKUP(INT(AF11),表1_3[],4,0))</f>
        <v/>
      </c>
      <c r="BO11" s="289" t="str">
        <f>IF(ISERROR(INT(AG11)),"",VLOOKUP(INT(AG11),表1_3[],4,0))</f>
        <v/>
      </c>
      <c r="BP11" s="289" t="str">
        <f>IF(ISERROR(INT(AH11)),"",VLOOKUP(INT(AH11),表1_3[],4,0))</f>
        <v/>
      </c>
      <c r="BQ11" s="289" t="str">
        <f>IF(ISERROR(INT(AI11)),"",VLOOKUP(INT(AI11),表1_3[],4,0))</f>
        <v/>
      </c>
    </row>
    <row r="12" spans="1:69">
      <c r="A12" s="297" t="s">
        <v>1469</v>
      </c>
      <c r="B12" s="295" t="s">
        <v>24</v>
      </c>
      <c r="C12" s="296" t="s">
        <v>1468</v>
      </c>
      <c r="D12" s="295" t="s">
        <v>1561</v>
      </c>
      <c r="E12" s="295" t="s">
        <v>1559</v>
      </c>
      <c r="F12" s="295" t="s">
        <v>1407</v>
      </c>
      <c r="G12" s="295" t="s">
        <v>1</v>
      </c>
      <c r="H12" s="295" t="s">
        <v>1406</v>
      </c>
      <c r="I12" s="295" t="s">
        <v>350</v>
      </c>
      <c r="J12" s="295" t="str">
        <f t="shared" si="17"/>
        <v>1,1,1,0</v>
      </c>
      <c r="K12" s="295">
        <v>1</v>
      </c>
      <c r="L12" s="295" t="s">
        <v>31</v>
      </c>
      <c r="M12" s="295">
        <v>1</v>
      </c>
      <c r="N12" s="295" t="s">
        <v>1</v>
      </c>
      <c r="O12" s="295"/>
      <c r="P12" s="293" t="s">
        <v>1467</v>
      </c>
      <c r="Q12" s="294" t="s">
        <v>1466</v>
      </c>
      <c r="R12" s="294"/>
      <c r="S12" s="293" t="str">
        <f t="shared" si="0"/>
        <v>52</v>
      </c>
      <c r="T12" s="293" t="str">
        <f t="shared" si="1"/>
        <v>50</v>
      </c>
      <c r="U12" s="293" t="str">
        <f t="shared" si="2"/>
        <v/>
      </c>
      <c r="V12" s="293" t="str">
        <f t="shared" si="3"/>
        <v/>
      </c>
      <c r="W12" s="293" t="str">
        <f t="shared" si="4"/>
        <v/>
      </c>
      <c r="X12" s="293" t="str">
        <f t="shared" si="5"/>
        <v/>
      </c>
      <c r="Y12" s="293" t="str">
        <f t="shared" si="6"/>
        <v/>
      </c>
      <c r="Z12" s="293" t="str">
        <f t="shared" si="7"/>
        <v/>
      </c>
      <c r="AA12" s="293" t="str">
        <f t="shared" si="8"/>
        <v/>
      </c>
      <c r="AB12" s="293" t="str">
        <f t="shared" si="9"/>
        <v/>
      </c>
      <c r="AC12" s="293" t="str">
        <f t="shared" si="10"/>
        <v/>
      </c>
      <c r="AD12" s="293" t="str">
        <f t="shared" si="11"/>
        <v/>
      </c>
      <c r="AE12" s="293" t="str">
        <f t="shared" si="12"/>
        <v/>
      </c>
      <c r="AF12" s="293" t="str">
        <f t="shared" si="13"/>
        <v/>
      </c>
      <c r="AG12" s="293" t="str">
        <f t="shared" si="14"/>
        <v/>
      </c>
      <c r="AH12" s="293" t="str">
        <f t="shared" si="15"/>
        <v/>
      </c>
      <c r="AI12" s="293" t="str">
        <f t="shared" si="16"/>
        <v/>
      </c>
      <c r="AJ12" s="292" t="str">
        <f>IF(ISERROR(INT(S12)),"",VLOOKUP(INT(S12),表1_3[],2,0))</f>
        <v>baozhahetun</v>
      </c>
      <c r="AK12" s="292" t="str">
        <f>IF(ISERROR(INT(T12)),"",VLOOKUP(INT(T12),表1_3[],2,0))</f>
        <v>jiguangjing</v>
      </c>
      <c r="AL12" s="292" t="str">
        <f>IF(ISERROR(INT(U12)),"",VLOOKUP(INT(U12),表1_3[],2,0))</f>
        <v/>
      </c>
      <c r="AM12" s="292" t="str">
        <f>IF(ISERROR(INT(V12)),"",VLOOKUP(INT(V12),表1_3[],2,0))</f>
        <v/>
      </c>
      <c r="AN12" s="292" t="str">
        <f>IF(ISERROR(INT(W12)),"",VLOOKUP(INT(W12),表1_3[],2,0))</f>
        <v/>
      </c>
      <c r="AO12" s="292" t="str">
        <f>IF(ISERROR(INT(X12)),"",VLOOKUP(INT(X12),表1_3[],2,0))</f>
        <v/>
      </c>
      <c r="AP12" s="292" t="str">
        <f>IF(ISERROR(INT(Y12)),"",VLOOKUP(INT(Y12),表1_3[],2,0))</f>
        <v/>
      </c>
      <c r="AQ12" s="292" t="str">
        <f>IF(ISERROR(INT(Z12)),"",VLOOKUP(INT(Z12),表1_3[],2,0))</f>
        <v/>
      </c>
      <c r="AR12" s="292" t="str">
        <f>IF(ISERROR(INT(AA12)),"",VLOOKUP(INT(AA12),表1_3[],2,0))</f>
        <v/>
      </c>
      <c r="AS12" s="292" t="str">
        <f>IF(ISERROR(INT(AB12)),"",VLOOKUP(INT(AB12),表1_3[],2,0))</f>
        <v/>
      </c>
      <c r="AT12" s="292" t="str">
        <f>IF(ISERROR(INT(AC12)),"",VLOOKUP(INT(AC12),表1_3[],2,0))</f>
        <v/>
      </c>
      <c r="AU12" s="292" t="str">
        <f>IF(ISERROR(INT(AD12)),"",VLOOKUP(INT(AD12),表1_3[],2,0))</f>
        <v/>
      </c>
      <c r="AV12" s="292" t="str">
        <f>IF(ISERROR(INT(AE12)),"",VLOOKUP(INT(AE12),表1_3[],2,0))</f>
        <v/>
      </c>
      <c r="AW12" s="292" t="str">
        <f>IF(ISERROR(INT(AF12)),"",VLOOKUP(INT(AF12),表1_3[],2,0))</f>
        <v/>
      </c>
      <c r="AX12" s="292" t="str">
        <f>IF(ISERROR(INT(AG12)),"",VLOOKUP(INT(AG12),表1_3[],2,0))</f>
        <v/>
      </c>
      <c r="AY12" s="292" t="str">
        <f>IF(ISERROR(INT(AH12)),"",VLOOKUP(INT(AH12),表1_3[],2,0))</f>
        <v/>
      </c>
      <c r="AZ12" s="292" t="str">
        <f>IF(ISERROR(INT(AI12)),"",VLOOKUP(INT(AI12),表1_3[],2,0))</f>
        <v/>
      </c>
      <c r="BA12" s="289">
        <f>IF(ISERROR(INT(S12)),"",VLOOKUP(INT(S12),表1_3[],4,0))</f>
        <v>1</v>
      </c>
      <c r="BB12" s="289">
        <f>IF(ISERROR(INT(T12)),"",VLOOKUP(INT(T12),表1_3[],4,0))</f>
        <v>1</v>
      </c>
      <c r="BC12" s="289" t="str">
        <f>IF(ISERROR(INT(U12)),"",VLOOKUP(INT(U12),表1_3[],4,0))</f>
        <v/>
      </c>
      <c r="BD12" s="289" t="str">
        <f>IF(ISERROR(INT(V12)),"",VLOOKUP(INT(V12),表1_3[],4,0))</f>
        <v/>
      </c>
      <c r="BE12" s="289" t="str">
        <f>IF(ISERROR(INT(W12)),"",VLOOKUP(INT(W12),表1_3[],4,0))</f>
        <v/>
      </c>
      <c r="BF12" s="289" t="str">
        <f>IF(ISERROR(INT(X12)),"",VLOOKUP(INT(X12),表1_3[],4,0))</f>
        <v/>
      </c>
      <c r="BG12" s="289" t="str">
        <f>IF(ISERROR(INT(Y12)),"",VLOOKUP(INT(Y12),表1_3[],4,0))</f>
        <v/>
      </c>
      <c r="BH12" s="289" t="str">
        <f>IF(ISERROR(INT(Z12)),"",VLOOKUP(INT(Z12),表1_3[],4,0))</f>
        <v/>
      </c>
      <c r="BI12" s="289" t="str">
        <f>IF(ISERROR(INT(AA12)),"",VLOOKUP(INT(AA12),表1_3[],4,0))</f>
        <v/>
      </c>
      <c r="BJ12" s="289" t="str">
        <f>IF(ISERROR(INT(AB12)),"",VLOOKUP(INT(AB12),表1_3[],4,0))</f>
        <v/>
      </c>
      <c r="BK12" s="289" t="str">
        <f>IF(ISERROR(INT(AC12)),"",VLOOKUP(INT(AC12),表1_3[],4,0))</f>
        <v/>
      </c>
      <c r="BL12" s="289" t="str">
        <f>IF(ISERROR(INT(AD12)),"",VLOOKUP(INT(AD12),表1_3[],4,0))</f>
        <v/>
      </c>
      <c r="BM12" s="289" t="str">
        <f>IF(ISERROR(INT(AE12)),"",VLOOKUP(INT(AE12),表1_3[],4,0))</f>
        <v/>
      </c>
      <c r="BN12" s="289" t="str">
        <f>IF(ISERROR(INT(AF12)),"",VLOOKUP(INT(AF12),表1_3[],4,0))</f>
        <v/>
      </c>
      <c r="BO12" s="289" t="str">
        <f>IF(ISERROR(INT(AG12)),"",VLOOKUP(INT(AG12),表1_3[],4,0))</f>
        <v/>
      </c>
      <c r="BP12" s="289" t="str">
        <f>IF(ISERROR(INT(AH12)),"",VLOOKUP(INT(AH12),表1_3[],4,0))</f>
        <v/>
      </c>
      <c r="BQ12" s="289" t="str">
        <f>IF(ISERROR(INT(AI12)),"",VLOOKUP(INT(AI12),表1_3[],4,0))</f>
        <v/>
      </c>
    </row>
    <row r="13" spans="1:69" ht="14.4" thickBot="1">
      <c r="A13" s="297" t="s">
        <v>1465</v>
      </c>
      <c r="B13" s="295" t="s">
        <v>24</v>
      </c>
      <c r="C13" s="311" t="s">
        <v>1464</v>
      </c>
      <c r="D13" s="295" t="s">
        <v>31</v>
      </c>
      <c r="E13" s="295" t="s">
        <v>1453</v>
      </c>
      <c r="F13" s="295" t="s">
        <v>1407</v>
      </c>
      <c r="G13" s="295">
        <v>1</v>
      </c>
      <c r="H13" s="295" t="s">
        <v>1406</v>
      </c>
      <c r="I13" s="295" t="s">
        <v>1405</v>
      </c>
      <c r="J13" s="295" t="str">
        <f t="shared" si="17"/>
        <v>1,0,1,0</v>
      </c>
      <c r="K13" s="295" t="s">
        <v>31</v>
      </c>
      <c r="L13" s="295" t="s">
        <v>1</v>
      </c>
      <c r="M13" s="295" t="s">
        <v>31</v>
      </c>
      <c r="N13" s="295" t="s">
        <v>1</v>
      </c>
      <c r="O13" s="310"/>
      <c r="P13" s="293" t="s">
        <v>1404</v>
      </c>
      <c r="Q13" s="294" t="s">
        <v>1463</v>
      </c>
      <c r="R13" s="294"/>
      <c r="S13" s="293" t="str">
        <f t="shared" si="0"/>
        <v>63</v>
      </c>
      <c r="T13" s="293" t="str">
        <f t="shared" si="1"/>
        <v/>
      </c>
      <c r="U13" s="293" t="str">
        <f t="shared" si="2"/>
        <v/>
      </c>
      <c r="V13" s="293" t="str">
        <f t="shared" si="3"/>
        <v/>
      </c>
      <c r="W13" s="293" t="str">
        <f t="shared" si="4"/>
        <v/>
      </c>
      <c r="X13" s="293" t="str">
        <f t="shared" si="5"/>
        <v/>
      </c>
      <c r="Y13" s="293" t="str">
        <f t="shared" si="6"/>
        <v/>
      </c>
      <c r="Z13" s="293" t="str">
        <f t="shared" si="7"/>
        <v/>
      </c>
      <c r="AA13" s="293" t="str">
        <f t="shared" si="8"/>
        <v/>
      </c>
      <c r="AB13" s="293" t="str">
        <f t="shared" si="9"/>
        <v/>
      </c>
      <c r="AC13" s="293" t="str">
        <f t="shared" si="10"/>
        <v/>
      </c>
      <c r="AD13" s="293" t="str">
        <f t="shared" si="11"/>
        <v/>
      </c>
      <c r="AE13" s="293" t="str">
        <f t="shared" si="12"/>
        <v/>
      </c>
      <c r="AF13" s="293" t="str">
        <f t="shared" si="13"/>
        <v/>
      </c>
      <c r="AG13" s="293" t="str">
        <f t="shared" si="14"/>
        <v/>
      </c>
      <c r="AH13" s="293" t="str">
        <f t="shared" si="15"/>
        <v/>
      </c>
      <c r="AI13" s="293" t="str">
        <f t="shared" si="16"/>
        <v/>
      </c>
      <c r="AJ13" s="292" t="str">
        <f>IF(ISERROR(INT(S13)),"",VLOOKUP(INT(S13),表1_3[],2,0))</f>
        <v>shuimuboss</v>
      </c>
      <c r="AK13" s="292" t="str">
        <f>IF(ISERROR(INT(T13)),"",VLOOKUP(INT(T13),表1_3[],2,0))</f>
        <v/>
      </c>
      <c r="AL13" s="292" t="str">
        <f>IF(ISERROR(INT(U13)),"",VLOOKUP(INT(U13),表1_3[],2,0))</f>
        <v/>
      </c>
      <c r="AM13" s="292" t="str">
        <f>IF(ISERROR(INT(V13)),"",VLOOKUP(INT(V13),表1_3[],2,0))</f>
        <v/>
      </c>
      <c r="AN13" s="292" t="str">
        <f>IF(ISERROR(INT(W13)),"",VLOOKUP(INT(W13),表1_3[],2,0))</f>
        <v/>
      </c>
      <c r="AO13" s="292" t="str">
        <f>IF(ISERROR(INT(X13)),"",VLOOKUP(INT(X13),表1_3[],2,0))</f>
        <v/>
      </c>
      <c r="AP13" s="292" t="str">
        <f>IF(ISERROR(INT(Y13)),"",VLOOKUP(INT(Y13),表1_3[],2,0))</f>
        <v/>
      </c>
      <c r="AQ13" s="292" t="str">
        <f>IF(ISERROR(INT(Z13)),"",VLOOKUP(INT(Z13),表1_3[],2,0))</f>
        <v/>
      </c>
      <c r="AR13" s="292" t="str">
        <f>IF(ISERROR(INT(AA13)),"",VLOOKUP(INT(AA13),表1_3[],2,0))</f>
        <v/>
      </c>
      <c r="AS13" s="292" t="str">
        <f>IF(ISERROR(INT(AB13)),"",VLOOKUP(INT(AB13),表1_3[],2,0))</f>
        <v/>
      </c>
      <c r="AT13" s="292" t="str">
        <f>IF(ISERROR(INT(AC13)),"",VLOOKUP(INT(AC13),表1_3[],2,0))</f>
        <v/>
      </c>
      <c r="AU13" s="292" t="str">
        <f>IF(ISERROR(INT(AD13)),"",VLOOKUP(INT(AD13),表1_3[],2,0))</f>
        <v/>
      </c>
      <c r="AV13" s="292" t="str">
        <f>IF(ISERROR(INT(AE13)),"",VLOOKUP(INT(AE13),表1_3[],2,0))</f>
        <v/>
      </c>
      <c r="AW13" s="292" t="str">
        <f>IF(ISERROR(INT(AF13)),"",VLOOKUP(INT(AF13),表1_3[],2,0))</f>
        <v/>
      </c>
      <c r="AX13" s="292" t="str">
        <f>IF(ISERROR(INT(AG13)),"",VLOOKUP(INT(AG13),表1_3[],2,0))</f>
        <v/>
      </c>
      <c r="AY13" s="292" t="str">
        <f>IF(ISERROR(INT(AH13)),"",VLOOKUP(INT(AH13),表1_3[],2,0))</f>
        <v/>
      </c>
      <c r="AZ13" s="292" t="str">
        <f>IF(ISERROR(INT(AI13)),"",VLOOKUP(INT(AI13),表1_3[],2,0))</f>
        <v/>
      </c>
      <c r="BA13" s="289">
        <f>IF(ISERROR(INT(S13)),"",VLOOKUP(INT(S13),表1_3[],4,0))</f>
        <v>1</v>
      </c>
      <c r="BB13" s="289" t="str">
        <f>IF(ISERROR(INT(T13)),"",VLOOKUP(INT(T13),表1_3[],4,0))</f>
        <v/>
      </c>
      <c r="BC13" s="289" t="str">
        <f>IF(ISERROR(INT(U13)),"",VLOOKUP(INT(U13),表1_3[],4,0))</f>
        <v/>
      </c>
      <c r="BD13" s="289" t="str">
        <f>IF(ISERROR(INT(V13)),"",VLOOKUP(INT(V13),表1_3[],4,0))</f>
        <v/>
      </c>
      <c r="BE13" s="289" t="str">
        <f>IF(ISERROR(INT(W13)),"",VLOOKUP(INT(W13),表1_3[],4,0))</f>
        <v/>
      </c>
      <c r="BF13" s="289" t="str">
        <f>IF(ISERROR(INT(X13)),"",VLOOKUP(INT(X13),表1_3[],4,0))</f>
        <v/>
      </c>
      <c r="BG13" s="289" t="str">
        <f>IF(ISERROR(INT(Y13)),"",VLOOKUP(INT(Y13),表1_3[],4,0))</f>
        <v/>
      </c>
      <c r="BH13" s="289" t="str">
        <f>IF(ISERROR(INT(Z13)),"",VLOOKUP(INT(Z13),表1_3[],4,0))</f>
        <v/>
      </c>
      <c r="BI13" s="289" t="str">
        <f>IF(ISERROR(INT(AA13)),"",VLOOKUP(INT(AA13),表1_3[],4,0))</f>
        <v/>
      </c>
      <c r="BJ13" s="289" t="str">
        <f>IF(ISERROR(INT(AB13)),"",VLOOKUP(INT(AB13),表1_3[],4,0))</f>
        <v/>
      </c>
      <c r="BK13" s="289" t="str">
        <f>IF(ISERROR(INT(AC13)),"",VLOOKUP(INT(AC13),表1_3[],4,0))</f>
        <v/>
      </c>
      <c r="BL13" s="289" t="str">
        <f>IF(ISERROR(INT(AD13)),"",VLOOKUP(INT(AD13),表1_3[],4,0))</f>
        <v/>
      </c>
      <c r="BM13" s="289" t="str">
        <f>IF(ISERROR(INT(AE13)),"",VLOOKUP(INT(AE13),表1_3[],4,0))</f>
        <v/>
      </c>
      <c r="BN13" s="289" t="str">
        <f>IF(ISERROR(INT(AF13)),"",VLOOKUP(INT(AF13),表1_3[],4,0))</f>
        <v/>
      </c>
      <c r="BO13" s="289" t="str">
        <f>IF(ISERROR(INT(AG13)),"",VLOOKUP(INT(AG13),表1_3[],4,0))</f>
        <v/>
      </c>
      <c r="BP13" s="289" t="str">
        <f>IF(ISERROR(INT(AH13)),"",VLOOKUP(INT(AH13),表1_3[],4,0))</f>
        <v/>
      </c>
      <c r="BQ13" s="289" t="str">
        <f>IF(ISERROR(INT(AI13)),"",VLOOKUP(INT(AI13),表1_3[],4,0))</f>
        <v/>
      </c>
    </row>
    <row r="14" spans="1:69" s="298" customFormat="1" ht="14.4" thickTop="1">
      <c r="A14" s="306">
        <v>3001</v>
      </c>
      <c r="B14" s="303">
        <v>3</v>
      </c>
      <c r="C14" s="306" t="s">
        <v>1462</v>
      </c>
      <c r="D14" s="303" t="s">
        <v>31</v>
      </c>
      <c r="E14" s="303">
        <v>0</v>
      </c>
      <c r="F14" s="303">
        <v>999</v>
      </c>
      <c r="G14" s="303">
        <v>1</v>
      </c>
      <c r="H14" s="303" t="s">
        <v>1</v>
      </c>
      <c r="I14" s="303">
        <v>0</v>
      </c>
      <c r="J14" s="304" t="str">
        <f t="shared" si="17"/>
        <v>0,0,0,1</v>
      </c>
      <c r="K14" s="303">
        <v>0</v>
      </c>
      <c r="L14" s="303">
        <v>0</v>
      </c>
      <c r="M14" s="303">
        <v>0</v>
      </c>
      <c r="N14" s="303">
        <v>1</v>
      </c>
      <c r="O14" s="303"/>
      <c r="P14" s="301" t="s">
        <v>1437</v>
      </c>
      <c r="Q14" s="307" t="s">
        <v>1461</v>
      </c>
      <c r="R14" s="307"/>
      <c r="S14" s="301" t="str">
        <f t="shared" si="0"/>
        <v>35</v>
      </c>
      <c r="T14" s="301" t="str">
        <f t="shared" si="1"/>
        <v/>
      </c>
      <c r="U14" s="301" t="str">
        <f t="shared" si="2"/>
        <v/>
      </c>
      <c r="V14" s="301" t="str">
        <f t="shared" si="3"/>
        <v/>
      </c>
      <c r="W14" s="301" t="str">
        <f t="shared" si="4"/>
        <v/>
      </c>
      <c r="X14" s="301" t="str">
        <f t="shared" si="5"/>
        <v/>
      </c>
      <c r="Y14" s="301" t="str">
        <f t="shared" si="6"/>
        <v/>
      </c>
      <c r="Z14" s="301" t="str">
        <f t="shared" si="7"/>
        <v/>
      </c>
      <c r="AA14" s="301" t="str">
        <f t="shared" si="8"/>
        <v/>
      </c>
      <c r="AB14" s="301" t="str">
        <f t="shared" si="9"/>
        <v/>
      </c>
      <c r="AC14" s="301" t="str">
        <f t="shared" si="10"/>
        <v/>
      </c>
      <c r="AD14" s="301" t="str">
        <f t="shared" si="11"/>
        <v/>
      </c>
      <c r="AE14" s="301" t="str">
        <f t="shared" si="12"/>
        <v/>
      </c>
      <c r="AF14" s="301" t="str">
        <f t="shared" si="13"/>
        <v/>
      </c>
      <c r="AG14" s="301" t="str">
        <f t="shared" si="14"/>
        <v/>
      </c>
      <c r="AH14" s="301" t="str">
        <f t="shared" si="15"/>
        <v/>
      </c>
      <c r="AI14" s="301" t="str">
        <f t="shared" si="16"/>
        <v/>
      </c>
      <c r="AJ14" s="300" t="str">
        <f>IF(ISERROR(INT(S14)),"",VLOOKUP(INT(S14),表1_3[],2,0))</f>
        <v>youlingchuan</v>
      </c>
      <c r="AK14" s="300" t="str">
        <f>IF(ISERROR(INT(T14)),"",VLOOKUP(INT(T14),表1_3[],2,0))</f>
        <v/>
      </c>
      <c r="AL14" s="300" t="str">
        <f>IF(ISERROR(INT(U14)),"",VLOOKUP(INT(U14),表1_3[],2,0))</f>
        <v/>
      </c>
      <c r="AM14" s="300" t="str">
        <f>IF(ISERROR(INT(V14)),"",VLOOKUP(INT(V14),表1_3[],2,0))</f>
        <v/>
      </c>
      <c r="AN14" s="300" t="str">
        <f>IF(ISERROR(INT(W14)),"",VLOOKUP(INT(W14),表1_3[],2,0))</f>
        <v/>
      </c>
      <c r="AO14" s="300" t="str">
        <f>IF(ISERROR(INT(X14)),"",VLOOKUP(INT(X14),表1_3[],2,0))</f>
        <v/>
      </c>
      <c r="AP14" s="300" t="str">
        <f>IF(ISERROR(INT(Y14)),"",VLOOKUP(INT(Y14),表1_3[],2,0))</f>
        <v/>
      </c>
      <c r="AQ14" s="300" t="str">
        <f>IF(ISERROR(INT(Z14)),"",VLOOKUP(INT(Z14),表1_3[],2,0))</f>
        <v/>
      </c>
      <c r="AR14" s="300" t="str">
        <f>IF(ISERROR(INT(AA14)),"",VLOOKUP(INT(AA14),表1_3[],2,0))</f>
        <v/>
      </c>
      <c r="AS14" s="300" t="str">
        <f>IF(ISERROR(INT(AB14)),"",VLOOKUP(INT(AB14),表1_3[],2,0))</f>
        <v/>
      </c>
      <c r="AT14" s="300" t="str">
        <f>IF(ISERROR(INT(AC14)),"",VLOOKUP(INT(AC14),表1_3[],2,0))</f>
        <v/>
      </c>
      <c r="AU14" s="300" t="str">
        <f>IF(ISERROR(INT(AD14)),"",VLOOKUP(INT(AD14),表1_3[],2,0))</f>
        <v/>
      </c>
      <c r="AV14" s="300" t="str">
        <f>IF(ISERROR(INT(AE14)),"",VLOOKUP(INT(AE14),表1_3[],2,0))</f>
        <v/>
      </c>
      <c r="AW14" s="300" t="str">
        <f>IF(ISERROR(INT(AF14)),"",VLOOKUP(INT(AF14),表1_3[],2,0))</f>
        <v/>
      </c>
      <c r="AX14" s="300" t="str">
        <f>IF(ISERROR(INT(AG14)),"",VLOOKUP(INT(AG14),表1_3[],2,0))</f>
        <v/>
      </c>
      <c r="AY14" s="300" t="str">
        <f>IF(ISERROR(INT(AH14)),"",VLOOKUP(INT(AH14),表1_3[],2,0))</f>
        <v/>
      </c>
      <c r="AZ14" s="300" t="str">
        <f>IF(ISERROR(INT(AI14)),"",VLOOKUP(INT(AI14),表1_3[],2,0))</f>
        <v/>
      </c>
      <c r="BA14" s="299">
        <f>IF(ISERROR(INT(S14)),"",VLOOKUP(INT(S14),表1_3[],5,0))</f>
        <v>1</v>
      </c>
      <c r="BB14" s="299" t="str">
        <f>IF(ISERROR(INT(T14)),"",VLOOKUP(INT(T14),表1_3[],5,0))</f>
        <v/>
      </c>
      <c r="BC14" s="299" t="str">
        <f>IF(ISERROR(INT(U14)),"",VLOOKUP(INT(U14),表1_3[],5,0))</f>
        <v/>
      </c>
      <c r="BD14" s="299" t="str">
        <f>IF(ISERROR(INT(V14)),"",VLOOKUP(INT(V14),表1_3[],5,0))</f>
        <v/>
      </c>
      <c r="BE14" s="299" t="str">
        <f>IF(ISERROR(INT(W14)),"",VLOOKUP(INT(W14),表1_3[],5,0))</f>
        <v/>
      </c>
      <c r="BF14" s="299" t="str">
        <f>IF(ISERROR(INT(X14)),"",VLOOKUP(INT(X14),表1_3[],5,0))</f>
        <v/>
      </c>
      <c r="BG14" s="299" t="str">
        <f>IF(ISERROR(INT(Y14)),"",VLOOKUP(INT(Y14),表1_3[],5,0))</f>
        <v/>
      </c>
      <c r="BH14" s="299" t="str">
        <f>IF(ISERROR(INT(Z14)),"",VLOOKUP(INT(Z14),表1_3[],5,0))</f>
        <v/>
      </c>
      <c r="BI14" s="299" t="str">
        <f>IF(ISERROR(INT(AA14)),"",VLOOKUP(INT(AA14),表1_3[],5,0))</f>
        <v/>
      </c>
      <c r="BJ14" s="299" t="str">
        <f>IF(ISERROR(INT(AB14)),"",VLOOKUP(INT(AB14),表1_3[],5,0))</f>
        <v/>
      </c>
      <c r="BK14" s="299" t="str">
        <f>IF(ISERROR(INT(AC14)),"",VLOOKUP(INT(AC14),表1_3[],5,0))</f>
        <v/>
      </c>
      <c r="BL14" s="299" t="str">
        <f>IF(ISERROR(INT(AD14)),"",VLOOKUP(INT(AD14),表1_3[],5,0))</f>
        <v/>
      </c>
      <c r="BM14" s="299" t="str">
        <f>IF(ISERROR(INT(AE14)),"",VLOOKUP(INT(AE14),表1_3[],5,0))</f>
        <v/>
      </c>
      <c r="BN14" s="299" t="str">
        <f>IF(ISERROR(INT(AF14)),"",VLOOKUP(INT(AF14),表1_3[],5,0))</f>
        <v/>
      </c>
      <c r="BO14" s="299" t="str">
        <f>IF(ISERROR(INT(AG14)),"",VLOOKUP(INT(AG14),表1_3[],5,0))</f>
        <v/>
      </c>
      <c r="BP14" s="299" t="str">
        <f>IF(ISERROR(INT(AH14)),"",VLOOKUP(INT(AH14),表1_3[],5,0))</f>
        <v/>
      </c>
      <c r="BQ14" s="299" t="str">
        <f>IF(ISERROR(INT(AI14)),"",VLOOKUP(INT(AI14),表1_3[],5,0))</f>
        <v/>
      </c>
    </row>
    <row r="15" spans="1:69" ht="14.4">
      <c r="A15" s="297">
        <v>3002</v>
      </c>
      <c r="B15" s="295">
        <v>3</v>
      </c>
      <c r="C15" s="309" t="s">
        <v>1460</v>
      </c>
      <c r="D15" s="295" t="s">
        <v>31</v>
      </c>
      <c r="E15" s="295" t="s">
        <v>1</v>
      </c>
      <c r="F15" s="295">
        <v>999</v>
      </c>
      <c r="G15" s="295">
        <v>1</v>
      </c>
      <c r="H15" s="295" t="s">
        <v>1406</v>
      </c>
      <c r="I15" s="295">
        <v>0</v>
      </c>
      <c r="J15" s="295" t="str">
        <f t="shared" si="17"/>
        <v>0,1,0,0</v>
      </c>
      <c r="K15" s="295">
        <v>0</v>
      </c>
      <c r="L15" s="295">
        <v>1</v>
      </c>
      <c r="M15" s="295">
        <v>0</v>
      </c>
      <c r="N15" s="295">
        <v>0</v>
      </c>
      <c r="O15" s="295"/>
      <c r="P15" s="293" t="s">
        <v>1433</v>
      </c>
      <c r="Q15" s="294" t="s">
        <v>1459</v>
      </c>
      <c r="R15" s="294"/>
      <c r="S15" s="293" t="str">
        <f t="shared" si="0"/>
        <v>67</v>
      </c>
      <c r="T15" s="293" t="str">
        <f t="shared" si="1"/>
        <v/>
      </c>
      <c r="U15" s="293" t="str">
        <f t="shared" si="2"/>
        <v/>
      </c>
      <c r="V15" s="293" t="str">
        <f t="shared" si="3"/>
        <v/>
      </c>
      <c r="W15" s="293" t="str">
        <f t="shared" si="4"/>
        <v/>
      </c>
      <c r="X15" s="293" t="str">
        <f t="shared" si="5"/>
        <v/>
      </c>
      <c r="Y15" s="293" t="str">
        <f t="shared" si="6"/>
        <v/>
      </c>
      <c r="Z15" s="293" t="str">
        <f t="shared" si="7"/>
        <v/>
      </c>
      <c r="AA15" s="293" t="str">
        <f t="shared" si="8"/>
        <v/>
      </c>
      <c r="AB15" s="293" t="str">
        <f t="shared" si="9"/>
        <v/>
      </c>
      <c r="AC15" s="293" t="str">
        <f t="shared" si="10"/>
        <v/>
      </c>
      <c r="AD15" s="293" t="str">
        <f t="shared" si="11"/>
        <v/>
      </c>
      <c r="AE15" s="293" t="str">
        <f t="shared" si="12"/>
        <v/>
      </c>
      <c r="AF15" s="293" t="str">
        <f t="shared" si="13"/>
        <v/>
      </c>
      <c r="AG15" s="293" t="str">
        <f t="shared" si="14"/>
        <v/>
      </c>
      <c r="AH15" s="293" t="str">
        <f t="shared" si="15"/>
        <v/>
      </c>
      <c r="AI15" s="293" t="str">
        <f t="shared" si="16"/>
        <v/>
      </c>
      <c r="AJ15" s="292" t="str">
        <f>IF(ISERROR(INT(S15)),"",VLOOKUP(INT(S15),表1_3[],2,0))</f>
        <v>fantianyin</v>
      </c>
      <c r="AK15" s="292" t="str">
        <f>IF(ISERROR(INT(T15)),"",VLOOKUP(INT(T15),表1_3[],2,0))</f>
        <v/>
      </c>
      <c r="AL15" s="292" t="str">
        <f>IF(ISERROR(INT(U15)),"",VLOOKUP(INT(U15),表1_3[],2,0))</f>
        <v/>
      </c>
      <c r="AM15" s="292" t="str">
        <f>IF(ISERROR(INT(V15)),"",VLOOKUP(INT(V15),表1_3[],2,0))</f>
        <v/>
      </c>
      <c r="AN15" s="292" t="str">
        <f>IF(ISERROR(INT(W15)),"",VLOOKUP(INT(W15),表1_3[],2,0))</f>
        <v/>
      </c>
      <c r="AO15" s="292" t="str">
        <f>IF(ISERROR(INT(X15)),"",VLOOKUP(INT(X15),表1_3[],2,0))</f>
        <v/>
      </c>
      <c r="AP15" s="292" t="str">
        <f>IF(ISERROR(INT(Y15)),"",VLOOKUP(INT(Y15),表1_3[],2,0))</f>
        <v/>
      </c>
      <c r="AQ15" s="292" t="str">
        <f>IF(ISERROR(INT(Z15)),"",VLOOKUP(INT(Z15),表1_3[],2,0))</f>
        <v/>
      </c>
      <c r="AR15" s="292" t="str">
        <f>IF(ISERROR(INT(AA15)),"",VLOOKUP(INT(AA15),表1_3[],2,0))</f>
        <v/>
      </c>
      <c r="AS15" s="292" t="str">
        <f>IF(ISERROR(INT(AB15)),"",VLOOKUP(INT(AB15),表1_3[],2,0))</f>
        <v/>
      </c>
      <c r="AT15" s="292" t="str">
        <f>IF(ISERROR(INT(AC15)),"",VLOOKUP(INT(AC15),表1_3[],2,0))</f>
        <v/>
      </c>
      <c r="AU15" s="292" t="str">
        <f>IF(ISERROR(INT(AD15)),"",VLOOKUP(INT(AD15),表1_3[],2,0))</f>
        <v/>
      </c>
      <c r="AV15" s="292" t="str">
        <f>IF(ISERROR(INT(AE15)),"",VLOOKUP(INT(AE15),表1_3[],2,0))</f>
        <v/>
      </c>
      <c r="AW15" s="292" t="str">
        <f>IF(ISERROR(INT(AF15)),"",VLOOKUP(INT(AF15),表1_3[],2,0))</f>
        <v/>
      </c>
      <c r="AX15" s="292" t="str">
        <f>IF(ISERROR(INT(AG15)),"",VLOOKUP(INT(AG15),表1_3[],2,0))</f>
        <v/>
      </c>
      <c r="AY15" s="292" t="str">
        <f>IF(ISERROR(INT(AH15)),"",VLOOKUP(INT(AH15),表1_3[],2,0))</f>
        <v/>
      </c>
      <c r="AZ15" s="292" t="str">
        <f>IF(ISERROR(INT(AI15)),"",VLOOKUP(INT(AI15),表1_3[],2,0))</f>
        <v/>
      </c>
      <c r="BA15" s="289">
        <f>IF(ISERROR(INT(S15)),"",VLOOKUP(INT(S15),表1_3[],5,0))</f>
        <v>1</v>
      </c>
      <c r="BB15" s="289" t="str">
        <f>IF(ISERROR(INT(T15)),"",VLOOKUP(INT(T15),表1_3[],5,0))</f>
        <v/>
      </c>
      <c r="BC15" s="289" t="str">
        <f>IF(ISERROR(INT(U15)),"",VLOOKUP(INT(U15),表1_3[],5,0))</f>
        <v/>
      </c>
      <c r="BD15" s="289" t="str">
        <f>IF(ISERROR(INT(V15)),"",VLOOKUP(INT(V15),表1_3[],5,0))</f>
        <v/>
      </c>
      <c r="BE15" s="289" t="str">
        <f>IF(ISERROR(INT(W15)),"",VLOOKUP(INT(W15),表1_3[],5,0))</f>
        <v/>
      </c>
      <c r="BF15" s="289" t="str">
        <f>IF(ISERROR(INT(X15)),"",VLOOKUP(INT(X15),表1_3[],5,0))</f>
        <v/>
      </c>
      <c r="BG15" s="289" t="str">
        <f>IF(ISERROR(INT(Y15)),"",VLOOKUP(INT(Y15),表1_3[],5,0))</f>
        <v/>
      </c>
      <c r="BH15" s="289" t="str">
        <f>IF(ISERROR(INT(Z15)),"",VLOOKUP(INT(Z15),表1_3[],5,0))</f>
        <v/>
      </c>
      <c r="BI15" s="289" t="str">
        <f>IF(ISERROR(INT(AA15)),"",VLOOKUP(INT(AA15),表1_3[],5,0))</f>
        <v/>
      </c>
      <c r="BJ15" s="289" t="str">
        <f>IF(ISERROR(INT(AB15)),"",VLOOKUP(INT(AB15),表1_3[],5,0))</f>
        <v/>
      </c>
      <c r="BK15" s="289" t="str">
        <f>IF(ISERROR(INT(AC15)),"",VLOOKUP(INT(AC15),表1_3[],5,0))</f>
        <v/>
      </c>
      <c r="BL15" s="289" t="str">
        <f>IF(ISERROR(INT(AD15)),"",VLOOKUP(INT(AD15),表1_3[],5,0))</f>
        <v/>
      </c>
      <c r="BM15" s="289" t="str">
        <f>IF(ISERROR(INT(AE15)),"",VLOOKUP(INT(AE15),表1_3[],5,0))</f>
        <v/>
      </c>
      <c r="BN15" s="289" t="str">
        <f>IF(ISERROR(INT(AF15)),"",VLOOKUP(INT(AF15),表1_3[],5,0))</f>
        <v/>
      </c>
      <c r="BO15" s="289" t="str">
        <f>IF(ISERROR(INT(AG15)),"",VLOOKUP(INT(AG15),表1_3[],5,0))</f>
        <v/>
      </c>
      <c r="BP15" s="289" t="str">
        <f>IF(ISERROR(INT(AH15)),"",VLOOKUP(INT(AH15),表1_3[],5,0))</f>
        <v/>
      </c>
      <c r="BQ15" s="289" t="str">
        <f>IF(ISERROR(INT(AI15)),"",VLOOKUP(INT(AI15),表1_3[],5,0))</f>
        <v/>
      </c>
    </row>
    <row r="16" spans="1:69">
      <c r="A16" s="297">
        <v>3003</v>
      </c>
      <c r="B16" s="295">
        <v>3</v>
      </c>
      <c r="C16" s="296" t="s">
        <v>1458</v>
      </c>
      <c r="D16" s="295" t="s">
        <v>31</v>
      </c>
      <c r="E16" s="295" t="s">
        <v>1457</v>
      </c>
      <c r="F16" s="295" t="s">
        <v>1414</v>
      </c>
      <c r="G16" s="295">
        <v>0</v>
      </c>
      <c r="H16" s="295" t="s">
        <v>1406</v>
      </c>
      <c r="I16" s="295" t="s">
        <v>1413</v>
      </c>
      <c r="J16" s="295" t="str">
        <f t="shared" si="17"/>
        <v>1,0,1,0</v>
      </c>
      <c r="K16" s="295">
        <v>1</v>
      </c>
      <c r="L16" s="295">
        <v>0</v>
      </c>
      <c r="M16" s="295">
        <v>1</v>
      </c>
      <c r="N16" s="295">
        <v>0</v>
      </c>
      <c r="O16" s="295"/>
      <c r="P16" s="293" t="s">
        <v>1412</v>
      </c>
      <c r="Q16" s="294" t="s">
        <v>1456</v>
      </c>
      <c r="R16" s="294"/>
      <c r="S16" s="293" t="str">
        <f t="shared" si="0"/>
        <v>41</v>
      </c>
      <c r="T16" s="293" t="str">
        <f t="shared" si="1"/>
        <v>43</v>
      </c>
      <c r="U16" s="293" t="str">
        <f t="shared" si="2"/>
        <v/>
      </c>
      <c r="V16" s="293" t="str">
        <f t="shared" si="3"/>
        <v/>
      </c>
      <c r="W16" s="293" t="str">
        <f t="shared" si="4"/>
        <v/>
      </c>
      <c r="X16" s="293" t="str">
        <f t="shared" si="5"/>
        <v/>
      </c>
      <c r="Y16" s="293" t="str">
        <f t="shared" si="6"/>
        <v/>
      </c>
      <c r="Z16" s="293" t="str">
        <f t="shared" si="7"/>
        <v/>
      </c>
      <c r="AA16" s="293" t="str">
        <f t="shared" si="8"/>
        <v/>
      </c>
      <c r="AB16" s="293" t="str">
        <f t="shared" si="9"/>
        <v/>
      </c>
      <c r="AC16" s="293" t="str">
        <f t="shared" si="10"/>
        <v/>
      </c>
      <c r="AD16" s="293" t="str">
        <f t="shared" si="11"/>
        <v/>
      </c>
      <c r="AE16" s="293" t="str">
        <f t="shared" si="12"/>
        <v/>
      </c>
      <c r="AF16" s="293" t="str">
        <f t="shared" si="13"/>
        <v/>
      </c>
      <c r="AG16" s="293" t="str">
        <f t="shared" si="14"/>
        <v/>
      </c>
      <c r="AH16" s="293" t="str">
        <f t="shared" si="15"/>
        <v/>
      </c>
      <c r="AI16" s="293" t="str">
        <f t="shared" si="16"/>
        <v/>
      </c>
      <c r="AJ16" s="292" t="str">
        <f>IF(ISERROR(INT(S16)),"",VLOOKUP(INT(S16),表1_3[],2,0))</f>
        <v>caishen</v>
      </c>
      <c r="AK16" s="292" t="str">
        <f>IF(ISERROR(INT(T16)),"",VLOOKUP(INT(T16),表1_3[],2,0))</f>
        <v>jinchan</v>
      </c>
      <c r="AL16" s="292" t="str">
        <f>IF(ISERROR(INT(U16)),"",VLOOKUP(INT(U16),表1_3[],2,0))</f>
        <v/>
      </c>
      <c r="AM16" s="292" t="str">
        <f>IF(ISERROR(INT(V16)),"",VLOOKUP(INT(V16),表1_3[],2,0))</f>
        <v/>
      </c>
      <c r="AN16" s="292" t="str">
        <f>IF(ISERROR(INT(W16)),"",VLOOKUP(INT(W16),表1_3[],2,0))</f>
        <v/>
      </c>
      <c r="AO16" s="292" t="str">
        <f>IF(ISERROR(INT(X16)),"",VLOOKUP(INT(X16),表1_3[],2,0))</f>
        <v/>
      </c>
      <c r="AP16" s="292" t="str">
        <f>IF(ISERROR(INT(Y16)),"",VLOOKUP(INT(Y16),表1_3[],2,0))</f>
        <v/>
      </c>
      <c r="AQ16" s="292" t="str">
        <f>IF(ISERROR(INT(Z16)),"",VLOOKUP(INT(Z16),表1_3[],2,0))</f>
        <v/>
      </c>
      <c r="AR16" s="292" t="str">
        <f>IF(ISERROR(INT(AA16)),"",VLOOKUP(INT(AA16),表1_3[],2,0))</f>
        <v/>
      </c>
      <c r="AS16" s="292" t="str">
        <f>IF(ISERROR(INT(AB16)),"",VLOOKUP(INT(AB16),表1_3[],2,0))</f>
        <v/>
      </c>
      <c r="AT16" s="292" t="str">
        <f>IF(ISERROR(INT(AC16)),"",VLOOKUP(INT(AC16),表1_3[],2,0))</f>
        <v/>
      </c>
      <c r="AU16" s="292" t="str">
        <f>IF(ISERROR(INT(AD16)),"",VLOOKUP(INT(AD16),表1_3[],2,0))</f>
        <v/>
      </c>
      <c r="AV16" s="292" t="str">
        <f>IF(ISERROR(INT(AE16)),"",VLOOKUP(INT(AE16),表1_3[],2,0))</f>
        <v/>
      </c>
      <c r="AW16" s="292" t="str">
        <f>IF(ISERROR(INT(AF16)),"",VLOOKUP(INT(AF16),表1_3[],2,0))</f>
        <v/>
      </c>
      <c r="AX16" s="292" t="str">
        <f>IF(ISERROR(INT(AG16)),"",VLOOKUP(INT(AG16),表1_3[],2,0))</f>
        <v/>
      </c>
      <c r="AY16" s="292" t="str">
        <f>IF(ISERROR(INT(AH16)),"",VLOOKUP(INT(AH16),表1_3[],2,0))</f>
        <v/>
      </c>
      <c r="AZ16" s="292" t="str">
        <f>IF(ISERROR(INT(AI16)),"",VLOOKUP(INT(AI16),表1_3[],2,0))</f>
        <v/>
      </c>
      <c r="BA16" s="289">
        <f>IF(ISERROR(INT(S16)),"",VLOOKUP(INT(S16),表1_3[],5,0))</f>
        <v>1</v>
      </c>
      <c r="BB16" s="289">
        <f>IF(ISERROR(INT(T16)),"",VLOOKUP(INT(T16),表1_3[],5,0))</f>
        <v>1</v>
      </c>
      <c r="BC16" s="289" t="str">
        <f>IF(ISERROR(INT(U16)),"",VLOOKUP(INT(U16),表1_3[],5,0))</f>
        <v/>
      </c>
      <c r="BD16" s="289" t="str">
        <f>IF(ISERROR(INT(V16)),"",VLOOKUP(INT(V16),表1_3[],5,0))</f>
        <v/>
      </c>
      <c r="BE16" s="289" t="str">
        <f>IF(ISERROR(INT(W16)),"",VLOOKUP(INT(W16),表1_3[],5,0))</f>
        <v/>
      </c>
      <c r="BF16" s="289" t="str">
        <f>IF(ISERROR(INT(X16)),"",VLOOKUP(INT(X16),表1_3[],5,0))</f>
        <v/>
      </c>
      <c r="BG16" s="289" t="str">
        <f>IF(ISERROR(INT(Y16)),"",VLOOKUP(INT(Y16),表1_3[],5,0))</f>
        <v/>
      </c>
      <c r="BH16" s="289" t="str">
        <f>IF(ISERROR(INT(Z16)),"",VLOOKUP(INT(Z16),表1_3[],5,0))</f>
        <v/>
      </c>
      <c r="BI16" s="289" t="str">
        <f>IF(ISERROR(INT(AA16)),"",VLOOKUP(INT(AA16),表1_3[],5,0))</f>
        <v/>
      </c>
      <c r="BJ16" s="289" t="str">
        <f>IF(ISERROR(INT(AB16)),"",VLOOKUP(INT(AB16),表1_3[],5,0))</f>
        <v/>
      </c>
      <c r="BK16" s="289" t="str">
        <f>IF(ISERROR(INT(AC16)),"",VLOOKUP(INT(AC16),表1_3[],5,0))</f>
        <v/>
      </c>
      <c r="BL16" s="289" t="str">
        <f>IF(ISERROR(INT(AD16)),"",VLOOKUP(INT(AD16),表1_3[],5,0))</f>
        <v/>
      </c>
      <c r="BM16" s="289" t="str">
        <f>IF(ISERROR(INT(AE16)),"",VLOOKUP(INT(AE16),表1_3[],5,0))</f>
        <v/>
      </c>
      <c r="BN16" s="289" t="str">
        <f>IF(ISERROR(INT(AF16)),"",VLOOKUP(INT(AF16),表1_3[],5,0))</f>
        <v/>
      </c>
      <c r="BO16" s="289" t="str">
        <f>IF(ISERROR(INT(AG16)),"",VLOOKUP(INT(AG16),表1_3[],5,0))</f>
        <v/>
      </c>
      <c r="BP16" s="289" t="str">
        <f>IF(ISERROR(INT(AH16)),"",VLOOKUP(INT(AH16),表1_3[],5,0))</f>
        <v/>
      </c>
      <c r="BQ16" s="289" t="str">
        <f>IF(ISERROR(INT(AI16)),"",VLOOKUP(INT(AI16),表1_3[],5,0))</f>
        <v/>
      </c>
    </row>
    <row r="17" spans="1:69">
      <c r="A17" s="297" t="s">
        <v>1455</v>
      </c>
      <c r="B17" s="295">
        <v>3</v>
      </c>
      <c r="C17" s="296" t="s">
        <v>1454</v>
      </c>
      <c r="D17" s="295" t="s">
        <v>31</v>
      </c>
      <c r="E17" s="295" t="s">
        <v>1453</v>
      </c>
      <c r="F17" s="295" t="s">
        <v>1407</v>
      </c>
      <c r="G17" s="295">
        <v>1</v>
      </c>
      <c r="H17" s="295" t="s">
        <v>1406</v>
      </c>
      <c r="I17" s="295" t="s">
        <v>1452</v>
      </c>
      <c r="J17" s="295" t="str">
        <f t="shared" si="17"/>
        <v>1,0,1,0</v>
      </c>
      <c r="K17" s="295" t="s">
        <v>31</v>
      </c>
      <c r="L17" s="295" t="s">
        <v>1</v>
      </c>
      <c r="M17" s="295" t="s">
        <v>31</v>
      </c>
      <c r="N17" s="295" t="s">
        <v>1</v>
      </c>
      <c r="O17" s="295"/>
      <c r="P17" s="293" t="s">
        <v>1404</v>
      </c>
      <c r="Q17" s="294" t="s">
        <v>1451</v>
      </c>
      <c r="R17" s="294"/>
      <c r="S17" s="293" t="str">
        <f t="shared" si="0"/>
        <v>70</v>
      </c>
      <c r="T17" s="293" t="str">
        <f t="shared" si="1"/>
        <v>71</v>
      </c>
      <c r="U17" s="293" t="str">
        <f t="shared" si="2"/>
        <v/>
      </c>
      <c r="V17" s="293" t="str">
        <f t="shared" si="3"/>
        <v/>
      </c>
      <c r="W17" s="293" t="str">
        <f t="shared" si="4"/>
        <v/>
      </c>
      <c r="X17" s="293" t="str">
        <f t="shared" si="5"/>
        <v/>
      </c>
      <c r="Y17" s="293" t="str">
        <f t="shared" si="6"/>
        <v/>
      </c>
      <c r="Z17" s="293" t="str">
        <f t="shared" si="7"/>
        <v/>
      </c>
      <c r="AA17" s="293" t="str">
        <f t="shared" si="8"/>
        <v/>
      </c>
      <c r="AB17" s="293" t="str">
        <f t="shared" si="9"/>
        <v/>
      </c>
      <c r="AC17" s="293" t="str">
        <f t="shared" si="10"/>
        <v/>
      </c>
      <c r="AD17" s="293" t="str">
        <f t="shared" si="11"/>
        <v/>
      </c>
      <c r="AE17" s="293" t="str">
        <f t="shared" si="12"/>
        <v/>
      </c>
      <c r="AF17" s="293" t="str">
        <f t="shared" si="13"/>
        <v/>
      </c>
      <c r="AG17" s="293" t="str">
        <f t="shared" si="14"/>
        <v/>
      </c>
      <c r="AH17" s="293" t="str">
        <f t="shared" si="15"/>
        <v/>
      </c>
      <c r="AI17" s="293" t="str">
        <f t="shared" si="16"/>
        <v/>
      </c>
      <c r="AJ17" s="292" t="str">
        <f>IF(ISERROR(INT(S17)),"",VLOOKUP(INT(S17),表1_3[],2,0))</f>
        <v>henggongyu</v>
      </c>
      <c r="AK17" s="292" t="str">
        <f>IF(ISERROR(INT(T17)),"",VLOOKUP(INT(T17),表1_3[],2,0))</f>
        <v>baozangjue</v>
      </c>
      <c r="AL17" s="292" t="str">
        <f>IF(ISERROR(INT(U17)),"",VLOOKUP(INT(U17),表1_3[],2,0))</f>
        <v/>
      </c>
      <c r="AM17" s="292" t="str">
        <f>IF(ISERROR(INT(V17)),"",VLOOKUP(INT(V17),表1_3[],2,0))</f>
        <v/>
      </c>
      <c r="AN17" s="292" t="str">
        <f>IF(ISERROR(INT(W17)),"",VLOOKUP(INT(W17),表1_3[],2,0))</f>
        <v/>
      </c>
      <c r="AO17" s="292" t="str">
        <f>IF(ISERROR(INT(X17)),"",VLOOKUP(INT(X17),表1_3[],2,0))</f>
        <v/>
      </c>
      <c r="AP17" s="292" t="str">
        <f>IF(ISERROR(INT(Y17)),"",VLOOKUP(INT(Y17),表1_3[],2,0))</f>
        <v/>
      </c>
      <c r="AQ17" s="292" t="str">
        <f>IF(ISERROR(INT(Z17)),"",VLOOKUP(INT(Z17),表1_3[],2,0))</f>
        <v/>
      </c>
      <c r="AR17" s="292" t="str">
        <f>IF(ISERROR(INT(AA17)),"",VLOOKUP(INT(AA17),表1_3[],2,0))</f>
        <v/>
      </c>
      <c r="AS17" s="292" t="str">
        <f>IF(ISERROR(INT(AB17)),"",VLOOKUP(INT(AB17),表1_3[],2,0))</f>
        <v/>
      </c>
      <c r="AT17" s="292" t="str">
        <f>IF(ISERROR(INT(AC17)),"",VLOOKUP(INT(AC17),表1_3[],2,0))</f>
        <v/>
      </c>
      <c r="AU17" s="292" t="str">
        <f>IF(ISERROR(INT(AD17)),"",VLOOKUP(INT(AD17),表1_3[],2,0))</f>
        <v/>
      </c>
      <c r="AV17" s="292" t="str">
        <f>IF(ISERROR(INT(AE17)),"",VLOOKUP(INT(AE17),表1_3[],2,0))</f>
        <v/>
      </c>
      <c r="AW17" s="292" t="str">
        <f>IF(ISERROR(INT(AF17)),"",VLOOKUP(INT(AF17),表1_3[],2,0))</f>
        <v/>
      </c>
      <c r="AX17" s="292" t="str">
        <f>IF(ISERROR(INT(AG17)),"",VLOOKUP(INT(AG17),表1_3[],2,0))</f>
        <v/>
      </c>
      <c r="AY17" s="292" t="str">
        <f>IF(ISERROR(INT(AH17)),"",VLOOKUP(INT(AH17),表1_3[],2,0))</f>
        <v/>
      </c>
      <c r="AZ17" s="292" t="str">
        <f>IF(ISERROR(INT(AI17)),"",VLOOKUP(INT(AI17),表1_3[],2,0))</f>
        <v/>
      </c>
      <c r="BA17" s="289">
        <f>IF(ISERROR(INT(S17)),"",VLOOKUP(INT(S17),表1_3[],5,0))</f>
        <v>1</v>
      </c>
      <c r="BB17" s="289">
        <f>IF(ISERROR(INT(T17)),"",VLOOKUP(INT(T17),表1_3[],5,0))</f>
        <v>1</v>
      </c>
      <c r="BC17" s="289" t="str">
        <f>IF(ISERROR(INT(U17)),"",VLOOKUP(INT(U17),表1_3[],5,0))</f>
        <v/>
      </c>
      <c r="BD17" s="289" t="str">
        <f>IF(ISERROR(INT(V17)),"",VLOOKUP(INT(V17),表1_3[],5,0))</f>
        <v/>
      </c>
      <c r="BE17" s="289" t="str">
        <f>IF(ISERROR(INT(W17)),"",VLOOKUP(INT(W17),表1_3[],5,0))</f>
        <v/>
      </c>
      <c r="BF17" s="289" t="str">
        <f>IF(ISERROR(INT(X17)),"",VLOOKUP(INT(X17),表1_3[],5,0))</f>
        <v/>
      </c>
      <c r="BG17" s="289" t="str">
        <f>IF(ISERROR(INT(Y17)),"",VLOOKUP(INT(Y17),表1_3[],5,0))</f>
        <v/>
      </c>
      <c r="BH17" s="289" t="str">
        <f>IF(ISERROR(INT(Z17)),"",VLOOKUP(INT(Z17),表1_3[],5,0))</f>
        <v/>
      </c>
      <c r="BI17" s="289" t="str">
        <f>IF(ISERROR(INT(AA17)),"",VLOOKUP(INT(AA17),表1_3[],5,0))</f>
        <v/>
      </c>
      <c r="BJ17" s="289" t="str">
        <f>IF(ISERROR(INT(AB17)),"",VLOOKUP(INT(AB17),表1_3[],5,0))</f>
        <v/>
      </c>
      <c r="BK17" s="289" t="str">
        <f>IF(ISERROR(INT(AC17)),"",VLOOKUP(INT(AC17),表1_3[],5,0))</f>
        <v/>
      </c>
      <c r="BL17" s="289" t="str">
        <f>IF(ISERROR(INT(AD17)),"",VLOOKUP(INT(AD17),表1_3[],5,0))</f>
        <v/>
      </c>
      <c r="BM17" s="289" t="str">
        <f>IF(ISERROR(INT(AE17)),"",VLOOKUP(INT(AE17),表1_3[],5,0))</f>
        <v/>
      </c>
      <c r="BN17" s="289" t="str">
        <f>IF(ISERROR(INT(AF17)),"",VLOOKUP(INT(AF17),表1_3[],5,0))</f>
        <v/>
      </c>
      <c r="BO17" s="289" t="str">
        <f>IF(ISERROR(INT(AG17)),"",VLOOKUP(INT(AG17),表1_3[],5,0))</f>
        <v/>
      </c>
      <c r="BP17" s="289" t="str">
        <f>IF(ISERROR(INT(AH17)),"",VLOOKUP(INT(AH17),表1_3[],5,0))</f>
        <v/>
      </c>
      <c r="BQ17" s="289" t="str">
        <f>IF(ISERROR(INT(AI17)),"",VLOOKUP(INT(AI17),表1_3[],5,0))</f>
        <v/>
      </c>
    </row>
    <row r="18" spans="1:69" ht="14.4" thickBot="1">
      <c r="A18" s="297" t="s">
        <v>1450</v>
      </c>
      <c r="B18" s="295">
        <v>3</v>
      </c>
      <c r="C18" s="296" t="s">
        <v>1449</v>
      </c>
      <c r="D18" s="295" t="s">
        <v>31</v>
      </c>
      <c r="E18" s="295" t="s">
        <v>1408</v>
      </c>
      <c r="F18" s="295" t="s">
        <v>1407</v>
      </c>
      <c r="G18" s="295">
        <v>1</v>
      </c>
      <c r="H18" s="295" t="s">
        <v>1406</v>
      </c>
      <c r="I18" s="295" t="s">
        <v>1405</v>
      </c>
      <c r="J18" s="295" t="str">
        <f t="shared" si="17"/>
        <v>1,0,1,0</v>
      </c>
      <c r="K18" s="295" t="s">
        <v>31</v>
      </c>
      <c r="L18" s="295" t="s">
        <v>1</v>
      </c>
      <c r="M18" s="295" t="s">
        <v>31</v>
      </c>
      <c r="N18" s="295" t="s">
        <v>1</v>
      </c>
      <c r="O18" s="295"/>
      <c r="P18" s="293" t="s">
        <v>1404</v>
      </c>
      <c r="Q18" s="294" t="s">
        <v>1448</v>
      </c>
      <c r="R18" s="294"/>
      <c r="S18" s="293" t="str">
        <f t="shared" si="0"/>
        <v>38</v>
      </c>
      <c r="T18" s="293" t="str">
        <f t="shared" si="1"/>
        <v/>
      </c>
      <c r="U18" s="293" t="str">
        <f t="shared" si="2"/>
        <v/>
      </c>
      <c r="V18" s="293" t="str">
        <f t="shared" si="3"/>
        <v/>
      </c>
      <c r="W18" s="293" t="str">
        <f t="shared" si="4"/>
        <v/>
      </c>
      <c r="X18" s="293" t="str">
        <f t="shared" si="5"/>
        <v/>
      </c>
      <c r="Y18" s="293" t="str">
        <f t="shared" si="6"/>
        <v/>
      </c>
      <c r="Z18" s="293" t="str">
        <f t="shared" si="7"/>
        <v/>
      </c>
      <c r="AA18" s="293" t="str">
        <f t="shared" si="8"/>
        <v/>
      </c>
      <c r="AB18" s="293" t="str">
        <f t="shared" si="9"/>
        <v/>
      </c>
      <c r="AC18" s="293" t="str">
        <f t="shared" si="10"/>
        <v/>
      </c>
      <c r="AD18" s="293" t="str">
        <f t="shared" si="11"/>
        <v/>
      </c>
      <c r="AE18" s="293" t="str">
        <f t="shared" si="12"/>
        <v/>
      </c>
      <c r="AF18" s="293" t="str">
        <f t="shared" si="13"/>
        <v/>
      </c>
      <c r="AG18" s="293" t="str">
        <f t="shared" si="14"/>
        <v/>
      </c>
      <c r="AH18" s="293" t="str">
        <f t="shared" si="15"/>
        <v/>
      </c>
      <c r="AI18" s="293" t="str">
        <f t="shared" si="16"/>
        <v/>
      </c>
      <c r="AJ18" s="292" t="str">
        <f>IF(ISERROR(INT(S18)),"",VLOOKUP(INT(S18),表1_3[],2,0))</f>
        <v>kedaya</v>
      </c>
      <c r="AK18" s="292" t="str">
        <f>IF(ISERROR(INT(T18)),"",VLOOKUP(INT(T18),表1_3[],2,0))</f>
        <v/>
      </c>
      <c r="AL18" s="292" t="str">
        <f>IF(ISERROR(INT(U18)),"",VLOOKUP(INT(U18),表1_3[],2,0))</f>
        <v/>
      </c>
      <c r="AM18" s="292" t="str">
        <f>IF(ISERROR(INT(V18)),"",VLOOKUP(INT(V18),表1_3[],2,0))</f>
        <v/>
      </c>
      <c r="AN18" s="292" t="str">
        <f>IF(ISERROR(INT(W18)),"",VLOOKUP(INT(W18),表1_3[],2,0))</f>
        <v/>
      </c>
      <c r="AO18" s="292" t="str">
        <f>IF(ISERROR(INT(X18)),"",VLOOKUP(INT(X18),表1_3[],2,0))</f>
        <v/>
      </c>
      <c r="AP18" s="292" t="str">
        <f>IF(ISERROR(INT(Y18)),"",VLOOKUP(INT(Y18),表1_3[],2,0))</f>
        <v/>
      </c>
      <c r="AQ18" s="292" t="str">
        <f>IF(ISERROR(INT(Z18)),"",VLOOKUP(INT(Z18),表1_3[],2,0))</f>
        <v/>
      </c>
      <c r="AR18" s="292" t="str">
        <f>IF(ISERROR(INT(AA18)),"",VLOOKUP(INT(AA18),表1_3[],2,0))</f>
        <v/>
      </c>
      <c r="AS18" s="292" t="str">
        <f>IF(ISERROR(INT(AB18)),"",VLOOKUP(INT(AB18),表1_3[],2,0))</f>
        <v/>
      </c>
      <c r="AT18" s="292" t="str">
        <f>IF(ISERROR(INT(AC18)),"",VLOOKUP(INT(AC18),表1_3[],2,0))</f>
        <v/>
      </c>
      <c r="AU18" s="292" t="str">
        <f>IF(ISERROR(INT(AD18)),"",VLOOKUP(INT(AD18),表1_3[],2,0))</f>
        <v/>
      </c>
      <c r="AV18" s="292" t="str">
        <f>IF(ISERROR(INT(AE18)),"",VLOOKUP(INT(AE18),表1_3[],2,0))</f>
        <v/>
      </c>
      <c r="AW18" s="292" t="str">
        <f>IF(ISERROR(INT(AF18)),"",VLOOKUP(INT(AF18),表1_3[],2,0))</f>
        <v/>
      </c>
      <c r="AX18" s="292" t="str">
        <f>IF(ISERROR(INT(AG18)),"",VLOOKUP(INT(AG18),表1_3[],2,0))</f>
        <v/>
      </c>
      <c r="AY18" s="292" t="str">
        <f>IF(ISERROR(INT(AH18)),"",VLOOKUP(INT(AH18),表1_3[],2,0))</f>
        <v/>
      </c>
      <c r="AZ18" s="292" t="str">
        <f>IF(ISERROR(INT(AI18)),"",VLOOKUP(INT(AI18),表1_3[],2,0))</f>
        <v/>
      </c>
      <c r="BA18" s="289">
        <f>IF(ISERROR(INT(S18)),"",VLOOKUP(INT(S18),表1_3[],5,0))</f>
        <v>1</v>
      </c>
      <c r="BB18" s="289" t="str">
        <f>IF(ISERROR(INT(T18)),"",VLOOKUP(INT(T18),表1_3[],5,0))</f>
        <v/>
      </c>
      <c r="BC18" s="289" t="str">
        <f>IF(ISERROR(INT(U18)),"",VLOOKUP(INT(U18),表1_3[],5,0))</f>
        <v/>
      </c>
      <c r="BD18" s="289" t="str">
        <f>IF(ISERROR(INT(V18)),"",VLOOKUP(INT(V18),表1_3[],5,0))</f>
        <v/>
      </c>
      <c r="BE18" s="289" t="str">
        <f>IF(ISERROR(INT(W18)),"",VLOOKUP(INT(W18),表1_3[],5,0))</f>
        <v/>
      </c>
      <c r="BF18" s="289" t="str">
        <f>IF(ISERROR(INT(X18)),"",VLOOKUP(INT(X18),表1_3[],5,0))</f>
        <v/>
      </c>
      <c r="BG18" s="289" t="str">
        <f>IF(ISERROR(INT(Y18)),"",VLOOKUP(INT(Y18),表1_3[],5,0))</f>
        <v/>
      </c>
      <c r="BH18" s="289" t="str">
        <f>IF(ISERROR(INT(Z18)),"",VLOOKUP(INT(Z18),表1_3[],5,0))</f>
        <v/>
      </c>
      <c r="BI18" s="289" t="str">
        <f>IF(ISERROR(INT(AA18)),"",VLOOKUP(INT(AA18),表1_3[],5,0))</f>
        <v/>
      </c>
      <c r="BJ18" s="289" t="str">
        <f>IF(ISERROR(INT(AB18)),"",VLOOKUP(INT(AB18),表1_3[],5,0))</f>
        <v/>
      </c>
      <c r="BK18" s="289" t="str">
        <f>IF(ISERROR(INT(AC18)),"",VLOOKUP(INT(AC18),表1_3[],5,0))</f>
        <v/>
      </c>
      <c r="BL18" s="289" t="str">
        <f>IF(ISERROR(INT(AD18)),"",VLOOKUP(INT(AD18),表1_3[],5,0))</f>
        <v/>
      </c>
      <c r="BM18" s="289" t="str">
        <f>IF(ISERROR(INT(AE18)),"",VLOOKUP(INT(AE18),表1_3[],5,0))</f>
        <v/>
      </c>
      <c r="BN18" s="289" t="str">
        <f>IF(ISERROR(INT(AF18)),"",VLOOKUP(INT(AF18),表1_3[],5,0))</f>
        <v/>
      </c>
      <c r="BO18" s="289" t="str">
        <f>IF(ISERROR(INT(AG18)),"",VLOOKUP(INT(AG18),表1_3[],5,0))</f>
        <v/>
      </c>
      <c r="BP18" s="289" t="str">
        <f>IF(ISERROR(INT(AH18)),"",VLOOKUP(INT(AH18),表1_3[],5,0))</f>
        <v/>
      </c>
      <c r="BQ18" s="289" t="str">
        <f>IF(ISERROR(INT(AI18)),"",VLOOKUP(INT(AI18),表1_3[],5,0))</f>
        <v/>
      </c>
    </row>
    <row r="19" spans="1:69" s="298" customFormat="1" ht="14.4" thickTop="1">
      <c r="A19" s="306">
        <v>4001</v>
      </c>
      <c r="B19" s="303">
        <v>4</v>
      </c>
      <c r="C19" s="306">
        <v>64</v>
      </c>
      <c r="D19" s="303" t="s">
        <v>31</v>
      </c>
      <c r="E19" s="303">
        <v>0</v>
      </c>
      <c r="F19" s="303">
        <v>999</v>
      </c>
      <c r="G19" s="303">
        <v>1</v>
      </c>
      <c r="H19" s="303" t="s">
        <v>1406</v>
      </c>
      <c r="I19" s="303">
        <v>0</v>
      </c>
      <c r="J19" s="304" t="str">
        <f t="shared" si="17"/>
        <v>0,0,0,1</v>
      </c>
      <c r="K19" s="303">
        <v>0</v>
      </c>
      <c r="L19" s="303">
        <v>0</v>
      </c>
      <c r="M19" s="303">
        <v>0</v>
      </c>
      <c r="N19" s="303">
        <v>1</v>
      </c>
      <c r="O19" s="303"/>
      <c r="P19" s="301" t="s">
        <v>1437</v>
      </c>
      <c r="Q19" s="307" t="s">
        <v>1447</v>
      </c>
      <c r="R19" s="307"/>
      <c r="S19" s="301" t="str">
        <f t="shared" si="0"/>
        <v>64</v>
      </c>
      <c r="T19" s="301" t="str">
        <f t="shared" si="1"/>
        <v/>
      </c>
      <c r="U19" s="301" t="str">
        <f t="shared" si="2"/>
        <v/>
      </c>
      <c r="V19" s="301" t="str">
        <f t="shared" si="3"/>
        <v/>
      </c>
      <c r="W19" s="301" t="str">
        <f t="shared" si="4"/>
        <v/>
      </c>
      <c r="X19" s="301" t="str">
        <f t="shared" si="5"/>
        <v/>
      </c>
      <c r="Y19" s="301" t="str">
        <f t="shared" si="6"/>
        <v/>
      </c>
      <c r="Z19" s="301" t="str">
        <f t="shared" si="7"/>
        <v/>
      </c>
      <c r="AA19" s="301" t="str">
        <f t="shared" si="8"/>
        <v/>
      </c>
      <c r="AB19" s="301" t="str">
        <f t="shared" si="9"/>
        <v/>
      </c>
      <c r="AC19" s="301" t="str">
        <f t="shared" si="10"/>
        <v/>
      </c>
      <c r="AD19" s="301" t="str">
        <f t="shared" si="11"/>
        <v/>
      </c>
      <c r="AE19" s="301" t="str">
        <f t="shared" si="12"/>
        <v/>
      </c>
      <c r="AF19" s="301" t="str">
        <f t="shared" si="13"/>
        <v/>
      </c>
      <c r="AG19" s="301" t="str">
        <f t="shared" si="14"/>
        <v/>
      </c>
      <c r="AH19" s="301" t="str">
        <f t="shared" si="15"/>
        <v/>
      </c>
      <c r="AI19" s="301" t="str">
        <f t="shared" si="16"/>
        <v/>
      </c>
      <c r="AJ19" s="300" t="str">
        <f>IF(ISERROR(INT(S19)),"",VLOOKUP(INT(S19),表1_3[],2,0))</f>
        <v>fenghuang</v>
      </c>
      <c r="AK19" s="300" t="str">
        <f>IF(ISERROR(INT(T19)),"",VLOOKUP(INT(T19),表1_3[],2,0))</f>
        <v/>
      </c>
      <c r="AL19" s="300" t="str">
        <f>IF(ISERROR(INT(U19)),"",VLOOKUP(INT(U19),表1_3[],2,0))</f>
        <v/>
      </c>
      <c r="AM19" s="300" t="str">
        <f>IF(ISERROR(INT(V19)),"",VLOOKUP(INT(V19),表1_3[],2,0))</f>
        <v/>
      </c>
      <c r="AN19" s="300" t="str">
        <f>IF(ISERROR(INT(W19)),"",VLOOKUP(INT(W19),表1_3[],2,0))</f>
        <v/>
      </c>
      <c r="AO19" s="300" t="str">
        <f>IF(ISERROR(INT(X19)),"",VLOOKUP(INT(X19),表1_3[],2,0))</f>
        <v/>
      </c>
      <c r="AP19" s="300" t="str">
        <f>IF(ISERROR(INT(Y19)),"",VLOOKUP(INT(Y19),表1_3[],2,0))</f>
        <v/>
      </c>
      <c r="AQ19" s="300" t="str">
        <f>IF(ISERROR(INT(Z19)),"",VLOOKUP(INT(Z19),表1_3[],2,0))</f>
        <v/>
      </c>
      <c r="AR19" s="300" t="str">
        <f>IF(ISERROR(INT(AA19)),"",VLOOKUP(INT(AA19),表1_3[],2,0))</f>
        <v/>
      </c>
      <c r="AS19" s="300" t="str">
        <f>IF(ISERROR(INT(AB19)),"",VLOOKUP(INT(AB19),表1_3[],2,0))</f>
        <v/>
      </c>
      <c r="AT19" s="300" t="str">
        <f>IF(ISERROR(INT(AC19)),"",VLOOKUP(INT(AC19),表1_3[],2,0))</f>
        <v/>
      </c>
      <c r="AU19" s="300" t="str">
        <f>IF(ISERROR(INT(AD19)),"",VLOOKUP(INT(AD19),表1_3[],2,0))</f>
        <v/>
      </c>
      <c r="AV19" s="300" t="str">
        <f>IF(ISERROR(INT(AE19)),"",VLOOKUP(INT(AE19),表1_3[],2,0))</f>
        <v/>
      </c>
      <c r="AW19" s="300" t="str">
        <f>IF(ISERROR(INT(AF19)),"",VLOOKUP(INT(AF19),表1_3[],2,0))</f>
        <v/>
      </c>
      <c r="AX19" s="300" t="str">
        <f>IF(ISERROR(INT(AG19)),"",VLOOKUP(INT(AG19),表1_3[],2,0))</f>
        <v/>
      </c>
      <c r="AY19" s="300" t="str">
        <f>IF(ISERROR(INT(AH19)),"",VLOOKUP(INT(AH19),表1_3[],2,0))</f>
        <v/>
      </c>
      <c r="AZ19" s="300" t="str">
        <f>IF(ISERROR(INT(AI19)),"",VLOOKUP(INT(AI19),表1_3[],2,0))</f>
        <v/>
      </c>
      <c r="BA19" s="299">
        <f>IF(ISERROR(INT(S19)),"",VLOOKUP(INT(S19),表1_3[],6,0))</f>
        <v>1</v>
      </c>
      <c r="BB19" s="299" t="str">
        <f>IF(ISERROR(INT(T19)),"",VLOOKUP(INT(T19),表1_3[],6,0))</f>
        <v/>
      </c>
      <c r="BC19" s="299" t="str">
        <f>IF(ISERROR(INT(U19)),"",VLOOKUP(INT(U19),表1_3[],6,0))</f>
        <v/>
      </c>
      <c r="BD19" s="299" t="str">
        <f>IF(ISERROR(INT(V19)),"",VLOOKUP(INT(V19),表1_3[],6,0))</f>
        <v/>
      </c>
      <c r="BE19" s="299" t="str">
        <f>IF(ISERROR(INT(W19)),"",VLOOKUP(INT(W19),表1_3[],6,0))</f>
        <v/>
      </c>
      <c r="BF19" s="299" t="str">
        <f>IF(ISERROR(INT(X19)),"",VLOOKUP(INT(X19),表1_3[],6,0))</f>
        <v/>
      </c>
      <c r="BG19" s="299" t="str">
        <f>IF(ISERROR(INT(Y19)),"",VLOOKUP(INT(Y19),表1_3[],6,0))</f>
        <v/>
      </c>
      <c r="BH19" s="299" t="str">
        <f>IF(ISERROR(INT(Z19)),"",VLOOKUP(INT(Z19),表1_3[],6,0))</f>
        <v/>
      </c>
      <c r="BI19" s="299" t="str">
        <f>IF(ISERROR(INT(AA19)),"",VLOOKUP(INT(AA19),表1_3[],6,0))</f>
        <v/>
      </c>
      <c r="BJ19" s="299" t="str">
        <f>IF(ISERROR(INT(AB19)),"",VLOOKUP(INT(AB19),表1_3[],6,0))</f>
        <v/>
      </c>
      <c r="BK19" s="299" t="str">
        <f>IF(ISERROR(INT(AC19)),"",VLOOKUP(INT(AC19),表1_3[],6,0))</f>
        <v/>
      </c>
      <c r="BL19" s="299" t="str">
        <f>IF(ISERROR(INT(AD19)),"",VLOOKUP(INT(AD19),表1_3[],6,0))</f>
        <v/>
      </c>
      <c r="BM19" s="299" t="str">
        <f>IF(ISERROR(INT(AE19)),"",VLOOKUP(INT(AE19),表1_3[],6,0))</f>
        <v/>
      </c>
      <c r="BN19" s="299" t="str">
        <f>IF(ISERROR(INT(AF19)),"",VLOOKUP(INT(AF19),表1_3[],6,0))</f>
        <v/>
      </c>
      <c r="BO19" s="299" t="str">
        <f>IF(ISERROR(INT(AG19)),"",VLOOKUP(INT(AG19),表1_3[],6,0))</f>
        <v/>
      </c>
      <c r="BP19" s="299" t="str">
        <f>IF(ISERROR(INT(AH19)),"",VLOOKUP(INT(AH19),表1_3[],6,0))</f>
        <v/>
      </c>
      <c r="BQ19" s="299" t="str">
        <f>IF(ISERROR(INT(AI19)),"",VLOOKUP(INT(AI19),表1_3[],6,0))</f>
        <v/>
      </c>
    </row>
    <row r="20" spans="1:69">
      <c r="A20" s="297">
        <v>4002</v>
      </c>
      <c r="B20" s="295">
        <v>4</v>
      </c>
      <c r="C20" s="308" t="s">
        <v>1446</v>
      </c>
      <c r="D20" s="295" t="s">
        <v>31</v>
      </c>
      <c r="E20" s="295">
        <v>0</v>
      </c>
      <c r="F20" s="295">
        <v>999</v>
      </c>
      <c r="G20" s="295">
        <v>1</v>
      </c>
      <c r="H20" s="295" t="s">
        <v>1406</v>
      </c>
      <c r="I20" s="295">
        <v>0</v>
      </c>
      <c r="J20" s="295" t="str">
        <f t="shared" si="17"/>
        <v>0,1,0,0</v>
      </c>
      <c r="K20" s="295">
        <v>0</v>
      </c>
      <c r="L20" s="295">
        <v>1</v>
      </c>
      <c r="M20" s="295">
        <v>0</v>
      </c>
      <c r="N20" s="295">
        <v>0</v>
      </c>
      <c r="O20" s="295"/>
      <c r="P20" s="293" t="s">
        <v>1433</v>
      </c>
      <c r="Q20" s="294" t="s">
        <v>113</v>
      </c>
      <c r="R20" s="294"/>
      <c r="S20" s="293" t="str">
        <f t="shared" si="0"/>
        <v>68</v>
      </c>
      <c r="T20" s="293" t="str">
        <f t="shared" si="1"/>
        <v/>
      </c>
      <c r="U20" s="293" t="str">
        <f t="shared" si="2"/>
        <v/>
      </c>
      <c r="V20" s="293" t="str">
        <f t="shared" si="3"/>
        <v/>
      </c>
      <c r="W20" s="293" t="str">
        <f t="shared" si="4"/>
        <v/>
      </c>
      <c r="X20" s="293" t="str">
        <f t="shared" si="5"/>
        <v/>
      </c>
      <c r="Y20" s="293" t="str">
        <f t="shared" si="6"/>
        <v/>
      </c>
      <c r="Z20" s="293" t="str">
        <f t="shared" si="7"/>
        <v/>
      </c>
      <c r="AA20" s="293" t="str">
        <f t="shared" si="8"/>
        <v/>
      </c>
      <c r="AB20" s="293" t="str">
        <f t="shared" si="9"/>
        <v/>
      </c>
      <c r="AC20" s="293" t="str">
        <f t="shared" si="10"/>
        <v/>
      </c>
      <c r="AD20" s="293" t="str">
        <f t="shared" si="11"/>
        <v/>
      </c>
      <c r="AE20" s="293" t="str">
        <f t="shared" si="12"/>
        <v/>
      </c>
      <c r="AF20" s="293" t="str">
        <f t="shared" si="13"/>
        <v/>
      </c>
      <c r="AG20" s="293" t="str">
        <f t="shared" si="14"/>
        <v/>
      </c>
      <c r="AH20" s="293" t="str">
        <f t="shared" si="15"/>
        <v/>
      </c>
      <c r="AI20" s="293" t="str">
        <f t="shared" si="16"/>
        <v/>
      </c>
      <c r="AJ20" s="292" t="str">
        <f>IF(ISERROR(INT(S20)),"",VLOOKUP(INT(S20),表1_3[],2,0))</f>
        <v>yinyangjing</v>
      </c>
      <c r="AK20" s="292" t="str">
        <f>IF(ISERROR(INT(T20)),"",VLOOKUP(INT(T20),表1_3[],2,0))</f>
        <v/>
      </c>
      <c r="AL20" s="292" t="str">
        <f>IF(ISERROR(INT(U20)),"",VLOOKUP(INT(U20),表1_3[],2,0))</f>
        <v/>
      </c>
      <c r="AM20" s="292" t="str">
        <f>IF(ISERROR(INT(V20)),"",VLOOKUP(INT(V20),表1_3[],2,0))</f>
        <v/>
      </c>
      <c r="AN20" s="292" t="str">
        <f>IF(ISERROR(INT(W20)),"",VLOOKUP(INT(W20),表1_3[],2,0))</f>
        <v/>
      </c>
      <c r="AO20" s="292" t="str">
        <f>IF(ISERROR(INT(X20)),"",VLOOKUP(INT(X20),表1_3[],2,0))</f>
        <v/>
      </c>
      <c r="AP20" s="292" t="str">
        <f>IF(ISERROR(INT(Y20)),"",VLOOKUP(INT(Y20),表1_3[],2,0))</f>
        <v/>
      </c>
      <c r="AQ20" s="292" t="str">
        <f>IF(ISERROR(INT(Z20)),"",VLOOKUP(INT(Z20),表1_3[],2,0))</f>
        <v/>
      </c>
      <c r="AR20" s="292" t="str">
        <f>IF(ISERROR(INT(AA20)),"",VLOOKUP(INT(AA20),表1_3[],2,0))</f>
        <v/>
      </c>
      <c r="AS20" s="292" t="str">
        <f>IF(ISERROR(INT(AB20)),"",VLOOKUP(INT(AB20),表1_3[],2,0))</f>
        <v/>
      </c>
      <c r="AT20" s="292" t="str">
        <f>IF(ISERROR(INT(AC20)),"",VLOOKUP(INT(AC20),表1_3[],2,0))</f>
        <v/>
      </c>
      <c r="AU20" s="292" t="str">
        <f>IF(ISERROR(INT(AD20)),"",VLOOKUP(INT(AD20),表1_3[],2,0))</f>
        <v/>
      </c>
      <c r="AV20" s="292" t="str">
        <f>IF(ISERROR(INT(AE20)),"",VLOOKUP(INT(AE20),表1_3[],2,0))</f>
        <v/>
      </c>
      <c r="AW20" s="292" t="str">
        <f>IF(ISERROR(INT(AF20)),"",VLOOKUP(INT(AF20),表1_3[],2,0))</f>
        <v/>
      </c>
      <c r="AX20" s="292" t="str">
        <f>IF(ISERROR(INT(AG20)),"",VLOOKUP(INT(AG20),表1_3[],2,0))</f>
        <v/>
      </c>
      <c r="AY20" s="292" t="str">
        <f>IF(ISERROR(INT(AH20)),"",VLOOKUP(INT(AH20),表1_3[],2,0))</f>
        <v/>
      </c>
      <c r="AZ20" s="292" t="str">
        <f>IF(ISERROR(INT(AI20)),"",VLOOKUP(INT(AI20),表1_3[],2,0))</f>
        <v/>
      </c>
      <c r="BA20" s="289">
        <f>IF(ISERROR(INT(S20)),"",VLOOKUP(INT(S20),表1_3[],6,0))</f>
        <v>1</v>
      </c>
      <c r="BB20" s="289" t="str">
        <f>IF(ISERROR(INT(T20)),"",VLOOKUP(INT(T20),表1_3[],6,0))</f>
        <v/>
      </c>
      <c r="BC20" s="289" t="str">
        <f>IF(ISERROR(INT(U20)),"",VLOOKUP(INT(U20),表1_3[],6,0))</f>
        <v/>
      </c>
      <c r="BD20" s="289" t="str">
        <f>IF(ISERROR(INT(V20)),"",VLOOKUP(INT(V20),表1_3[],6,0))</f>
        <v/>
      </c>
      <c r="BE20" s="289" t="str">
        <f>IF(ISERROR(INT(W20)),"",VLOOKUP(INT(W20),表1_3[],6,0))</f>
        <v/>
      </c>
      <c r="BF20" s="289" t="str">
        <f>IF(ISERROR(INT(X20)),"",VLOOKUP(INT(X20),表1_3[],6,0))</f>
        <v/>
      </c>
      <c r="BG20" s="289" t="str">
        <f>IF(ISERROR(INT(Y20)),"",VLOOKUP(INT(Y20),表1_3[],6,0))</f>
        <v/>
      </c>
      <c r="BH20" s="289" t="str">
        <f>IF(ISERROR(INT(Z20)),"",VLOOKUP(INT(Z20),表1_3[],6,0))</f>
        <v/>
      </c>
      <c r="BI20" s="289" t="str">
        <f>IF(ISERROR(INT(AA20)),"",VLOOKUP(INT(AA20),表1_3[],6,0))</f>
        <v/>
      </c>
      <c r="BJ20" s="289" t="str">
        <f>IF(ISERROR(INT(AB20)),"",VLOOKUP(INT(AB20),表1_3[],6,0))</f>
        <v/>
      </c>
      <c r="BK20" s="289" t="str">
        <f>IF(ISERROR(INT(AC20)),"",VLOOKUP(INT(AC20),表1_3[],6,0))</f>
        <v/>
      </c>
      <c r="BL20" s="289" t="str">
        <f>IF(ISERROR(INT(AD20)),"",VLOOKUP(INT(AD20),表1_3[],6,0))</f>
        <v/>
      </c>
      <c r="BM20" s="289" t="str">
        <f>IF(ISERROR(INT(AE20)),"",VLOOKUP(INT(AE20),表1_3[],6,0))</f>
        <v/>
      </c>
      <c r="BN20" s="289" t="str">
        <f>IF(ISERROR(INT(AF20)),"",VLOOKUP(INT(AF20),表1_3[],6,0))</f>
        <v/>
      </c>
      <c r="BO20" s="289" t="str">
        <f>IF(ISERROR(INT(AG20)),"",VLOOKUP(INT(AG20),表1_3[],6,0))</f>
        <v/>
      </c>
      <c r="BP20" s="289" t="str">
        <f>IF(ISERROR(INT(AH20)),"",VLOOKUP(INT(AH20),表1_3[],6,0))</f>
        <v/>
      </c>
      <c r="BQ20" s="289" t="str">
        <f>IF(ISERROR(INT(AI20)),"",VLOOKUP(INT(AI20),表1_3[],6,0))</f>
        <v/>
      </c>
    </row>
    <row r="21" spans="1:69">
      <c r="A21" s="297">
        <v>4003</v>
      </c>
      <c r="B21" s="295">
        <v>4</v>
      </c>
      <c r="C21" s="296" t="s">
        <v>1445</v>
      </c>
      <c r="D21" s="295" t="s">
        <v>31</v>
      </c>
      <c r="E21" s="295" t="s">
        <v>1415</v>
      </c>
      <c r="F21" s="295" t="s">
        <v>1430</v>
      </c>
      <c r="G21" s="295">
        <v>0</v>
      </c>
      <c r="H21" s="295" t="s">
        <v>1406</v>
      </c>
      <c r="I21" s="295" t="s">
        <v>1429</v>
      </c>
      <c r="J21" s="295" t="str">
        <f t="shared" si="17"/>
        <v>1,0,1,0</v>
      </c>
      <c r="K21" s="295">
        <v>1</v>
      </c>
      <c r="L21" s="295">
        <v>0</v>
      </c>
      <c r="M21" s="295">
        <v>1</v>
      </c>
      <c r="N21" s="295">
        <v>0</v>
      </c>
      <c r="O21" s="295"/>
      <c r="P21" s="293" t="s">
        <v>1412</v>
      </c>
      <c r="Q21" s="294" t="s">
        <v>1444</v>
      </c>
      <c r="R21" s="294"/>
      <c r="S21" s="293" t="str">
        <f t="shared" si="0"/>
        <v>43</v>
      </c>
      <c r="T21" s="293" t="str">
        <f t="shared" si="1"/>
        <v>36</v>
      </c>
      <c r="U21" s="293" t="str">
        <f t="shared" si="2"/>
        <v>65</v>
      </c>
      <c r="V21" s="293" t="str">
        <f t="shared" si="3"/>
        <v/>
      </c>
      <c r="W21" s="293" t="str">
        <f t="shared" si="4"/>
        <v/>
      </c>
      <c r="X21" s="293" t="str">
        <f t="shared" si="5"/>
        <v/>
      </c>
      <c r="Y21" s="293" t="str">
        <f t="shared" si="6"/>
        <v/>
      </c>
      <c r="Z21" s="293" t="str">
        <f t="shared" si="7"/>
        <v/>
      </c>
      <c r="AA21" s="293" t="str">
        <f t="shared" si="8"/>
        <v/>
      </c>
      <c r="AB21" s="293" t="str">
        <f t="shared" si="9"/>
        <v/>
      </c>
      <c r="AC21" s="293" t="str">
        <f t="shared" si="10"/>
        <v/>
      </c>
      <c r="AD21" s="293" t="str">
        <f t="shared" si="11"/>
        <v/>
      </c>
      <c r="AE21" s="293" t="str">
        <f t="shared" si="12"/>
        <v/>
      </c>
      <c r="AF21" s="293" t="str">
        <f t="shared" si="13"/>
        <v/>
      </c>
      <c r="AG21" s="293" t="str">
        <f t="shared" si="14"/>
        <v/>
      </c>
      <c r="AH21" s="293" t="str">
        <f t="shared" si="15"/>
        <v/>
      </c>
      <c r="AI21" s="293" t="str">
        <f t="shared" si="16"/>
        <v/>
      </c>
      <c r="AJ21" s="292" t="str">
        <f>IF(ISERROR(INT(S21)),"",VLOOKUP(INT(S21),表1_3[],2,0))</f>
        <v>jinchan</v>
      </c>
      <c r="AK21" s="292" t="str">
        <f>IF(ISERROR(INT(T21)),"",VLOOKUP(INT(T21),表1_3[],2,0))</f>
        <v>huojiansha</v>
      </c>
      <c r="AL21" s="292" t="str">
        <f>IF(ISERROR(INT(U21)),"",VLOOKUP(INT(U21),表1_3[],2,0))</f>
        <v>wulingzhu</v>
      </c>
      <c r="AM21" s="292" t="str">
        <f>IF(ISERROR(INT(V21)),"",VLOOKUP(INT(V21),表1_3[],2,0))</f>
        <v/>
      </c>
      <c r="AN21" s="292" t="str">
        <f>IF(ISERROR(INT(W21)),"",VLOOKUP(INT(W21),表1_3[],2,0))</f>
        <v/>
      </c>
      <c r="AO21" s="292" t="str">
        <f>IF(ISERROR(INT(X21)),"",VLOOKUP(INT(X21),表1_3[],2,0))</f>
        <v/>
      </c>
      <c r="AP21" s="292" t="str">
        <f>IF(ISERROR(INT(Y21)),"",VLOOKUP(INT(Y21),表1_3[],2,0))</f>
        <v/>
      </c>
      <c r="AQ21" s="292" t="str">
        <f>IF(ISERROR(INT(Z21)),"",VLOOKUP(INT(Z21),表1_3[],2,0))</f>
        <v/>
      </c>
      <c r="AR21" s="292" t="str">
        <f>IF(ISERROR(INT(AA21)),"",VLOOKUP(INT(AA21),表1_3[],2,0))</f>
        <v/>
      </c>
      <c r="AS21" s="292" t="str">
        <f>IF(ISERROR(INT(AB21)),"",VLOOKUP(INT(AB21),表1_3[],2,0))</f>
        <v/>
      </c>
      <c r="AT21" s="292" t="str">
        <f>IF(ISERROR(INT(AC21)),"",VLOOKUP(INT(AC21),表1_3[],2,0))</f>
        <v/>
      </c>
      <c r="AU21" s="292" t="str">
        <f>IF(ISERROR(INT(AD21)),"",VLOOKUP(INT(AD21),表1_3[],2,0))</f>
        <v/>
      </c>
      <c r="AV21" s="292" t="str">
        <f>IF(ISERROR(INT(AE21)),"",VLOOKUP(INT(AE21),表1_3[],2,0))</f>
        <v/>
      </c>
      <c r="AW21" s="292" t="str">
        <f>IF(ISERROR(INT(AF21)),"",VLOOKUP(INT(AF21),表1_3[],2,0))</f>
        <v/>
      </c>
      <c r="AX21" s="292" t="str">
        <f>IF(ISERROR(INT(AG21)),"",VLOOKUP(INT(AG21),表1_3[],2,0))</f>
        <v/>
      </c>
      <c r="AY21" s="292" t="str">
        <f>IF(ISERROR(INT(AH21)),"",VLOOKUP(INT(AH21),表1_3[],2,0))</f>
        <v/>
      </c>
      <c r="AZ21" s="292" t="str">
        <f>IF(ISERROR(INT(AI21)),"",VLOOKUP(INT(AI21),表1_3[],2,0))</f>
        <v/>
      </c>
      <c r="BA21" s="289">
        <f>IF(ISERROR(INT(S21)),"",VLOOKUP(INT(S21),表1_3[],6,0))</f>
        <v>1</v>
      </c>
      <c r="BB21" s="289">
        <f>IF(ISERROR(INT(T21)),"",VLOOKUP(INT(T21),表1_3[],6,0))</f>
        <v>1</v>
      </c>
      <c r="BC21" s="289">
        <f>IF(ISERROR(INT(U21)),"",VLOOKUP(INT(U21),表1_3[],6,0))</f>
        <v>1</v>
      </c>
      <c r="BD21" s="289" t="str">
        <f>IF(ISERROR(INT(V21)),"",VLOOKUP(INT(V21),表1_3[],6,0))</f>
        <v/>
      </c>
      <c r="BE21" s="289" t="str">
        <f>IF(ISERROR(INT(W21)),"",VLOOKUP(INT(W21),表1_3[],6,0))</f>
        <v/>
      </c>
      <c r="BF21" s="289" t="str">
        <f>IF(ISERROR(INT(X21)),"",VLOOKUP(INT(X21),表1_3[],6,0))</f>
        <v/>
      </c>
      <c r="BG21" s="289" t="str">
        <f>IF(ISERROR(INT(Y21)),"",VLOOKUP(INT(Y21),表1_3[],6,0))</f>
        <v/>
      </c>
      <c r="BH21" s="289" t="str">
        <f>IF(ISERROR(INT(Z21)),"",VLOOKUP(INT(Z21),表1_3[],6,0))</f>
        <v/>
      </c>
      <c r="BI21" s="289" t="str">
        <f>IF(ISERROR(INT(AA21)),"",VLOOKUP(INT(AA21),表1_3[],6,0))</f>
        <v/>
      </c>
      <c r="BJ21" s="289" t="str">
        <f>IF(ISERROR(INT(AB21)),"",VLOOKUP(INT(AB21),表1_3[],6,0))</f>
        <v/>
      </c>
      <c r="BK21" s="289" t="str">
        <f>IF(ISERROR(INT(AC21)),"",VLOOKUP(INT(AC21),表1_3[],6,0))</f>
        <v/>
      </c>
      <c r="BL21" s="289" t="str">
        <f>IF(ISERROR(INT(AD21)),"",VLOOKUP(INT(AD21),表1_3[],6,0))</f>
        <v/>
      </c>
      <c r="BM21" s="289" t="str">
        <f>IF(ISERROR(INT(AE21)),"",VLOOKUP(INT(AE21),表1_3[],6,0))</f>
        <v/>
      </c>
      <c r="BN21" s="289" t="str">
        <f>IF(ISERROR(INT(AF21)),"",VLOOKUP(INT(AF21),表1_3[],6,0))</f>
        <v/>
      </c>
      <c r="BO21" s="289" t="str">
        <f>IF(ISERROR(INT(AG21)),"",VLOOKUP(INT(AG21),表1_3[],6,0))</f>
        <v/>
      </c>
      <c r="BP21" s="289" t="str">
        <f>IF(ISERROR(INT(AH21)),"",VLOOKUP(INT(AH21),表1_3[],6,0))</f>
        <v/>
      </c>
      <c r="BQ21" s="289" t="str">
        <f>IF(ISERROR(INT(AI21)),"",VLOOKUP(INT(AI21),表1_3[],6,0))</f>
        <v/>
      </c>
    </row>
    <row r="22" spans="1:69" ht="14.4" thickBot="1">
      <c r="A22" s="297" t="s">
        <v>1443</v>
      </c>
      <c r="B22" s="295" t="s">
        <v>1442</v>
      </c>
      <c r="C22" s="296" t="s">
        <v>1441</v>
      </c>
      <c r="D22" s="295" t="s">
        <v>31</v>
      </c>
      <c r="E22" s="295" t="s">
        <v>1408</v>
      </c>
      <c r="F22" s="295" t="s">
        <v>1407</v>
      </c>
      <c r="G22" s="295">
        <v>1</v>
      </c>
      <c r="H22" s="295" t="s">
        <v>1406</v>
      </c>
      <c r="I22" s="295" t="s">
        <v>1405</v>
      </c>
      <c r="J22" s="295" t="str">
        <f t="shared" si="17"/>
        <v>1,0,1,0</v>
      </c>
      <c r="K22" s="295" t="s">
        <v>31</v>
      </c>
      <c r="L22" s="295" t="s">
        <v>1</v>
      </c>
      <c r="M22" s="295" t="s">
        <v>31</v>
      </c>
      <c r="N22" s="295" t="s">
        <v>1</v>
      </c>
      <c r="O22" s="295"/>
      <c r="P22" s="293" t="s">
        <v>1404</v>
      </c>
      <c r="Q22" s="294" t="s">
        <v>1440</v>
      </c>
      <c r="R22" s="294"/>
      <c r="S22" s="293" t="str">
        <f t="shared" si="0"/>
        <v>38</v>
      </c>
      <c r="T22" s="293" t="str">
        <f t="shared" si="1"/>
        <v>78</v>
      </c>
      <c r="U22" s="293" t="str">
        <f t="shared" si="2"/>
        <v/>
      </c>
      <c r="V22" s="293" t="str">
        <f t="shared" si="3"/>
        <v/>
      </c>
      <c r="W22" s="293" t="str">
        <f t="shared" si="4"/>
        <v/>
      </c>
      <c r="X22" s="293" t="str">
        <f t="shared" si="5"/>
        <v/>
      </c>
      <c r="Y22" s="293" t="str">
        <f t="shared" si="6"/>
        <v/>
      </c>
      <c r="Z22" s="293" t="str">
        <f t="shared" si="7"/>
        <v/>
      </c>
      <c r="AA22" s="293" t="str">
        <f t="shared" si="8"/>
        <v/>
      </c>
      <c r="AB22" s="293" t="str">
        <f t="shared" si="9"/>
        <v/>
      </c>
      <c r="AC22" s="293" t="str">
        <f t="shared" si="10"/>
        <v/>
      </c>
      <c r="AD22" s="293" t="str">
        <f t="shared" si="11"/>
        <v/>
      </c>
      <c r="AE22" s="293" t="str">
        <f t="shared" si="12"/>
        <v/>
      </c>
      <c r="AF22" s="293" t="str">
        <f t="shared" si="13"/>
        <v/>
      </c>
      <c r="AG22" s="293" t="str">
        <f t="shared" si="14"/>
        <v/>
      </c>
      <c r="AH22" s="293" t="str">
        <f t="shared" si="15"/>
        <v/>
      </c>
      <c r="AI22" s="293" t="str">
        <f t="shared" si="16"/>
        <v/>
      </c>
      <c r="AJ22" s="292" t="str">
        <f>IF(ISERROR(INT(S22)),"",VLOOKUP(INT(S22),表1_3[],2,0))</f>
        <v>kedaya</v>
      </c>
      <c r="AK22" s="292" t="str">
        <f>IF(ISERROR(INT(T22)),"",VLOOKUP(INT(T22),表1_3[],2,0))</f>
        <v>huahudiao</v>
      </c>
      <c r="AL22" s="292" t="str">
        <f>IF(ISERROR(INT(U22)),"",VLOOKUP(INT(U22),表1_3[],2,0))</f>
        <v/>
      </c>
      <c r="AM22" s="292" t="str">
        <f>IF(ISERROR(INT(V22)),"",VLOOKUP(INT(V22),表1_3[],2,0))</f>
        <v/>
      </c>
      <c r="AN22" s="292" t="str">
        <f>IF(ISERROR(INT(W22)),"",VLOOKUP(INT(W22),表1_3[],2,0))</f>
        <v/>
      </c>
      <c r="AO22" s="292" t="str">
        <f>IF(ISERROR(INT(X22)),"",VLOOKUP(INT(X22),表1_3[],2,0))</f>
        <v/>
      </c>
      <c r="AP22" s="292" t="str">
        <f>IF(ISERROR(INT(Y22)),"",VLOOKUP(INT(Y22),表1_3[],2,0))</f>
        <v/>
      </c>
      <c r="AQ22" s="292" t="str">
        <f>IF(ISERROR(INT(Z22)),"",VLOOKUP(INT(Z22),表1_3[],2,0))</f>
        <v/>
      </c>
      <c r="AR22" s="292" t="str">
        <f>IF(ISERROR(INT(AA22)),"",VLOOKUP(INT(AA22),表1_3[],2,0))</f>
        <v/>
      </c>
      <c r="AS22" s="292" t="str">
        <f>IF(ISERROR(INT(AB22)),"",VLOOKUP(INT(AB22),表1_3[],2,0))</f>
        <v/>
      </c>
      <c r="AT22" s="292" t="str">
        <f>IF(ISERROR(INT(AC22)),"",VLOOKUP(INT(AC22),表1_3[],2,0))</f>
        <v/>
      </c>
      <c r="AU22" s="292" t="str">
        <f>IF(ISERROR(INT(AD22)),"",VLOOKUP(INT(AD22),表1_3[],2,0))</f>
        <v/>
      </c>
      <c r="AV22" s="292" t="str">
        <f>IF(ISERROR(INT(AE22)),"",VLOOKUP(INT(AE22),表1_3[],2,0))</f>
        <v/>
      </c>
      <c r="AW22" s="292" t="str">
        <f>IF(ISERROR(INT(AF22)),"",VLOOKUP(INT(AF22),表1_3[],2,0))</f>
        <v/>
      </c>
      <c r="AX22" s="292" t="str">
        <f>IF(ISERROR(INT(AG22)),"",VLOOKUP(INT(AG22),表1_3[],2,0))</f>
        <v/>
      </c>
      <c r="AY22" s="292" t="str">
        <f>IF(ISERROR(INT(AH22)),"",VLOOKUP(INT(AH22),表1_3[],2,0))</f>
        <v/>
      </c>
      <c r="AZ22" s="292" t="str">
        <f>IF(ISERROR(INT(AI22)),"",VLOOKUP(INT(AI22),表1_3[],2,0))</f>
        <v/>
      </c>
      <c r="BA22" s="289">
        <f>IF(ISERROR(INT(S22)),"",VLOOKUP(INT(S22),表1_3[],6,0))</f>
        <v>1</v>
      </c>
      <c r="BB22" s="289">
        <f>IF(ISERROR(INT(T22)),"",VLOOKUP(INT(T22),表1_3[],6,0))</f>
        <v>1</v>
      </c>
      <c r="BC22" s="289" t="str">
        <f>IF(ISERROR(INT(U22)),"",VLOOKUP(INT(U22),表1_3[],6,0))</f>
        <v/>
      </c>
      <c r="BD22" s="289" t="str">
        <f>IF(ISERROR(INT(V22)),"",VLOOKUP(INT(V22),表1_3[],6,0))</f>
        <v/>
      </c>
      <c r="BE22" s="289" t="str">
        <f>IF(ISERROR(INT(W22)),"",VLOOKUP(INT(W22),表1_3[],6,0))</f>
        <v/>
      </c>
      <c r="BF22" s="289" t="str">
        <f>IF(ISERROR(INT(X22)),"",VLOOKUP(INT(X22),表1_3[],6,0))</f>
        <v/>
      </c>
      <c r="BG22" s="289" t="str">
        <f>IF(ISERROR(INT(Y22)),"",VLOOKUP(INT(Y22),表1_3[],6,0))</f>
        <v/>
      </c>
      <c r="BH22" s="289" t="str">
        <f>IF(ISERROR(INT(Z22)),"",VLOOKUP(INT(Z22),表1_3[],6,0))</f>
        <v/>
      </c>
      <c r="BI22" s="289" t="str">
        <f>IF(ISERROR(INT(AA22)),"",VLOOKUP(INT(AA22),表1_3[],6,0))</f>
        <v/>
      </c>
      <c r="BJ22" s="289" t="str">
        <f>IF(ISERROR(INT(AB22)),"",VLOOKUP(INT(AB22),表1_3[],6,0))</f>
        <v/>
      </c>
      <c r="BK22" s="289" t="str">
        <f>IF(ISERROR(INT(AC22)),"",VLOOKUP(INT(AC22),表1_3[],6,0))</f>
        <v/>
      </c>
      <c r="BL22" s="289" t="str">
        <f>IF(ISERROR(INT(AD22)),"",VLOOKUP(INT(AD22),表1_3[],6,0))</f>
        <v/>
      </c>
      <c r="BM22" s="289" t="str">
        <f>IF(ISERROR(INT(AE22)),"",VLOOKUP(INT(AE22),表1_3[],6,0))</f>
        <v/>
      </c>
      <c r="BN22" s="289" t="str">
        <f>IF(ISERROR(INT(AF22)),"",VLOOKUP(INT(AF22),表1_3[],6,0))</f>
        <v/>
      </c>
      <c r="BO22" s="289" t="str">
        <f>IF(ISERROR(INT(AG22)),"",VLOOKUP(INT(AG22),表1_3[],6,0))</f>
        <v/>
      </c>
      <c r="BP22" s="289" t="str">
        <f>IF(ISERROR(INT(AH22)),"",VLOOKUP(INT(AH22),表1_3[],6,0))</f>
        <v/>
      </c>
      <c r="BQ22" s="289" t="str">
        <f>IF(ISERROR(INT(AI22)),"",VLOOKUP(INT(AI22),表1_3[],6,0))</f>
        <v/>
      </c>
    </row>
    <row r="23" spans="1:69" s="298" customFormat="1" ht="14.4" thickTop="1">
      <c r="A23" s="306" t="s">
        <v>1439</v>
      </c>
      <c r="B23" s="303" t="s">
        <v>1399</v>
      </c>
      <c r="C23" s="306" t="s">
        <v>1438</v>
      </c>
      <c r="D23" s="303" t="s">
        <v>31</v>
      </c>
      <c r="E23" s="303">
        <v>0</v>
      </c>
      <c r="F23" s="303">
        <v>999</v>
      </c>
      <c r="G23" s="303">
        <v>1</v>
      </c>
      <c r="H23" s="303" t="s">
        <v>1406</v>
      </c>
      <c r="I23" s="303">
        <v>0</v>
      </c>
      <c r="J23" s="304" t="str">
        <f t="shared" si="17"/>
        <v>0,0,0,1</v>
      </c>
      <c r="K23" s="303">
        <v>0</v>
      </c>
      <c r="L23" s="303">
        <v>0</v>
      </c>
      <c r="M23" s="303">
        <v>0</v>
      </c>
      <c r="N23" s="303">
        <v>1</v>
      </c>
      <c r="O23" s="303"/>
      <c r="P23" s="301" t="s">
        <v>1437</v>
      </c>
      <c r="Q23" s="307" t="s">
        <v>1436</v>
      </c>
      <c r="R23" s="307"/>
      <c r="S23" s="301" t="str">
        <f t="shared" si="0"/>
        <v>81</v>
      </c>
      <c r="T23" s="301" t="str">
        <f t="shared" si="1"/>
        <v/>
      </c>
      <c r="U23" s="301" t="str">
        <f t="shared" si="2"/>
        <v/>
      </c>
      <c r="V23" s="301" t="str">
        <f t="shared" si="3"/>
        <v/>
      </c>
      <c r="W23" s="301" t="str">
        <f t="shared" si="4"/>
        <v/>
      </c>
      <c r="X23" s="301" t="str">
        <f t="shared" si="5"/>
        <v/>
      </c>
      <c r="Y23" s="301" t="str">
        <f t="shared" si="6"/>
        <v/>
      </c>
      <c r="Z23" s="301" t="str">
        <f t="shared" si="7"/>
        <v/>
      </c>
      <c r="AA23" s="301" t="str">
        <f t="shared" si="8"/>
        <v/>
      </c>
      <c r="AB23" s="301" t="str">
        <f t="shared" si="9"/>
        <v/>
      </c>
      <c r="AC23" s="301" t="str">
        <f t="shared" si="10"/>
        <v/>
      </c>
      <c r="AD23" s="301" t="str">
        <f t="shared" si="11"/>
        <v/>
      </c>
      <c r="AE23" s="301" t="str">
        <f t="shared" si="12"/>
        <v/>
      </c>
      <c r="AF23" s="301" t="str">
        <f t="shared" si="13"/>
        <v/>
      </c>
      <c r="AG23" s="301" t="str">
        <f t="shared" si="14"/>
        <v/>
      </c>
      <c r="AH23" s="301" t="str">
        <f t="shared" si="15"/>
        <v/>
      </c>
      <c r="AI23" s="301" t="str">
        <f t="shared" si="16"/>
        <v/>
      </c>
      <c r="AJ23" s="300" t="str">
        <f>IF(ISERROR(INT(S23)),"",VLOOKUP(INT(S23),表1_3[],2,0))</f>
        <v>baihu</v>
      </c>
      <c r="AK23" s="300" t="str">
        <f>IF(ISERROR(INT(T23)),"",VLOOKUP(INT(T23),表1_3[],2,0))</f>
        <v/>
      </c>
      <c r="AL23" s="300" t="str">
        <f>IF(ISERROR(INT(U23)),"",VLOOKUP(INT(U23),表1_3[],2,0))</f>
        <v/>
      </c>
      <c r="AM23" s="300" t="str">
        <f>IF(ISERROR(INT(V23)),"",VLOOKUP(INT(V23),表1_3[],2,0))</f>
        <v/>
      </c>
      <c r="AN23" s="300" t="str">
        <f>IF(ISERROR(INT(W23)),"",VLOOKUP(INT(W23),表1_3[],2,0))</f>
        <v/>
      </c>
      <c r="AO23" s="300" t="str">
        <f>IF(ISERROR(INT(X23)),"",VLOOKUP(INT(X23),表1_3[],2,0))</f>
        <v/>
      </c>
      <c r="AP23" s="300" t="str">
        <f>IF(ISERROR(INT(Y23)),"",VLOOKUP(INT(Y23),表1_3[],2,0))</f>
        <v/>
      </c>
      <c r="AQ23" s="300" t="str">
        <f>IF(ISERROR(INT(Z23)),"",VLOOKUP(INT(Z23),表1_3[],2,0))</f>
        <v/>
      </c>
      <c r="AR23" s="300" t="str">
        <f>IF(ISERROR(INT(AA23)),"",VLOOKUP(INT(AA23),表1_3[],2,0))</f>
        <v/>
      </c>
      <c r="AS23" s="300" t="str">
        <f>IF(ISERROR(INT(AB23)),"",VLOOKUP(INT(AB23),表1_3[],2,0))</f>
        <v/>
      </c>
      <c r="AT23" s="300" t="str">
        <f>IF(ISERROR(INT(AC23)),"",VLOOKUP(INT(AC23),表1_3[],2,0))</f>
        <v/>
      </c>
      <c r="AU23" s="300" t="str">
        <f>IF(ISERROR(INT(AD23)),"",VLOOKUP(INT(AD23),表1_3[],2,0))</f>
        <v/>
      </c>
      <c r="AV23" s="300" t="str">
        <f>IF(ISERROR(INT(AE23)),"",VLOOKUP(INT(AE23),表1_3[],2,0))</f>
        <v/>
      </c>
      <c r="AW23" s="300" t="str">
        <f>IF(ISERROR(INT(AF23)),"",VLOOKUP(INT(AF23),表1_3[],2,0))</f>
        <v/>
      </c>
      <c r="AX23" s="300" t="str">
        <f>IF(ISERROR(INT(AG23)),"",VLOOKUP(INT(AG23),表1_3[],2,0))</f>
        <v/>
      </c>
      <c r="AY23" s="300" t="str">
        <f>IF(ISERROR(INT(AH23)),"",VLOOKUP(INT(AH23),表1_3[],2,0))</f>
        <v/>
      </c>
      <c r="AZ23" s="300" t="str">
        <f>IF(ISERROR(INT(AI23)),"",VLOOKUP(INT(AI23),表1_3[],2,0))</f>
        <v/>
      </c>
      <c r="BA23" s="299">
        <f>IF(ISERROR(INT(S23)),"",VLOOKUP(INT(S23),表1_3[],7,0))</f>
        <v>1</v>
      </c>
      <c r="BB23" s="299" t="str">
        <f>IF(ISERROR(INT(T23)),"",VLOOKUP(INT(T23),表1_3[],7,0))</f>
        <v/>
      </c>
      <c r="BC23" s="299" t="str">
        <f>IF(ISERROR(INT(U23)),"",VLOOKUP(INT(U23),表1_3[],7,0))</f>
        <v/>
      </c>
      <c r="BD23" s="299" t="str">
        <f>IF(ISERROR(INT(V23)),"",VLOOKUP(INT(V23),表1_3[],7,0))</f>
        <v/>
      </c>
      <c r="BE23" s="299" t="str">
        <f>IF(ISERROR(INT(W23)),"",VLOOKUP(INT(W23),表1_3[],7,0))</f>
        <v/>
      </c>
      <c r="BF23" s="299" t="str">
        <f>IF(ISERROR(INT(X23)),"",VLOOKUP(INT(X23),表1_3[],7,0))</f>
        <v/>
      </c>
      <c r="BG23" s="299" t="str">
        <f>IF(ISERROR(INT(Y23)),"",VLOOKUP(INT(Y23),表1_3[],7,0))</f>
        <v/>
      </c>
      <c r="BH23" s="299" t="str">
        <f>IF(ISERROR(INT(Z23)),"",VLOOKUP(INT(Z23),表1_3[],7,0))</f>
        <v/>
      </c>
      <c r="BI23" s="299" t="str">
        <f>IF(ISERROR(INT(AA23)),"",VLOOKUP(INT(AA23),表1_3[],7,0))</f>
        <v/>
      </c>
      <c r="BJ23" s="299" t="str">
        <f>IF(ISERROR(INT(AB23)),"",VLOOKUP(INT(AB23),表1_3[],7,0))</f>
        <v/>
      </c>
      <c r="BK23" s="299" t="str">
        <f>IF(ISERROR(INT(AC23)),"",VLOOKUP(INT(AC23),表1_3[],7,0))</f>
        <v/>
      </c>
      <c r="BL23" s="299" t="str">
        <f>IF(ISERROR(INT(AD23)),"",VLOOKUP(INT(AD23),表1_3[],7,0))</f>
        <v/>
      </c>
      <c r="BM23" s="299" t="str">
        <f>IF(ISERROR(INT(AE23)),"",VLOOKUP(INT(AE23),表1_3[],7,0))</f>
        <v/>
      </c>
      <c r="BN23" s="299" t="str">
        <f>IF(ISERROR(INT(AF23)),"",VLOOKUP(INT(AF23),表1_3[],7,0))</f>
        <v/>
      </c>
      <c r="BO23" s="299" t="str">
        <f>IF(ISERROR(INT(AG23)),"",VLOOKUP(INT(AG23),表1_3[],7,0))</f>
        <v/>
      </c>
      <c r="BP23" s="299" t="str">
        <f>IF(ISERROR(INT(AH23)),"",VLOOKUP(INT(AH23),表1_3[],7,0))</f>
        <v/>
      </c>
      <c r="BQ23" s="299" t="str">
        <f>IF(ISERROR(INT(AI23)),"",VLOOKUP(INT(AI23),表1_3[],7,0))</f>
        <v/>
      </c>
    </row>
    <row r="24" spans="1:69">
      <c r="A24" s="297" t="s">
        <v>1435</v>
      </c>
      <c r="B24" s="295" t="s">
        <v>1399</v>
      </c>
      <c r="C24" s="308" t="s">
        <v>1434</v>
      </c>
      <c r="D24" s="295" t="s">
        <v>31</v>
      </c>
      <c r="E24" s="295">
        <v>0</v>
      </c>
      <c r="F24" s="295">
        <v>999</v>
      </c>
      <c r="G24" s="295">
        <v>1</v>
      </c>
      <c r="H24" s="295" t="s">
        <v>1406</v>
      </c>
      <c r="I24" s="295">
        <v>0</v>
      </c>
      <c r="J24" s="295" t="str">
        <f t="shared" si="17"/>
        <v>0,1,0,0</v>
      </c>
      <c r="K24" s="295">
        <v>0</v>
      </c>
      <c r="L24" s="295">
        <v>1</v>
      </c>
      <c r="M24" s="295">
        <v>0</v>
      </c>
      <c r="N24" s="295">
        <v>0</v>
      </c>
      <c r="O24" s="295"/>
      <c r="P24" s="293" t="s">
        <v>1433</v>
      </c>
      <c r="Q24" s="294" t="s">
        <v>142</v>
      </c>
      <c r="R24" s="294"/>
      <c r="S24" s="293" t="str">
        <f t="shared" si="0"/>
        <v>58</v>
      </c>
      <c r="T24" s="293" t="str">
        <f t="shared" si="1"/>
        <v/>
      </c>
      <c r="U24" s="293" t="str">
        <f t="shared" si="2"/>
        <v/>
      </c>
      <c r="V24" s="293" t="str">
        <f t="shared" si="3"/>
        <v/>
      </c>
      <c r="W24" s="293" t="str">
        <f t="shared" si="4"/>
        <v/>
      </c>
      <c r="X24" s="293" t="str">
        <f t="shared" si="5"/>
        <v/>
      </c>
      <c r="Y24" s="293" t="str">
        <f t="shared" si="6"/>
        <v/>
      </c>
      <c r="Z24" s="293" t="str">
        <f t="shared" si="7"/>
        <v/>
      </c>
      <c r="AA24" s="293" t="str">
        <f t="shared" si="8"/>
        <v/>
      </c>
      <c r="AB24" s="293" t="str">
        <f t="shared" si="9"/>
        <v/>
      </c>
      <c r="AC24" s="293" t="str">
        <f t="shared" si="10"/>
        <v/>
      </c>
      <c r="AD24" s="293" t="str">
        <f t="shared" si="11"/>
        <v/>
      </c>
      <c r="AE24" s="293" t="str">
        <f t="shared" si="12"/>
        <v/>
      </c>
      <c r="AF24" s="293" t="str">
        <f t="shared" si="13"/>
        <v/>
      </c>
      <c r="AG24" s="293" t="str">
        <f t="shared" si="14"/>
        <v/>
      </c>
      <c r="AH24" s="293" t="str">
        <f t="shared" si="15"/>
        <v/>
      </c>
      <c r="AI24" s="293" t="str">
        <f t="shared" si="16"/>
        <v/>
      </c>
      <c r="AJ24" s="292" t="str">
        <f>IF(ISERROR(INT(S24)),"",VLOOKUP(INT(S24),表1_3[],2,0))</f>
        <v>shenlong01</v>
      </c>
      <c r="AK24" s="292" t="str">
        <f>IF(ISERROR(INT(T24)),"",VLOOKUP(INT(T24),表1_3[],2,0))</f>
        <v/>
      </c>
      <c r="AL24" s="292" t="str">
        <f>IF(ISERROR(INT(U24)),"",VLOOKUP(INT(U24),表1_3[],2,0))</f>
        <v/>
      </c>
      <c r="AM24" s="292" t="str">
        <f>IF(ISERROR(INT(V24)),"",VLOOKUP(INT(V24),表1_3[],2,0))</f>
        <v/>
      </c>
      <c r="AN24" s="292" t="str">
        <f>IF(ISERROR(INT(W24)),"",VLOOKUP(INT(W24),表1_3[],2,0))</f>
        <v/>
      </c>
      <c r="AO24" s="292" t="str">
        <f>IF(ISERROR(INT(X24)),"",VLOOKUP(INT(X24),表1_3[],2,0))</f>
        <v/>
      </c>
      <c r="AP24" s="292" t="str">
        <f>IF(ISERROR(INT(Y24)),"",VLOOKUP(INT(Y24),表1_3[],2,0))</f>
        <v/>
      </c>
      <c r="AQ24" s="292" t="str">
        <f>IF(ISERROR(INT(Z24)),"",VLOOKUP(INT(Z24),表1_3[],2,0))</f>
        <v/>
      </c>
      <c r="AR24" s="292" t="str">
        <f>IF(ISERROR(INT(AA24)),"",VLOOKUP(INT(AA24),表1_3[],2,0))</f>
        <v/>
      </c>
      <c r="AS24" s="292" t="str">
        <f>IF(ISERROR(INT(AB24)),"",VLOOKUP(INT(AB24),表1_3[],2,0))</f>
        <v/>
      </c>
      <c r="AT24" s="292" t="str">
        <f>IF(ISERROR(INT(AC24)),"",VLOOKUP(INT(AC24),表1_3[],2,0))</f>
        <v/>
      </c>
      <c r="AU24" s="292" t="str">
        <f>IF(ISERROR(INT(AD24)),"",VLOOKUP(INT(AD24),表1_3[],2,0))</f>
        <v/>
      </c>
      <c r="AV24" s="292" t="str">
        <f>IF(ISERROR(INT(AE24)),"",VLOOKUP(INT(AE24),表1_3[],2,0))</f>
        <v/>
      </c>
      <c r="AW24" s="292" t="str">
        <f>IF(ISERROR(INT(AF24)),"",VLOOKUP(INT(AF24),表1_3[],2,0))</f>
        <v/>
      </c>
      <c r="AX24" s="292" t="str">
        <f>IF(ISERROR(INT(AG24)),"",VLOOKUP(INT(AG24),表1_3[],2,0))</f>
        <v/>
      </c>
      <c r="AY24" s="292" t="str">
        <f>IF(ISERROR(INT(AH24)),"",VLOOKUP(INT(AH24),表1_3[],2,0))</f>
        <v/>
      </c>
      <c r="AZ24" s="292" t="str">
        <f>IF(ISERROR(INT(AI24)),"",VLOOKUP(INT(AI24),表1_3[],2,0))</f>
        <v/>
      </c>
      <c r="BA24" s="289">
        <f>IF(ISERROR(INT(S24)),"",VLOOKUP(INT(S24),表1_3[],7,0))</f>
        <v>1</v>
      </c>
      <c r="BB24" s="289" t="str">
        <f>IF(ISERROR(INT(T24)),"",VLOOKUP(INT(T24),表1_3[],7,0))</f>
        <v/>
      </c>
      <c r="BC24" s="289" t="str">
        <f>IF(ISERROR(INT(U24)),"",VLOOKUP(INT(U24),表1_3[],7,0))</f>
        <v/>
      </c>
      <c r="BD24" s="289" t="str">
        <f>IF(ISERROR(INT(V24)),"",VLOOKUP(INT(V24),表1_3[],7,0))</f>
        <v/>
      </c>
      <c r="BE24" s="289" t="str">
        <f>IF(ISERROR(INT(W24)),"",VLOOKUP(INT(W24),表1_3[],7,0))</f>
        <v/>
      </c>
      <c r="BF24" s="289" t="str">
        <f>IF(ISERROR(INT(X24)),"",VLOOKUP(INT(X24),表1_3[],7,0))</f>
        <v/>
      </c>
      <c r="BG24" s="289" t="str">
        <f>IF(ISERROR(INT(Y24)),"",VLOOKUP(INT(Y24),表1_3[],7,0))</f>
        <v/>
      </c>
      <c r="BH24" s="289" t="str">
        <f>IF(ISERROR(INT(Z24)),"",VLOOKUP(INT(Z24),表1_3[],7,0))</f>
        <v/>
      </c>
      <c r="BI24" s="289" t="str">
        <f>IF(ISERROR(INT(AA24)),"",VLOOKUP(INT(AA24),表1_3[],7,0))</f>
        <v/>
      </c>
      <c r="BJ24" s="289" t="str">
        <f>IF(ISERROR(INT(AB24)),"",VLOOKUP(INT(AB24),表1_3[],7,0))</f>
        <v/>
      </c>
      <c r="BK24" s="289" t="str">
        <f>IF(ISERROR(INT(AC24)),"",VLOOKUP(INT(AC24),表1_3[],7,0))</f>
        <v/>
      </c>
      <c r="BL24" s="289" t="str">
        <f>IF(ISERROR(INT(AD24)),"",VLOOKUP(INT(AD24),表1_3[],7,0))</f>
        <v/>
      </c>
      <c r="BM24" s="289" t="str">
        <f>IF(ISERROR(INT(AE24)),"",VLOOKUP(INT(AE24),表1_3[],7,0))</f>
        <v/>
      </c>
      <c r="BN24" s="289" t="str">
        <f>IF(ISERROR(INT(AF24)),"",VLOOKUP(INT(AF24),表1_3[],7,0))</f>
        <v/>
      </c>
      <c r="BO24" s="289" t="str">
        <f>IF(ISERROR(INT(AG24)),"",VLOOKUP(INT(AG24),表1_3[],7,0))</f>
        <v/>
      </c>
      <c r="BP24" s="289" t="str">
        <f>IF(ISERROR(INT(AH24)),"",VLOOKUP(INT(AH24),表1_3[],7,0))</f>
        <v/>
      </c>
      <c r="BQ24" s="289" t="str">
        <f>IF(ISERROR(INT(AI24)),"",VLOOKUP(INT(AI24),表1_3[],7,0))</f>
        <v/>
      </c>
    </row>
    <row r="25" spans="1:69">
      <c r="A25" s="297" t="s">
        <v>1432</v>
      </c>
      <c r="B25" s="295" t="s">
        <v>1399</v>
      </c>
      <c r="C25" s="296" t="s">
        <v>1431</v>
      </c>
      <c r="D25" s="295" t="s">
        <v>31</v>
      </c>
      <c r="E25" s="295" t="s">
        <v>1415</v>
      </c>
      <c r="F25" s="295" t="s">
        <v>1430</v>
      </c>
      <c r="G25" s="295">
        <v>0</v>
      </c>
      <c r="H25" s="295" t="s">
        <v>1406</v>
      </c>
      <c r="I25" s="295" t="s">
        <v>1429</v>
      </c>
      <c r="J25" s="295" t="str">
        <f t="shared" si="17"/>
        <v>1,0,1,0</v>
      </c>
      <c r="K25" s="295">
        <v>1</v>
      </c>
      <c r="L25" s="295">
        <v>0</v>
      </c>
      <c r="M25" s="295">
        <v>1</v>
      </c>
      <c r="N25" s="295">
        <v>0</v>
      </c>
      <c r="O25" s="295"/>
      <c r="P25" s="293" t="s">
        <v>1412</v>
      </c>
      <c r="Q25" s="294" t="s">
        <v>1428</v>
      </c>
      <c r="R25" s="294"/>
      <c r="S25" s="293" t="str">
        <f t="shared" si="0"/>
        <v>69</v>
      </c>
      <c r="T25" s="293" t="str">
        <f t="shared" si="1"/>
        <v>80</v>
      </c>
      <c r="U25" s="293" t="str">
        <f t="shared" si="2"/>
        <v>39</v>
      </c>
      <c r="V25" s="293" t="str">
        <f t="shared" si="3"/>
        <v>43</v>
      </c>
      <c r="W25" s="293" t="str">
        <f t="shared" si="4"/>
        <v/>
      </c>
      <c r="X25" s="293" t="str">
        <f t="shared" si="5"/>
        <v/>
      </c>
      <c r="Y25" s="293" t="str">
        <f t="shared" si="6"/>
        <v/>
      </c>
      <c r="Z25" s="293" t="str">
        <f t="shared" si="7"/>
        <v/>
      </c>
      <c r="AA25" s="293" t="str">
        <f t="shared" si="8"/>
        <v/>
      </c>
      <c r="AB25" s="293" t="str">
        <f t="shared" si="9"/>
        <v/>
      </c>
      <c r="AC25" s="293" t="str">
        <f t="shared" si="10"/>
        <v/>
      </c>
      <c r="AD25" s="293" t="str">
        <f t="shared" si="11"/>
        <v/>
      </c>
      <c r="AE25" s="293" t="str">
        <f t="shared" si="12"/>
        <v/>
      </c>
      <c r="AF25" s="293" t="str">
        <f t="shared" si="13"/>
        <v/>
      </c>
      <c r="AG25" s="293" t="str">
        <f t="shared" si="14"/>
        <v/>
      </c>
      <c r="AH25" s="293" t="str">
        <f t="shared" si="15"/>
        <v/>
      </c>
      <c r="AI25" s="293" t="str">
        <f t="shared" si="16"/>
        <v/>
      </c>
      <c r="AJ25" s="292" t="str">
        <f>IF(ISERROR(INT(S25)),"",VLOOKUP(INT(S25),表1_3[],2,0))</f>
        <v>wuseshenniu</v>
      </c>
      <c r="AK25" s="292" t="str">
        <f>IF(ISERROR(INT(T25)),"",VLOOKUP(INT(T25),表1_3[],2,0))</f>
        <v>zhuxianjian</v>
      </c>
      <c r="AL25" s="292" t="str">
        <f>IF(ISERROR(INT(U25)),"",VLOOKUP(INT(U25),表1_3[],2,0))</f>
        <v>jiatelin</v>
      </c>
      <c r="AM25" s="292" t="str">
        <f>IF(ISERROR(INT(V25)),"",VLOOKUP(INT(V25),表1_3[],2,0))</f>
        <v>jinchan</v>
      </c>
      <c r="AN25" s="292" t="str">
        <f>IF(ISERROR(INT(W25)),"",VLOOKUP(INT(W25),表1_3[],2,0))</f>
        <v/>
      </c>
      <c r="AO25" s="292" t="str">
        <f>IF(ISERROR(INT(X25)),"",VLOOKUP(INT(X25),表1_3[],2,0))</f>
        <v/>
      </c>
      <c r="AP25" s="292" t="str">
        <f>IF(ISERROR(INT(Y25)),"",VLOOKUP(INT(Y25),表1_3[],2,0))</f>
        <v/>
      </c>
      <c r="AQ25" s="292" t="str">
        <f>IF(ISERROR(INT(Z25)),"",VLOOKUP(INT(Z25),表1_3[],2,0))</f>
        <v/>
      </c>
      <c r="AR25" s="292" t="str">
        <f>IF(ISERROR(INT(AA25)),"",VLOOKUP(INT(AA25),表1_3[],2,0))</f>
        <v/>
      </c>
      <c r="AS25" s="292" t="str">
        <f>IF(ISERROR(INT(AB25)),"",VLOOKUP(INT(AB25),表1_3[],2,0))</f>
        <v/>
      </c>
      <c r="AT25" s="292" t="str">
        <f>IF(ISERROR(INT(AC25)),"",VLOOKUP(INT(AC25),表1_3[],2,0))</f>
        <v/>
      </c>
      <c r="AU25" s="292" t="str">
        <f>IF(ISERROR(INT(AD25)),"",VLOOKUP(INT(AD25),表1_3[],2,0))</f>
        <v/>
      </c>
      <c r="AV25" s="292" t="str">
        <f>IF(ISERROR(INT(AE25)),"",VLOOKUP(INT(AE25),表1_3[],2,0))</f>
        <v/>
      </c>
      <c r="AW25" s="292" t="str">
        <f>IF(ISERROR(INT(AF25)),"",VLOOKUP(INT(AF25),表1_3[],2,0))</f>
        <v/>
      </c>
      <c r="AX25" s="292" t="str">
        <f>IF(ISERROR(INT(AG25)),"",VLOOKUP(INT(AG25),表1_3[],2,0))</f>
        <v/>
      </c>
      <c r="AY25" s="292" t="str">
        <f>IF(ISERROR(INT(AH25)),"",VLOOKUP(INT(AH25),表1_3[],2,0))</f>
        <v/>
      </c>
      <c r="AZ25" s="292" t="str">
        <f>IF(ISERROR(INT(AI25)),"",VLOOKUP(INT(AI25),表1_3[],2,0))</f>
        <v/>
      </c>
      <c r="BA25" s="289">
        <f>IF(ISERROR(INT(S25)),"",VLOOKUP(INT(S25),表1_3[],7,0))</f>
        <v>1</v>
      </c>
      <c r="BB25" s="289">
        <f>IF(ISERROR(INT(T25)),"",VLOOKUP(INT(T25),表1_3[],7,0))</f>
        <v>1</v>
      </c>
      <c r="BC25" s="289">
        <f>IF(ISERROR(INT(U25)),"",VLOOKUP(INT(U25),表1_3[],7,0))</f>
        <v>1</v>
      </c>
      <c r="BD25" s="289">
        <f>IF(ISERROR(INT(V25)),"",VLOOKUP(INT(V25),表1_3[],7,0))</f>
        <v>1</v>
      </c>
      <c r="BE25" s="289" t="str">
        <f>IF(ISERROR(INT(W25)),"",VLOOKUP(INT(W25),表1_3[],7,0))</f>
        <v/>
      </c>
      <c r="BF25" s="289" t="str">
        <f>IF(ISERROR(INT(X25)),"",VLOOKUP(INT(X25),表1_3[],7,0))</f>
        <v/>
      </c>
      <c r="BG25" s="289" t="str">
        <f>IF(ISERROR(INT(Y25)),"",VLOOKUP(INT(Y25),表1_3[],7,0))</f>
        <v/>
      </c>
      <c r="BH25" s="289" t="str">
        <f>IF(ISERROR(INT(Z25)),"",VLOOKUP(INT(Z25),表1_3[],7,0))</f>
        <v/>
      </c>
      <c r="BI25" s="289" t="str">
        <f>IF(ISERROR(INT(AA25)),"",VLOOKUP(INT(AA25),表1_3[],7,0))</f>
        <v/>
      </c>
      <c r="BJ25" s="289" t="str">
        <f>IF(ISERROR(INT(AB25)),"",VLOOKUP(INT(AB25),表1_3[],7,0))</f>
        <v/>
      </c>
      <c r="BK25" s="289" t="str">
        <f>IF(ISERROR(INT(AC25)),"",VLOOKUP(INT(AC25),表1_3[],7,0))</f>
        <v/>
      </c>
      <c r="BL25" s="289" t="str">
        <f>IF(ISERROR(INT(AD25)),"",VLOOKUP(INT(AD25),表1_3[],7,0))</f>
        <v/>
      </c>
      <c r="BM25" s="289" t="str">
        <f>IF(ISERROR(INT(AE25)),"",VLOOKUP(INT(AE25),表1_3[],7,0))</f>
        <v/>
      </c>
      <c r="BN25" s="289" t="str">
        <f>IF(ISERROR(INT(AF25)),"",VLOOKUP(INT(AF25),表1_3[],7,0))</f>
        <v/>
      </c>
      <c r="BO25" s="289" t="str">
        <f>IF(ISERROR(INT(AG25)),"",VLOOKUP(INT(AG25),表1_3[],7,0))</f>
        <v/>
      </c>
      <c r="BP25" s="289" t="str">
        <f>IF(ISERROR(INT(AH25)),"",VLOOKUP(INT(AH25),表1_3[],7,0))</f>
        <v/>
      </c>
      <c r="BQ25" s="289" t="str">
        <f>IF(ISERROR(INT(AI25)),"",VLOOKUP(INT(AI25),表1_3[],7,0))</f>
        <v/>
      </c>
    </row>
    <row r="26" spans="1:69" ht="14.4" thickBot="1">
      <c r="A26" s="297" t="s">
        <v>1427</v>
      </c>
      <c r="B26" s="295" t="s">
        <v>1426</v>
      </c>
      <c r="C26" s="296" t="s">
        <v>1425</v>
      </c>
      <c r="D26" s="295" t="s">
        <v>31</v>
      </c>
      <c r="E26" s="295" t="s">
        <v>1408</v>
      </c>
      <c r="F26" s="295" t="s">
        <v>1407</v>
      </c>
      <c r="G26" s="295">
        <v>1</v>
      </c>
      <c r="H26" s="295" t="s">
        <v>1406</v>
      </c>
      <c r="I26" s="295" t="s">
        <v>1405</v>
      </c>
      <c r="J26" s="295" t="str">
        <f t="shared" si="17"/>
        <v>1,0,1,0</v>
      </c>
      <c r="K26" s="295" t="s">
        <v>31</v>
      </c>
      <c r="L26" s="295" t="s">
        <v>1</v>
      </c>
      <c r="M26" s="295" t="s">
        <v>31</v>
      </c>
      <c r="N26" s="295" t="s">
        <v>1</v>
      </c>
      <c r="O26" s="295"/>
      <c r="P26" s="293" t="s">
        <v>1404</v>
      </c>
      <c r="Q26" s="294" t="s">
        <v>1424</v>
      </c>
      <c r="R26" s="294"/>
      <c r="S26" s="293" t="str">
        <f t="shared" si="0"/>
        <v>38</v>
      </c>
      <c r="T26" s="293" t="str">
        <f t="shared" si="1"/>
        <v>78</v>
      </c>
      <c r="U26" s="293" t="str">
        <f t="shared" si="2"/>
        <v/>
      </c>
      <c r="V26" s="293" t="str">
        <f t="shared" si="3"/>
        <v/>
      </c>
      <c r="W26" s="293" t="str">
        <f t="shared" si="4"/>
        <v/>
      </c>
      <c r="X26" s="293" t="str">
        <f t="shared" si="5"/>
        <v/>
      </c>
      <c r="Y26" s="293" t="str">
        <f t="shared" si="6"/>
        <v/>
      </c>
      <c r="Z26" s="293" t="str">
        <f t="shared" si="7"/>
        <v/>
      </c>
      <c r="AA26" s="293" t="str">
        <f t="shared" si="8"/>
        <v/>
      </c>
      <c r="AB26" s="293" t="str">
        <f t="shared" si="9"/>
        <v/>
      </c>
      <c r="AC26" s="293" t="str">
        <f t="shared" si="10"/>
        <v/>
      </c>
      <c r="AD26" s="293" t="str">
        <f t="shared" si="11"/>
        <v/>
      </c>
      <c r="AE26" s="293" t="str">
        <f t="shared" si="12"/>
        <v/>
      </c>
      <c r="AF26" s="293" t="str">
        <f t="shared" si="13"/>
        <v/>
      </c>
      <c r="AG26" s="293" t="str">
        <f t="shared" si="14"/>
        <v/>
      </c>
      <c r="AH26" s="293" t="str">
        <f t="shared" si="15"/>
        <v/>
      </c>
      <c r="AI26" s="293" t="str">
        <f t="shared" si="16"/>
        <v/>
      </c>
      <c r="AJ26" s="292" t="str">
        <f>IF(ISERROR(INT(S26)),"",VLOOKUP(INT(S26),表1_3[],2,0))</f>
        <v>kedaya</v>
      </c>
      <c r="AK26" s="292" t="str">
        <f>IF(ISERROR(INT(T26)),"",VLOOKUP(INT(T26),表1_3[],2,0))</f>
        <v>huahudiao</v>
      </c>
      <c r="AL26" s="292" t="str">
        <f>IF(ISERROR(INT(U26)),"",VLOOKUP(INT(U26),表1_3[],2,0))</f>
        <v/>
      </c>
      <c r="AM26" s="292" t="str">
        <f>IF(ISERROR(INT(V26)),"",VLOOKUP(INT(V26),表1_3[],2,0))</f>
        <v/>
      </c>
      <c r="AN26" s="292" t="str">
        <f>IF(ISERROR(INT(W26)),"",VLOOKUP(INT(W26),表1_3[],2,0))</f>
        <v/>
      </c>
      <c r="AO26" s="292" t="str">
        <f>IF(ISERROR(INT(X26)),"",VLOOKUP(INT(X26),表1_3[],2,0))</f>
        <v/>
      </c>
      <c r="AP26" s="292" t="str">
        <f>IF(ISERROR(INT(Y26)),"",VLOOKUP(INT(Y26),表1_3[],2,0))</f>
        <v/>
      </c>
      <c r="AQ26" s="292" t="str">
        <f>IF(ISERROR(INT(Z26)),"",VLOOKUP(INT(Z26),表1_3[],2,0))</f>
        <v/>
      </c>
      <c r="AR26" s="292" t="str">
        <f>IF(ISERROR(INT(AA26)),"",VLOOKUP(INT(AA26),表1_3[],2,0))</f>
        <v/>
      </c>
      <c r="AS26" s="292" t="str">
        <f>IF(ISERROR(INT(AB26)),"",VLOOKUP(INT(AB26),表1_3[],2,0))</f>
        <v/>
      </c>
      <c r="AT26" s="292" t="str">
        <f>IF(ISERROR(INT(AC26)),"",VLOOKUP(INT(AC26),表1_3[],2,0))</f>
        <v/>
      </c>
      <c r="AU26" s="292" t="str">
        <f>IF(ISERROR(INT(AD26)),"",VLOOKUP(INT(AD26),表1_3[],2,0))</f>
        <v/>
      </c>
      <c r="AV26" s="292" t="str">
        <f>IF(ISERROR(INT(AE26)),"",VLOOKUP(INT(AE26),表1_3[],2,0))</f>
        <v/>
      </c>
      <c r="AW26" s="292" t="str">
        <f>IF(ISERROR(INT(AF26)),"",VLOOKUP(INT(AF26),表1_3[],2,0))</f>
        <v/>
      </c>
      <c r="AX26" s="292" t="str">
        <f>IF(ISERROR(INT(AG26)),"",VLOOKUP(INT(AG26),表1_3[],2,0))</f>
        <v/>
      </c>
      <c r="AY26" s="292" t="str">
        <f>IF(ISERROR(INT(AH26)),"",VLOOKUP(INT(AH26),表1_3[],2,0))</f>
        <v/>
      </c>
      <c r="AZ26" s="292" t="str">
        <f>IF(ISERROR(INT(AI26)),"",VLOOKUP(INT(AI26),表1_3[],2,0))</f>
        <v/>
      </c>
      <c r="BA26" s="289">
        <f>IF(ISERROR(INT(S26)),"",VLOOKUP(INT(S26),表1_3[],7,0))</f>
        <v>1</v>
      </c>
      <c r="BB26" s="289">
        <f>IF(ISERROR(INT(T26)),"",VLOOKUP(INT(T26),表1_3[],7,0))</f>
        <v>1</v>
      </c>
      <c r="BC26" s="289" t="str">
        <f>IF(ISERROR(INT(U26)),"",VLOOKUP(INT(U26),表1_3[],7,0))</f>
        <v/>
      </c>
      <c r="BD26" s="289" t="str">
        <f>IF(ISERROR(INT(V26)),"",VLOOKUP(INT(V26),表1_3[],7,0))</f>
        <v/>
      </c>
      <c r="BE26" s="289" t="str">
        <f>IF(ISERROR(INT(W26)),"",VLOOKUP(INT(W26),表1_3[],7,0))</f>
        <v/>
      </c>
      <c r="BF26" s="289" t="str">
        <f>IF(ISERROR(INT(X26)),"",VLOOKUP(INT(X26),表1_3[],7,0))</f>
        <v/>
      </c>
      <c r="BG26" s="289" t="str">
        <f>IF(ISERROR(INT(Y26)),"",VLOOKUP(INT(Y26),表1_3[],7,0))</f>
        <v/>
      </c>
      <c r="BH26" s="289" t="str">
        <f>IF(ISERROR(INT(Z26)),"",VLOOKUP(INT(Z26),表1_3[],7,0))</f>
        <v/>
      </c>
      <c r="BI26" s="289" t="str">
        <f>IF(ISERROR(INT(AA26)),"",VLOOKUP(INT(AA26),表1_3[],7,0))</f>
        <v/>
      </c>
      <c r="BJ26" s="289" t="str">
        <f>IF(ISERROR(INT(AB26)),"",VLOOKUP(INT(AB26),表1_3[],7,0))</f>
        <v/>
      </c>
      <c r="BK26" s="289" t="str">
        <f>IF(ISERROR(INT(AC26)),"",VLOOKUP(INT(AC26),表1_3[],7,0))</f>
        <v/>
      </c>
      <c r="BL26" s="289" t="str">
        <f>IF(ISERROR(INT(AD26)),"",VLOOKUP(INT(AD26),表1_3[],7,0))</f>
        <v/>
      </c>
      <c r="BM26" s="289" t="str">
        <f>IF(ISERROR(INT(AE26)),"",VLOOKUP(INT(AE26),表1_3[],7,0))</f>
        <v/>
      </c>
      <c r="BN26" s="289" t="str">
        <f>IF(ISERROR(INT(AF26)),"",VLOOKUP(INT(AF26),表1_3[],7,0))</f>
        <v/>
      </c>
      <c r="BO26" s="289" t="str">
        <f>IF(ISERROR(INT(AG26)),"",VLOOKUP(INT(AG26),表1_3[],7,0))</f>
        <v/>
      </c>
      <c r="BP26" s="289" t="str">
        <f>IF(ISERROR(INT(AH26)),"",VLOOKUP(INT(AH26),表1_3[],7,0))</f>
        <v/>
      </c>
      <c r="BQ26" s="289" t="str">
        <f>IF(ISERROR(INT(AI26)),"",VLOOKUP(INT(AI26),表1_3[],7,0))</f>
        <v/>
      </c>
    </row>
    <row r="27" spans="1:69" s="298" customFormat="1" ht="15.6" thickTop="1" thickBot="1">
      <c r="A27" s="306" t="s">
        <v>1423</v>
      </c>
      <c r="B27" s="303" t="s">
        <v>1398</v>
      </c>
      <c r="C27" s="305" t="s">
        <v>1422</v>
      </c>
      <c r="D27" s="303" t="s">
        <v>31</v>
      </c>
      <c r="E27" s="303" t="s">
        <v>1421</v>
      </c>
      <c r="F27" s="303" t="s">
        <v>1420</v>
      </c>
      <c r="G27" s="303" t="s">
        <v>1</v>
      </c>
      <c r="H27" s="303" t="s">
        <v>1406</v>
      </c>
      <c r="I27" s="303" t="s">
        <v>1419</v>
      </c>
      <c r="J27" s="304">
        <v>1</v>
      </c>
      <c r="K27" s="303">
        <v>1</v>
      </c>
      <c r="L27" s="303"/>
      <c r="M27" s="303"/>
      <c r="N27" s="303"/>
      <c r="O27" s="303"/>
      <c r="P27" s="301" t="s">
        <v>1404</v>
      </c>
      <c r="Q27" s="302" t="s">
        <v>1418</v>
      </c>
      <c r="R27" s="307"/>
      <c r="S27" s="301" t="str">
        <f t="shared" si="0"/>
        <v>38</v>
      </c>
      <c r="T27" s="301" t="str">
        <f t="shared" si="1"/>
        <v>71</v>
      </c>
      <c r="U27" s="301" t="str">
        <f t="shared" si="2"/>
        <v/>
      </c>
      <c r="V27" s="301" t="str">
        <f t="shared" si="3"/>
        <v/>
      </c>
      <c r="W27" s="301" t="str">
        <f t="shared" si="4"/>
        <v/>
      </c>
      <c r="X27" s="301" t="str">
        <f t="shared" si="5"/>
        <v/>
      </c>
      <c r="Y27" s="301" t="str">
        <f t="shared" si="6"/>
        <v/>
      </c>
      <c r="Z27" s="301" t="str">
        <f t="shared" si="7"/>
        <v/>
      </c>
      <c r="AA27" s="301" t="str">
        <f t="shared" si="8"/>
        <v/>
      </c>
      <c r="AB27" s="301" t="str">
        <f t="shared" si="9"/>
        <v/>
      </c>
      <c r="AC27" s="301" t="str">
        <f t="shared" si="10"/>
        <v/>
      </c>
      <c r="AD27" s="301" t="str">
        <f t="shared" si="11"/>
        <v/>
      </c>
      <c r="AE27" s="301" t="str">
        <f t="shared" si="12"/>
        <v/>
      </c>
      <c r="AF27" s="301" t="str">
        <f t="shared" si="13"/>
        <v/>
      </c>
      <c r="AG27" s="301" t="str">
        <f t="shared" si="14"/>
        <v/>
      </c>
      <c r="AH27" s="301" t="str">
        <f t="shared" si="15"/>
        <v/>
      </c>
      <c r="AI27" s="301" t="str">
        <f t="shared" si="16"/>
        <v/>
      </c>
      <c r="AJ27" s="300" t="str">
        <f>IF(ISERROR(INT(S27)),"",VLOOKUP(INT(S27),表1_3[],2,0))</f>
        <v>kedaya</v>
      </c>
      <c r="AK27" s="300" t="str">
        <f>IF(ISERROR(INT(T27)),"",VLOOKUP(INT(T27),表1_3[],2,0))</f>
        <v>baozangjue</v>
      </c>
      <c r="AL27" s="300" t="str">
        <f>IF(ISERROR(INT(U27)),"",VLOOKUP(INT(U27),表1_3[],2,0))</f>
        <v/>
      </c>
      <c r="AM27" s="300" t="str">
        <f>IF(ISERROR(INT(V27)),"",VLOOKUP(INT(V27),表1_3[],2,0))</f>
        <v/>
      </c>
      <c r="AN27" s="300" t="str">
        <f>IF(ISERROR(INT(W27)),"",VLOOKUP(INT(W27),表1_3[],2,0))</f>
        <v/>
      </c>
      <c r="AO27" s="300" t="str">
        <f>IF(ISERROR(INT(X27)),"",VLOOKUP(INT(X27),表1_3[],2,0))</f>
        <v/>
      </c>
      <c r="AP27" s="300" t="str">
        <f>IF(ISERROR(INT(Y27)),"",VLOOKUP(INT(Y27),表1_3[],2,0))</f>
        <v/>
      </c>
      <c r="AQ27" s="300" t="str">
        <f>IF(ISERROR(INT(Z27)),"",VLOOKUP(INT(Z27),表1_3[],2,0))</f>
        <v/>
      </c>
      <c r="AR27" s="300" t="str">
        <f>IF(ISERROR(INT(AA27)),"",VLOOKUP(INT(AA27),表1_3[],2,0))</f>
        <v/>
      </c>
      <c r="AS27" s="300" t="str">
        <f>IF(ISERROR(INT(AB27)),"",VLOOKUP(INT(AB27),表1_3[],2,0))</f>
        <v/>
      </c>
      <c r="AT27" s="300" t="str">
        <f>IF(ISERROR(INT(AC27)),"",VLOOKUP(INT(AC27),表1_3[],2,0))</f>
        <v/>
      </c>
      <c r="AU27" s="300" t="str">
        <f>IF(ISERROR(INT(AD27)),"",VLOOKUP(INT(AD27),表1_3[],2,0))</f>
        <v/>
      </c>
      <c r="AV27" s="300" t="str">
        <f>IF(ISERROR(INT(AE27)),"",VLOOKUP(INT(AE27),表1_3[],2,0))</f>
        <v/>
      </c>
      <c r="AW27" s="300" t="str">
        <f>IF(ISERROR(INT(AF27)),"",VLOOKUP(INT(AF27),表1_3[],2,0))</f>
        <v/>
      </c>
      <c r="AX27" s="300" t="str">
        <f>IF(ISERROR(INT(AG27)),"",VLOOKUP(INT(AG27),表1_3[],2,0))</f>
        <v/>
      </c>
      <c r="AY27" s="300" t="str">
        <f>IF(ISERROR(INT(AH27)),"",VLOOKUP(INT(AH27),表1_3[],2,0))</f>
        <v/>
      </c>
      <c r="AZ27" s="300" t="str">
        <f>IF(ISERROR(INT(AI27)),"",VLOOKUP(INT(AI27),表1_3[],2,0))</f>
        <v/>
      </c>
      <c r="BA27" s="299">
        <f>IF(ISERROR(INT(S27)),"",VLOOKUP(INT(S27),表1_3[],8,0))</f>
        <v>1</v>
      </c>
      <c r="BB27" s="299">
        <f>IF(ISERROR(INT(T27)),"",VLOOKUP(INT(T27),表1_3[],8,0))</f>
        <v>1</v>
      </c>
      <c r="BC27" s="299" t="str">
        <f>IF(ISERROR(INT(U27)),"",VLOOKUP(INT(U27),表1_3[],8,0))</f>
        <v/>
      </c>
      <c r="BD27" s="299" t="str">
        <f>IF(ISERROR(INT(V27)),"",VLOOKUP(INT(V27),表1_3[],8,0))</f>
        <v/>
      </c>
      <c r="BE27" s="299" t="str">
        <f>IF(ISERROR(INT(W27)),"",VLOOKUP(INT(W27),表1_3[],8,0))</f>
        <v/>
      </c>
      <c r="BF27" s="299" t="str">
        <f>IF(ISERROR(INT(X27)),"",VLOOKUP(INT(X27),表1_3[],8,0))</f>
        <v/>
      </c>
      <c r="BG27" s="299" t="str">
        <f>IF(ISERROR(INT(Y27)),"",VLOOKUP(INT(Y27),表1_3[],8,0))</f>
        <v/>
      </c>
      <c r="BH27" s="299" t="str">
        <f>IF(ISERROR(INT(Z27)),"",VLOOKUP(INT(Z27),表1_3[],8,0))</f>
        <v/>
      </c>
      <c r="BI27" s="299" t="str">
        <f>IF(ISERROR(INT(AA27)),"",VLOOKUP(INT(AA27),表1_3[],8,0))</f>
        <v/>
      </c>
      <c r="BJ27" s="299" t="str">
        <f>IF(ISERROR(INT(AB27)),"",VLOOKUP(INT(AB27),表1_3[],8,0))</f>
        <v/>
      </c>
      <c r="BK27" s="299" t="str">
        <f>IF(ISERROR(INT(AC27)),"",VLOOKUP(INT(AC27),表1_3[],8,0))</f>
        <v/>
      </c>
      <c r="BL27" s="299" t="str">
        <f>IF(ISERROR(INT(AD27)),"",VLOOKUP(INT(AD27),表1_3[],8,0))</f>
        <v/>
      </c>
      <c r="BM27" s="299" t="str">
        <f>IF(ISERROR(INT(AE27)),"",VLOOKUP(INT(AE27),表1_3[],8,0))</f>
        <v/>
      </c>
      <c r="BN27" s="299" t="str">
        <f>IF(ISERROR(INT(AF27)),"",VLOOKUP(INT(AF27),表1_3[],8,0))</f>
        <v/>
      </c>
      <c r="BO27" s="299" t="str">
        <f>IF(ISERROR(INT(AG27)),"",VLOOKUP(INT(AG27),表1_3[],8,0))</f>
        <v/>
      </c>
      <c r="BP27" s="299" t="str">
        <f>IF(ISERROR(INT(AH27)),"",VLOOKUP(INT(AH27),表1_3[],8,0))</f>
        <v/>
      </c>
      <c r="BQ27" s="299" t="str">
        <f>IF(ISERROR(INT(AI27)),"",VLOOKUP(INT(AI27),表1_3[],8,0))</f>
        <v/>
      </c>
    </row>
    <row r="28" spans="1:69" s="298" customFormat="1" ht="15" thickTop="1">
      <c r="A28" s="306" t="s">
        <v>1417</v>
      </c>
      <c r="B28" s="303" t="s">
        <v>1397</v>
      </c>
      <c r="C28" s="305" t="s">
        <v>1416</v>
      </c>
      <c r="D28" s="303" t="s">
        <v>31</v>
      </c>
      <c r="E28" s="303" t="s">
        <v>1415</v>
      </c>
      <c r="F28" s="303" t="s">
        <v>1414</v>
      </c>
      <c r="G28" s="303">
        <v>0</v>
      </c>
      <c r="H28" s="303" t="s">
        <v>1406</v>
      </c>
      <c r="I28" s="303" t="s">
        <v>1413</v>
      </c>
      <c r="J28" s="304">
        <v>1</v>
      </c>
      <c r="K28" s="303">
        <v>1</v>
      </c>
      <c r="L28" s="303"/>
      <c r="M28" s="303"/>
      <c r="N28" s="303"/>
      <c r="O28" s="303"/>
      <c r="P28" s="301" t="s">
        <v>1412</v>
      </c>
      <c r="Q28" s="302" t="s">
        <v>1411</v>
      </c>
      <c r="R28" s="302"/>
      <c r="S28" s="301" t="str">
        <f t="shared" si="0"/>
        <v>43</v>
      </c>
      <c r="T28" s="301" t="str">
        <f t="shared" si="1"/>
        <v>66</v>
      </c>
      <c r="U28" s="301" t="str">
        <f t="shared" si="2"/>
        <v>79</v>
      </c>
      <c r="V28" s="301" t="str">
        <f t="shared" si="3"/>
        <v>82</v>
      </c>
      <c r="W28" s="301" t="str">
        <f t="shared" si="4"/>
        <v/>
      </c>
      <c r="X28" s="301" t="str">
        <f t="shared" si="5"/>
        <v/>
      </c>
      <c r="Y28" s="301" t="str">
        <f t="shared" si="6"/>
        <v/>
      </c>
      <c r="Z28" s="301" t="str">
        <f t="shared" si="7"/>
        <v/>
      </c>
      <c r="AA28" s="301" t="str">
        <f t="shared" si="8"/>
        <v/>
      </c>
      <c r="AB28" s="301" t="str">
        <f t="shared" si="9"/>
        <v/>
      </c>
      <c r="AC28" s="301" t="str">
        <f t="shared" si="10"/>
        <v/>
      </c>
      <c r="AD28" s="301" t="str">
        <f t="shared" si="11"/>
        <v/>
      </c>
      <c r="AE28" s="301" t="str">
        <f t="shared" si="12"/>
        <v/>
      </c>
      <c r="AF28" s="301" t="str">
        <f t="shared" si="13"/>
        <v/>
      </c>
      <c r="AG28" s="301" t="str">
        <f t="shared" si="14"/>
        <v/>
      </c>
      <c r="AH28" s="301" t="str">
        <f t="shared" si="15"/>
        <v/>
      </c>
      <c r="AI28" s="301" t="str">
        <f t="shared" si="16"/>
        <v/>
      </c>
      <c r="AJ28" s="300" t="str">
        <f>IF(ISERROR(INT(S28)),"",VLOOKUP(INT(S28),表1_3[],2,0))</f>
        <v>jinchan</v>
      </c>
      <c r="AK28" s="300" t="str">
        <f>IF(ISERROR(INT(T28)),"",VLOOKUP(INT(T28),表1_3[],2,0))</f>
        <v>dawangwuzei</v>
      </c>
      <c r="AL28" s="300" t="str">
        <f>IF(ISERROR(INT(U28)),"",VLOOKUP(INT(U28),表1_3[],2,0))</f>
        <v>kuiniugu</v>
      </c>
      <c r="AM28" s="300" t="str">
        <f>IF(ISERROR(INT(V28)),"",VLOOKUP(INT(V28),表1_3[],2,0))</f>
        <v>duobaodaoren</v>
      </c>
      <c r="AN28" s="300" t="str">
        <f>IF(ISERROR(INT(W28)),"",VLOOKUP(INT(W28),表1_3[],2,0))</f>
        <v/>
      </c>
      <c r="AO28" s="300" t="str">
        <f>IF(ISERROR(INT(X28)),"",VLOOKUP(INT(X28),表1_3[],2,0))</f>
        <v/>
      </c>
      <c r="AP28" s="300" t="str">
        <f>IF(ISERROR(INT(Y28)),"",VLOOKUP(INT(Y28),表1_3[],2,0))</f>
        <v/>
      </c>
      <c r="AQ28" s="300" t="str">
        <f>IF(ISERROR(INT(Z28)),"",VLOOKUP(INT(Z28),表1_3[],2,0))</f>
        <v/>
      </c>
      <c r="AR28" s="300" t="str">
        <f>IF(ISERROR(INT(AA28)),"",VLOOKUP(INT(AA28),表1_3[],2,0))</f>
        <v/>
      </c>
      <c r="AS28" s="300" t="str">
        <f>IF(ISERROR(INT(AB28)),"",VLOOKUP(INT(AB28),表1_3[],2,0))</f>
        <v/>
      </c>
      <c r="AT28" s="300" t="str">
        <f>IF(ISERROR(INT(AC28)),"",VLOOKUP(INT(AC28),表1_3[],2,0))</f>
        <v/>
      </c>
      <c r="AU28" s="300" t="str">
        <f>IF(ISERROR(INT(AD28)),"",VLOOKUP(INT(AD28),表1_3[],2,0))</f>
        <v/>
      </c>
      <c r="AV28" s="300" t="str">
        <f>IF(ISERROR(INT(AE28)),"",VLOOKUP(INT(AE28),表1_3[],2,0))</f>
        <v/>
      </c>
      <c r="AW28" s="300" t="str">
        <f>IF(ISERROR(INT(AF28)),"",VLOOKUP(INT(AF28),表1_3[],2,0))</f>
        <v/>
      </c>
      <c r="AX28" s="300" t="str">
        <f>IF(ISERROR(INT(AG28)),"",VLOOKUP(INT(AG28),表1_3[],2,0))</f>
        <v/>
      </c>
      <c r="AY28" s="300" t="str">
        <f>IF(ISERROR(INT(AH28)),"",VLOOKUP(INT(AH28),表1_3[],2,0))</f>
        <v/>
      </c>
      <c r="AZ28" s="300" t="str">
        <f>IF(ISERROR(INT(AI28)),"",VLOOKUP(INT(AI28),表1_3[],2,0))</f>
        <v/>
      </c>
      <c r="BA28" s="299">
        <f>IF(ISERROR(INT(S28)),"",VLOOKUP(INT(S28),表1_3[],9,0))</f>
        <v>1</v>
      </c>
      <c r="BB28" s="299">
        <f>IF(ISERROR(INT(T28)),"",VLOOKUP(INT(T28),表1_3[],9,0))</f>
        <v>1</v>
      </c>
      <c r="BC28" s="299">
        <f>IF(ISERROR(INT(U28)),"",VLOOKUP(INT(U28),表1_3[],9,0))</f>
        <v>1</v>
      </c>
      <c r="BD28" s="299">
        <f>IF(ISERROR(INT(V28)),"",VLOOKUP(INT(V28),表1_3[],9,0))</f>
        <v>1</v>
      </c>
      <c r="BE28" s="299" t="str">
        <f>IF(ISERROR(INT(W28)),"",VLOOKUP(INT(W28),表1_3[],9,0))</f>
        <v/>
      </c>
      <c r="BF28" s="299" t="str">
        <f>IF(ISERROR(INT(X28)),"",VLOOKUP(INT(X28),表1_3[],9,0))</f>
        <v/>
      </c>
      <c r="BG28" s="299" t="str">
        <f>IF(ISERROR(INT(Y28)),"",VLOOKUP(INT(Y28),表1_3[],9,0))</f>
        <v/>
      </c>
      <c r="BH28" s="299" t="str">
        <f>IF(ISERROR(INT(Z28)),"",VLOOKUP(INT(Z28),表1_3[],9,0))</f>
        <v/>
      </c>
      <c r="BI28" s="299" t="str">
        <f>IF(ISERROR(INT(AA28)),"",VLOOKUP(INT(AA28),表1_3[],9,0))</f>
        <v/>
      </c>
      <c r="BJ28" s="299" t="str">
        <f>IF(ISERROR(INT(AB28)),"",VLOOKUP(INT(AB28),表1_3[],9,0))</f>
        <v/>
      </c>
      <c r="BK28" s="299" t="str">
        <f>IF(ISERROR(INT(AC28)),"",VLOOKUP(INT(AC28),表1_3[],9,0))</f>
        <v/>
      </c>
      <c r="BL28" s="299" t="str">
        <f>IF(ISERROR(INT(AD28)),"",VLOOKUP(INT(AD28),表1_3[],9,0))</f>
        <v/>
      </c>
      <c r="BM28" s="299" t="str">
        <f>IF(ISERROR(INT(AE28)),"",VLOOKUP(INT(AE28),表1_3[],9,0))</f>
        <v/>
      </c>
      <c r="BN28" s="299" t="str">
        <f>IF(ISERROR(INT(AF28)),"",VLOOKUP(INT(AF28),表1_3[],9,0))</f>
        <v/>
      </c>
      <c r="BO28" s="299" t="str">
        <f>IF(ISERROR(INT(AG28)),"",VLOOKUP(INT(AG28),表1_3[],9,0))</f>
        <v/>
      </c>
      <c r="BP28" s="299" t="str">
        <f>IF(ISERROR(INT(AH28)),"",VLOOKUP(INT(AH28),表1_3[],9,0))</f>
        <v/>
      </c>
      <c r="BQ28" s="299" t="str">
        <f>IF(ISERROR(INT(AI28)),"",VLOOKUP(INT(AI28),表1_3[],9,0))</f>
        <v/>
      </c>
    </row>
    <row r="29" spans="1:69">
      <c r="A29" s="297" t="s">
        <v>1410</v>
      </c>
      <c r="B29" s="295" t="s">
        <v>1397</v>
      </c>
      <c r="C29" s="296" t="s">
        <v>1409</v>
      </c>
      <c r="D29" s="295" t="s">
        <v>31</v>
      </c>
      <c r="E29" s="295" t="s">
        <v>1408</v>
      </c>
      <c r="F29" s="295" t="s">
        <v>1407</v>
      </c>
      <c r="G29" s="295">
        <v>1</v>
      </c>
      <c r="H29" s="295" t="s">
        <v>1406</v>
      </c>
      <c r="I29" s="295" t="s">
        <v>1405</v>
      </c>
      <c r="J29" s="295" t="s">
        <v>31</v>
      </c>
      <c r="K29" s="295">
        <v>1</v>
      </c>
      <c r="L29" s="295"/>
      <c r="M29" s="295"/>
      <c r="N29" s="295"/>
      <c r="O29" s="295"/>
      <c r="P29" s="293" t="s">
        <v>1404</v>
      </c>
      <c r="Q29" s="294" t="s">
        <v>1403</v>
      </c>
      <c r="R29" s="294"/>
      <c r="S29" s="293" t="str">
        <f t="shared" si="0"/>
        <v>38</v>
      </c>
      <c r="T29" s="293" t="str">
        <f t="shared" si="1"/>
        <v>78</v>
      </c>
      <c r="U29" s="293" t="str">
        <f t="shared" si="2"/>
        <v>46</v>
      </c>
      <c r="V29" s="293" t="str">
        <f t="shared" si="3"/>
        <v/>
      </c>
      <c r="W29" s="293" t="str">
        <f t="shared" si="4"/>
        <v/>
      </c>
      <c r="X29" s="293" t="str">
        <f t="shared" si="5"/>
        <v/>
      </c>
      <c r="Y29" s="293" t="str">
        <f t="shared" si="6"/>
        <v/>
      </c>
      <c r="Z29" s="293" t="str">
        <f t="shared" si="7"/>
        <v/>
      </c>
      <c r="AA29" s="293" t="str">
        <f t="shared" si="8"/>
        <v/>
      </c>
      <c r="AB29" s="293" t="str">
        <f t="shared" si="9"/>
        <v/>
      </c>
      <c r="AC29" s="293" t="str">
        <f t="shared" si="10"/>
        <v/>
      </c>
      <c r="AD29" s="293" t="str">
        <f t="shared" si="11"/>
        <v/>
      </c>
      <c r="AE29" s="293" t="str">
        <f t="shared" si="12"/>
        <v/>
      </c>
      <c r="AF29" s="293" t="str">
        <f t="shared" si="13"/>
        <v/>
      </c>
      <c r="AG29" s="293" t="str">
        <f t="shared" si="14"/>
        <v/>
      </c>
      <c r="AH29" s="293" t="str">
        <f t="shared" si="15"/>
        <v/>
      </c>
      <c r="AI29" s="293" t="str">
        <f t="shared" si="16"/>
        <v/>
      </c>
      <c r="AJ29" s="292" t="str">
        <f>IF(ISERROR(INT(S29)),"",VLOOKUP(INT(S29),表1_3[],2,0))</f>
        <v>kedaya</v>
      </c>
      <c r="AK29" s="292" t="str">
        <f>IF(ISERROR(INT(T29)),"",VLOOKUP(INT(T29),表1_3[],2,0))</f>
        <v>huahudiao</v>
      </c>
      <c r="AL29" s="292" t="str">
        <f>IF(ISERROR(INT(U29)),"",VLOOKUP(INT(U29),表1_3[],2,0))</f>
        <v>jubaopen</v>
      </c>
      <c r="AM29" s="292" t="str">
        <f>IF(ISERROR(INT(V29)),"",VLOOKUP(INT(V29),表1_3[],2,0))</f>
        <v/>
      </c>
      <c r="AN29" s="292" t="str">
        <f>IF(ISERROR(INT(W29)),"",VLOOKUP(INT(W29),表1_3[],2,0))</f>
        <v/>
      </c>
      <c r="AO29" s="292" t="str">
        <f>IF(ISERROR(INT(X29)),"",VLOOKUP(INT(X29),表1_3[],2,0))</f>
        <v/>
      </c>
      <c r="AP29" s="292" t="str">
        <f>IF(ISERROR(INT(Y29)),"",VLOOKUP(INT(Y29),表1_3[],2,0))</f>
        <v/>
      </c>
      <c r="AQ29" s="292" t="str">
        <f>IF(ISERROR(INT(Z29)),"",VLOOKUP(INT(Z29),表1_3[],2,0))</f>
        <v/>
      </c>
      <c r="AR29" s="292" t="str">
        <f>IF(ISERROR(INT(AA29)),"",VLOOKUP(INT(AA29),表1_3[],2,0))</f>
        <v/>
      </c>
      <c r="AS29" s="292" t="str">
        <f>IF(ISERROR(INT(AB29)),"",VLOOKUP(INT(AB29),表1_3[],2,0))</f>
        <v/>
      </c>
      <c r="AT29" s="292" t="str">
        <f>IF(ISERROR(INT(AC29)),"",VLOOKUP(INT(AC29),表1_3[],2,0))</f>
        <v/>
      </c>
      <c r="AU29" s="292" t="str">
        <f>IF(ISERROR(INT(AD29)),"",VLOOKUP(INT(AD29),表1_3[],2,0))</f>
        <v/>
      </c>
      <c r="AV29" s="292" t="str">
        <f>IF(ISERROR(INT(AE29)),"",VLOOKUP(INT(AE29),表1_3[],2,0))</f>
        <v/>
      </c>
      <c r="AW29" s="292" t="str">
        <f>IF(ISERROR(INT(AF29)),"",VLOOKUP(INT(AF29),表1_3[],2,0))</f>
        <v/>
      </c>
      <c r="AX29" s="292" t="str">
        <f>IF(ISERROR(INT(AG29)),"",VLOOKUP(INT(AG29),表1_3[],2,0))</f>
        <v/>
      </c>
      <c r="AY29" s="292" t="str">
        <f>IF(ISERROR(INT(AH29)),"",VLOOKUP(INT(AH29),表1_3[],2,0))</f>
        <v/>
      </c>
      <c r="AZ29" s="292" t="str">
        <f>IF(ISERROR(INT(AI29)),"",VLOOKUP(INT(AI29),表1_3[],2,0))</f>
        <v/>
      </c>
      <c r="BA29" s="289">
        <f>IF(ISERROR(INT(S29)),"",VLOOKUP(INT(S29),表1_3[],9,0))</f>
        <v>1</v>
      </c>
      <c r="BB29" s="289">
        <f>IF(ISERROR(INT(T29)),"",VLOOKUP(INT(T29),表1_3[],9,0))</f>
        <v>1</v>
      </c>
      <c r="BC29" s="289">
        <f>IF(ISERROR(INT(U29)),"",VLOOKUP(INT(U29),表1_3[],9,0))</f>
        <v>1</v>
      </c>
      <c r="BD29" s="289" t="str">
        <f>IF(ISERROR(INT(V29)),"",VLOOKUP(INT(V29),表1_3[],9,0))</f>
        <v/>
      </c>
      <c r="BE29" s="289" t="str">
        <f>IF(ISERROR(INT(W29)),"",VLOOKUP(INT(W29),表1_3[],9,0))</f>
        <v/>
      </c>
      <c r="BF29" s="289" t="str">
        <f>IF(ISERROR(INT(X29)),"",VLOOKUP(INT(X29),表1_3[],9,0))</f>
        <v/>
      </c>
      <c r="BG29" s="289" t="str">
        <f>IF(ISERROR(INT(Y29)),"",VLOOKUP(INT(Y29),表1_3[],9,0))</f>
        <v/>
      </c>
      <c r="BH29" s="289" t="str">
        <f>IF(ISERROR(INT(Z29)),"",VLOOKUP(INT(Z29),表1_3[],9,0))</f>
        <v/>
      </c>
      <c r="BI29" s="289" t="str">
        <f>IF(ISERROR(INT(AA29)),"",VLOOKUP(INT(AA29),表1_3[],9,0))</f>
        <v/>
      </c>
      <c r="BJ29" s="289" t="str">
        <f>IF(ISERROR(INT(AB29)),"",VLOOKUP(INT(AB29),表1_3[],9,0))</f>
        <v/>
      </c>
      <c r="BK29" s="289" t="str">
        <f>IF(ISERROR(INT(AC29)),"",VLOOKUP(INT(AC29),表1_3[],9,0))</f>
        <v/>
      </c>
      <c r="BL29" s="289" t="str">
        <f>IF(ISERROR(INT(AD29)),"",VLOOKUP(INT(AD29),表1_3[],9,0))</f>
        <v/>
      </c>
      <c r="BM29" s="289" t="str">
        <f>IF(ISERROR(INT(AE29)),"",VLOOKUP(INT(AE29),表1_3[],9,0))</f>
        <v/>
      </c>
      <c r="BN29" s="289" t="str">
        <f>IF(ISERROR(INT(AF29)),"",VLOOKUP(INT(AF29),表1_3[],9,0))</f>
        <v/>
      </c>
      <c r="BO29" s="289" t="str">
        <f>IF(ISERROR(INT(AG29)),"",VLOOKUP(INT(AG29),表1_3[],9,0))</f>
        <v/>
      </c>
      <c r="BP29" s="289" t="str">
        <f>IF(ISERROR(INT(AH29)),"",VLOOKUP(INT(AH29),表1_3[],9,0))</f>
        <v/>
      </c>
      <c r="BQ29" s="289" t="str">
        <f>IF(ISERROR(INT(AI29)),"",VLOOKUP(INT(AI29),表1_3[],9,0))</f>
        <v/>
      </c>
    </row>
    <row r="32" spans="1:69">
      <c r="H32" s="290"/>
    </row>
    <row r="33" spans="3:4">
      <c r="C33" s="291"/>
      <c r="D33" s="291"/>
    </row>
    <row r="34" spans="3:4">
      <c r="C34" s="291"/>
      <c r="D34" s="291"/>
    </row>
    <row r="35" spans="3:4">
      <c r="C35" s="291"/>
      <c r="D35" s="291"/>
    </row>
    <row r="36" spans="3:4">
      <c r="C36" s="291"/>
      <c r="D36" s="291"/>
    </row>
    <row r="37" spans="3:4">
      <c r="C37" s="291"/>
      <c r="D37" s="291"/>
    </row>
    <row r="38" spans="3:4">
      <c r="C38" s="291"/>
      <c r="D38" s="291"/>
    </row>
    <row r="78" spans="69:77" ht="26.4">
      <c r="BS78" s="169" t="s">
        <v>522</v>
      </c>
      <c r="BT78" s="169" t="s">
        <v>521</v>
      </c>
      <c r="BU78" s="169" t="s">
        <v>520</v>
      </c>
      <c r="BV78" s="170" t="s">
        <v>519</v>
      </c>
      <c r="BW78" s="170" t="s">
        <v>518</v>
      </c>
      <c r="BX78" s="170" t="s">
        <v>517</v>
      </c>
      <c r="BY78" s="170" t="s">
        <v>516</v>
      </c>
    </row>
    <row r="79" spans="69:77">
      <c r="BQ79" s="287" t="s">
        <v>1402</v>
      </c>
      <c r="BR79" s="287" t="s">
        <v>1401</v>
      </c>
      <c r="BS79" s="289" t="s">
        <v>31</v>
      </c>
      <c r="BT79" s="289" t="s">
        <v>24</v>
      </c>
      <c r="BU79" s="289" t="s">
        <v>72</v>
      </c>
      <c r="BV79" s="289" t="s">
        <v>1400</v>
      </c>
      <c r="BW79" s="289" t="s">
        <v>1399</v>
      </c>
      <c r="BX79" s="289" t="s">
        <v>1398</v>
      </c>
      <c r="BY79" s="289" t="s">
        <v>1397</v>
      </c>
    </row>
    <row r="80" spans="69:77">
      <c r="BQ80" s="290">
        <f>'鱼属性|FishAttribute'!A5</f>
        <v>1</v>
      </c>
      <c r="BR80" s="290" t="str">
        <f>'鱼属性|FishAttribute'!B5</f>
        <v>xiaohuangyu</v>
      </c>
      <c r="BS80" s="289">
        <f>'鱼属性|FishAttribute'!BY5</f>
        <v>1</v>
      </c>
      <c r="BT80" s="289">
        <f>'鱼属性|FishAttribute'!BZ5</f>
        <v>1</v>
      </c>
      <c r="BU80" s="289">
        <f>'鱼属性|FishAttribute'!CA5</f>
        <v>1</v>
      </c>
      <c r="BV80" s="289">
        <f>'鱼属性|FishAttribute'!CB5</f>
        <v>1</v>
      </c>
      <c r="BW80" s="289">
        <f>'鱼属性|FishAttribute'!CC5</f>
        <v>0</v>
      </c>
      <c r="BX80" s="289">
        <f>'鱼属性|FishAttribute'!CD5</f>
        <v>0</v>
      </c>
      <c r="BY80" s="289">
        <f>'鱼属性|FishAttribute'!CE5</f>
        <v>0</v>
      </c>
    </row>
    <row r="81" spans="69:77">
      <c r="BQ81" s="290">
        <f>'鱼属性|FishAttribute'!A6</f>
        <v>2</v>
      </c>
      <c r="BR81" s="290" t="str">
        <f>'鱼属性|FishAttribute'!B6</f>
        <v>hudieyu</v>
      </c>
      <c r="BS81" s="289">
        <f>'鱼属性|FishAttribute'!BY6</f>
        <v>1</v>
      </c>
      <c r="BT81" s="289">
        <f>'鱼属性|FishAttribute'!BZ6</f>
        <v>1</v>
      </c>
      <c r="BU81" s="289">
        <f>'鱼属性|FishAttribute'!CA6</f>
        <v>1</v>
      </c>
      <c r="BV81" s="289">
        <f>'鱼属性|FishAttribute'!CB6</f>
        <v>1</v>
      </c>
      <c r="BW81" s="289">
        <f>'鱼属性|FishAttribute'!CC6</f>
        <v>1</v>
      </c>
      <c r="BX81" s="289">
        <f>'鱼属性|FishAttribute'!CD6</f>
        <v>0</v>
      </c>
      <c r="BY81" s="289">
        <f>'鱼属性|FishAttribute'!CE6</f>
        <v>1</v>
      </c>
    </row>
    <row r="82" spans="69:77">
      <c r="BQ82" s="290">
        <f>'鱼属性|FishAttribute'!A7</f>
        <v>3</v>
      </c>
      <c r="BR82" s="290" t="str">
        <f>'鱼属性|FishAttribute'!B7</f>
        <v>fangyu</v>
      </c>
      <c r="BS82" s="289">
        <f>'鱼属性|FishAttribute'!BY7</f>
        <v>1</v>
      </c>
      <c r="BT82" s="289">
        <f>'鱼属性|FishAttribute'!BZ7</f>
        <v>1</v>
      </c>
      <c r="BU82" s="289">
        <f>'鱼属性|FishAttribute'!CA7</f>
        <v>1</v>
      </c>
      <c r="BV82" s="289">
        <f>'鱼属性|FishAttribute'!CB7</f>
        <v>1</v>
      </c>
      <c r="BW82" s="289">
        <f>'鱼属性|FishAttribute'!CC7</f>
        <v>1</v>
      </c>
      <c r="BX82" s="289">
        <f>'鱼属性|FishAttribute'!CD7</f>
        <v>1</v>
      </c>
      <c r="BY82" s="289">
        <f>'鱼属性|FishAttribute'!CE7</f>
        <v>1</v>
      </c>
    </row>
    <row r="83" spans="69:77">
      <c r="BQ83" s="290">
        <f>'鱼属性|FishAttribute'!A8</f>
        <v>4</v>
      </c>
      <c r="BR83" s="290" t="str">
        <f>'鱼属性|FishAttribute'!B8</f>
        <v>qingyi</v>
      </c>
      <c r="BS83" s="289">
        <f>'鱼属性|FishAttribute'!BY8</f>
        <v>0</v>
      </c>
      <c r="BT83" s="289">
        <f>'鱼属性|FishAttribute'!BZ8</f>
        <v>0</v>
      </c>
      <c r="BU83" s="289">
        <f>'鱼属性|FishAttribute'!CA8</f>
        <v>1</v>
      </c>
      <c r="BV83" s="289">
        <f>'鱼属性|FishAttribute'!CB8</f>
        <v>1</v>
      </c>
      <c r="BW83" s="289">
        <f>'鱼属性|FishAttribute'!CC8</f>
        <v>1</v>
      </c>
      <c r="BX83" s="289">
        <f>'鱼属性|FishAttribute'!CD8</f>
        <v>0</v>
      </c>
      <c r="BY83" s="289">
        <f>'鱼属性|FishAttribute'!CE8</f>
        <v>1</v>
      </c>
    </row>
    <row r="84" spans="69:77">
      <c r="BQ84" s="290">
        <f>'鱼属性|FishAttribute'!A9</f>
        <v>5</v>
      </c>
      <c r="BR84" s="290" t="str">
        <f>'鱼属性|FishAttribute'!B9</f>
        <v>yinggehong</v>
      </c>
      <c r="BS84" s="289">
        <f>'鱼属性|FishAttribute'!BY9</f>
        <v>1</v>
      </c>
      <c r="BT84" s="289">
        <f>'鱼属性|FishAttribute'!BZ9</f>
        <v>1</v>
      </c>
      <c r="BU84" s="289">
        <f>'鱼属性|FishAttribute'!CA9</f>
        <v>0</v>
      </c>
      <c r="BV84" s="289">
        <f>'鱼属性|FishAttribute'!CB9</f>
        <v>0</v>
      </c>
      <c r="BW84" s="289">
        <f>'鱼属性|FishAttribute'!CC9</f>
        <v>0</v>
      </c>
      <c r="BX84" s="289">
        <f>'鱼属性|FishAttribute'!CD9</f>
        <v>0</v>
      </c>
      <c r="BY84" s="289">
        <f>'鱼属性|FishAttribute'!CE9</f>
        <v>0</v>
      </c>
    </row>
    <row r="85" spans="69:77">
      <c r="BQ85" s="290">
        <f>'鱼属性|FishAttribute'!A10</f>
        <v>6</v>
      </c>
      <c r="BR85" s="290" t="str">
        <f>'鱼属性|FishAttribute'!B10</f>
        <v>heibaimo</v>
      </c>
      <c r="BS85" s="289">
        <f>'鱼属性|FishAttribute'!BY10</f>
        <v>0</v>
      </c>
      <c r="BT85" s="289">
        <f>'鱼属性|FishAttribute'!BZ10</f>
        <v>0</v>
      </c>
      <c r="BU85" s="289">
        <f>'鱼属性|FishAttribute'!CA10</f>
        <v>1</v>
      </c>
      <c r="BV85" s="289">
        <f>'鱼属性|FishAttribute'!CB10</f>
        <v>1</v>
      </c>
      <c r="BW85" s="289">
        <f>'鱼属性|FishAttribute'!CC10</f>
        <v>1</v>
      </c>
      <c r="BX85" s="289">
        <f>'鱼属性|FishAttribute'!CD10</f>
        <v>1</v>
      </c>
      <c r="BY85" s="289">
        <f>'鱼属性|FishAttribute'!CE10</f>
        <v>1</v>
      </c>
    </row>
    <row r="86" spans="69:77">
      <c r="BQ86" s="290">
        <f>'鱼属性|FishAttribute'!A11</f>
        <v>7</v>
      </c>
      <c r="BR86" s="290" t="str">
        <f>'鱼属性|FishAttribute'!B11</f>
        <v>huangbaoshi</v>
      </c>
      <c r="BS86" s="289">
        <f>'鱼属性|FishAttribute'!BY11</f>
        <v>1</v>
      </c>
      <c r="BT86" s="289">
        <f>'鱼属性|FishAttribute'!BZ11</f>
        <v>1</v>
      </c>
      <c r="BU86" s="289">
        <f>'鱼属性|FishAttribute'!CA11</f>
        <v>1</v>
      </c>
      <c r="BV86" s="289">
        <f>'鱼属性|FishAttribute'!CB11</f>
        <v>1</v>
      </c>
      <c r="BW86" s="289">
        <f>'鱼属性|FishAttribute'!CC11</f>
        <v>1</v>
      </c>
      <c r="BX86" s="289">
        <f>'鱼属性|FishAttribute'!CD11</f>
        <v>1</v>
      </c>
      <c r="BY86" s="289">
        <f>'鱼属性|FishAttribute'!CE11</f>
        <v>1</v>
      </c>
    </row>
    <row r="87" spans="69:77">
      <c r="BQ87" s="290">
        <f>'鱼属性|FishAttribute'!A12</f>
        <v>8</v>
      </c>
      <c r="BR87" s="290" t="str">
        <f>'鱼属性|FishAttribute'!B12</f>
        <v>muguayu</v>
      </c>
      <c r="BS87" s="289">
        <f>'鱼属性|FishAttribute'!BY12</f>
        <v>1</v>
      </c>
      <c r="BT87" s="289">
        <f>'鱼属性|FishAttribute'!BZ12</f>
        <v>1</v>
      </c>
      <c r="BU87" s="289">
        <f>'鱼属性|FishAttribute'!CA12</f>
        <v>1</v>
      </c>
      <c r="BV87" s="289">
        <f>'鱼属性|FishAttribute'!CB12</f>
        <v>1</v>
      </c>
      <c r="BW87" s="289">
        <f>'鱼属性|FishAttribute'!CC12</f>
        <v>1</v>
      </c>
      <c r="BX87" s="289">
        <f>'鱼属性|FishAttribute'!CD12</f>
        <v>1</v>
      </c>
      <c r="BY87" s="289">
        <f>'鱼属性|FishAttribute'!CE12</f>
        <v>1</v>
      </c>
    </row>
    <row r="88" spans="69:77">
      <c r="BQ88" s="290">
        <f>'鱼属性|FishAttribute'!A13</f>
        <v>9</v>
      </c>
      <c r="BR88" s="290">
        <f>'鱼属性|FishAttribute'!B13</f>
        <v>0</v>
      </c>
      <c r="BS88" s="289">
        <f>'鱼属性|FishAttribute'!BY13</f>
        <v>0</v>
      </c>
      <c r="BT88" s="289">
        <f>'鱼属性|FishAttribute'!BZ13</f>
        <v>0</v>
      </c>
      <c r="BU88" s="289">
        <f>'鱼属性|FishAttribute'!CA13</f>
        <v>0</v>
      </c>
      <c r="BV88" s="289">
        <f>'鱼属性|FishAttribute'!CB13</f>
        <v>0</v>
      </c>
      <c r="BW88" s="289">
        <f>'鱼属性|FishAttribute'!CC13</f>
        <v>0</v>
      </c>
      <c r="BX88" s="289">
        <f>'鱼属性|FishAttribute'!CD13</f>
        <v>0</v>
      </c>
      <c r="BY88" s="289">
        <f>'鱼属性|FishAttribute'!CE13</f>
        <v>0</v>
      </c>
    </row>
    <row r="89" spans="69:77">
      <c r="BQ89" s="290">
        <f>'鱼属性|FishAttribute'!A14</f>
        <v>20</v>
      </c>
      <c r="BR89" s="290" t="str">
        <f>'鱼属性|FishAttribute'!B14</f>
        <v>huashuimu</v>
      </c>
      <c r="BS89" s="289">
        <f>'鱼属性|FishAttribute'!BY14</f>
        <v>1</v>
      </c>
      <c r="BT89" s="289">
        <f>'鱼属性|FishAttribute'!BZ14</f>
        <v>1</v>
      </c>
      <c r="BU89" s="289">
        <f>'鱼属性|FishAttribute'!CA14</f>
        <v>1</v>
      </c>
      <c r="BV89" s="289">
        <f>'鱼属性|FishAttribute'!CB14</f>
        <v>1</v>
      </c>
      <c r="BW89" s="289">
        <f>'鱼属性|FishAttribute'!CC14</f>
        <v>1</v>
      </c>
      <c r="BX89" s="289">
        <f>'鱼属性|FishAttribute'!CD14</f>
        <v>0</v>
      </c>
      <c r="BY89" s="289">
        <f>'鱼属性|FishAttribute'!CE14</f>
        <v>1</v>
      </c>
    </row>
    <row r="90" spans="69:77">
      <c r="BQ90" s="290">
        <f>'鱼属性|FishAttribute'!A15</f>
        <v>10</v>
      </c>
      <c r="BR90" s="290" t="str">
        <f>'鱼属性|FishAttribute'!B15</f>
        <v>fengweiyu</v>
      </c>
      <c r="BS90" s="289">
        <f>'鱼属性|FishAttribute'!BY15</f>
        <v>1</v>
      </c>
      <c r="BT90" s="289">
        <f>'鱼属性|FishAttribute'!BZ15</f>
        <v>1</v>
      </c>
      <c r="BU90" s="289">
        <f>'鱼属性|FishAttribute'!CA15</f>
        <v>1</v>
      </c>
      <c r="BV90" s="289">
        <f>'鱼属性|FishAttribute'!CB15</f>
        <v>1</v>
      </c>
      <c r="BW90" s="289">
        <f>'鱼属性|FishAttribute'!CC15</f>
        <v>0</v>
      </c>
      <c r="BX90" s="289">
        <f>'鱼属性|FishAttribute'!CD15</f>
        <v>1</v>
      </c>
      <c r="BY90" s="289">
        <f>'鱼属性|FishAttribute'!CE15</f>
        <v>0</v>
      </c>
    </row>
    <row r="91" spans="69:77">
      <c r="BQ91" s="290">
        <f>'鱼属性|FishAttribute'!A16</f>
        <v>11</v>
      </c>
      <c r="BR91" s="290" t="str">
        <f>'鱼属性|FishAttribute'!B16</f>
        <v>bimuyu</v>
      </c>
      <c r="BS91" s="289">
        <f>'鱼属性|FishAttribute'!BY16</f>
        <v>0</v>
      </c>
      <c r="BT91" s="289">
        <f>'鱼属性|FishAttribute'!BZ16</f>
        <v>0</v>
      </c>
      <c r="BU91" s="289">
        <f>'鱼属性|FishAttribute'!CA16</f>
        <v>1</v>
      </c>
      <c r="BV91" s="289">
        <f>'鱼属性|FishAttribute'!CB16</f>
        <v>1</v>
      </c>
      <c r="BW91" s="289">
        <f>'鱼属性|FishAttribute'!CC16</f>
        <v>1</v>
      </c>
      <c r="BX91" s="289">
        <f>'鱼属性|FishAttribute'!CD16</f>
        <v>1</v>
      </c>
      <c r="BY91" s="289">
        <f>'鱼属性|FishAttribute'!CE16</f>
        <v>1</v>
      </c>
    </row>
    <row r="92" spans="69:77">
      <c r="BQ92" s="290">
        <f>'鱼属性|FishAttribute'!A17</f>
        <v>12</v>
      </c>
      <c r="BR92" s="290" t="str">
        <f>'鱼属性|FishAttribute'!B17</f>
        <v>lvqiyu</v>
      </c>
      <c r="BS92" s="289">
        <f>'鱼属性|FishAttribute'!BY17</f>
        <v>1</v>
      </c>
      <c r="BT92" s="289">
        <f>'鱼属性|FishAttribute'!BZ17</f>
        <v>1</v>
      </c>
      <c r="BU92" s="289">
        <f>'鱼属性|FishAttribute'!CA17</f>
        <v>0</v>
      </c>
      <c r="BV92" s="289">
        <f>'鱼属性|FishAttribute'!CB17</f>
        <v>0</v>
      </c>
      <c r="BW92" s="289">
        <f>'鱼属性|FishAttribute'!CC17</f>
        <v>0</v>
      </c>
      <c r="BX92" s="289">
        <f>'鱼属性|FishAttribute'!CD17</f>
        <v>1</v>
      </c>
      <c r="BY92" s="289">
        <f>'鱼属性|FishAttribute'!CE17</f>
        <v>0</v>
      </c>
    </row>
    <row r="93" spans="69:77">
      <c r="BQ93" s="290">
        <f>'鱼属性|FishAttribute'!A18</f>
        <v>24</v>
      </c>
      <c r="BR93" s="290" t="str">
        <f>'鱼属性|FishAttribute'!B18</f>
        <v>qiyu</v>
      </c>
      <c r="BS93" s="289">
        <f>'鱼属性|FishAttribute'!BY18</f>
        <v>0</v>
      </c>
      <c r="BT93" s="289">
        <f>'鱼属性|FishAttribute'!BZ18</f>
        <v>0</v>
      </c>
      <c r="BU93" s="289">
        <f>'鱼属性|FishAttribute'!CA18</f>
        <v>1</v>
      </c>
      <c r="BV93" s="289">
        <f>'鱼属性|FishAttribute'!CB18</f>
        <v>1</v>
      </c>
      <c r="BW93" s="289">
        <f>'鱼属性|FishAttribute'!CC18</f>
        <v>1</v>
      </c>
      <c r="BX93" s="289">
        <f>'鱼属性|FishAttribute'!CD18</f>
        <v>1</v>
      </c>
      <c r="BY93" s="289">
        <f>'鱼属性|FishAttribute'!CE18</f>
        <v>1</v>
      </c>
    </row>
    <row r="94" spans="69:77">
      <c r="BQ94" s="290">
        <f>'鱼属性|FishAttribute'!A19</f>
        <v>19</v>
      </c>
      <c r="BR94" s="290" t="str">
        <f>'鱼属性|FishAttribute'!B19</f>
        <v>damaha</v>
      </c>
      <c r="BS94" s="289">
        <f>'鱼属性|FishAttribute'!BY19</f>
        <v>1</v>
      </c>
      <c r="BT94" s="289">
        <f>'鱼属性|FishAttribute'!BZ19</f>
        <v>1</v>
      </c>
      <c r="BU94" s="289">
        <f>'鱼属性|FishAttribute'!CA19</f>
        <v>0</v>
      </c>
      <c r="BV94" s="289">
        <f>'鱼属性|FishAttribute'!CB19</f>
        <v>0</v>
      </c>
      <c r="BW94" s="289">
        <f>'鱼属性|FishAttribute'!CC19</f>
        <v>1</v>
      </c>
      <c r="BX94" s="289">
        <f>'鱼属性|FishAttribute'!CD19</f>
        <v>1</v>
      </c>
      <c r="BY94" s="289">
        <f>'鱼属性|FishAttribute'!CE19</f>
        <v>1</v>
      </c>
    </row>
    <row r="95" spans="69:77">
      <c r="BQ95" s="290">
        <f>'鱼属性|FishAttribute'!A20</f>
        <v>13</v>
      </c>
      <c r="BR95" s="290" t="str">
        <f>'鱼属性|FishAttribute'!B20</f>
        <v>hetun</v>
      </c>
      <c r="BS95" s="289">
        <f>'鱼属性|FishAttribute'!BY20</f>
        <v>1</v>
      </c>
      <c r="BT95" s="289">
        <f>'鱼属性|FishAttribute'!BZ20</f>
        <v>1</v>
      </c>
      <c r="BU95" s="289">
        <f>'鱼属性|FishAttribute'!CA20</f>
        <v>1</v>
      </c>
      <c r="BV95" s="289">
        <f>'鱼属性|FishAttribute'!CB20</f>
        <v>1</v>
      </c>
      <c r="BW95" s="289">
        <f>'鱼属性|FishAttribute'!CC20</f>
        <v>1</v>
      </c>
      <c r="BX95" s="289">
        <f>'鱼属性|FishAttribute'!CD20</f>
        <v>1</v>
      </c>
      <c r="BY95" s="289">
        <f>'鱼属性|FishAttribute'!CE20</f>
        <v>1</v>
      </c>
    </row>
    <row r="96" spans="69:77">
      <c r="BQ96" s="290">
        <f>'鱼属性|FishAttribute'!A21</f>
        <v>14</v>
      </c>
      <c r="BR96" s="290" t="str">
        <f>'鱼属性|FishAttribute'!B21</f>
        <v>zhangyu</v>
      </c>
      <c r="BS96" s="289">
        <f>'鱼属性|FishAttribute'!BY21</f>
        <v>0</v>
      </c>
      <c r="BT96" s="289">
        <f>'鱼属性|FishAttribute'!BZ21</f>
        <v>0</v>
      </c>
      <c r="BU96" s="289">
        <f>'鱼属性|FishAttribute'!CA21</f>
        <v>1</v>
      </c>
      <c r="BV96" s="289">
        <f>'鱼属性|FishAttribute'!CB21</f>
        <v>1</v>
      </c>
      <c r="BW96" s="289">
        <f>'鱼属性|FishAttribute'!CC21</f>
        <v>1</v>
      </c>
      <c r="BX96" s="289">
        <f>'鱼属性|FishAttribute'!CD21</f>
        <v>0</v>
      </c>
      <c r="BY96" s="289">
        <f>'鱼属性|FishAttribute'!CE21</f>
        <v>1</v>
      </c>
    </row>
    <row r="97" spans="69:77">
      <c r="BQ97" s="290">
        <f>'鱼属性|FishAttribute'!A22</f>
        <v>15</v>
      </c>
      <c r="BR97" s="290" t="str">
        <f>'鱼属性|FishAttribute'!B22</f>
        <v>xingbanyu</v>
      </c>
      <c r="BS97" s="289">
        <f>'鱼属性|FishAttribute'!BY22</f>
        <v>1</v>
      </c>
      <c r="BT97" s="289">
        <f>'鱼属性|FishAttribute'!BZ22</f>
        <v>1</v>
      </c>
      <c r="BU97" s="289">
        <f>'鱼属性|FishAttribute'!CA22</f>
        <v>0</v>
      </c>
      <c r="BV97" s="289">
        <f>'鱼属性|FishAttribute'!CB22</f>
        <v>0</v>
      </c>
      <c r="BW97" s="289">
        <f>'鱼属性|FishAttribute'!CC22</f>
        <v>0</v>
      </c>
      <c r="BX97" s="289">
        <f>'鱼属性|FishAttribute'!CD22</f>
        <v>1</v>
      </c>
      <c r="BY97" s="289">
        <f>'鱼属性|FishAttribute'!CE22</f>
        <v>0</v>
      </c>
    </row>
    <row r="98" spans="69:77">
      <c r="BQ98" s="290">
        <f>'鱼属性|FishAttribute'!A23</f>
        <v>16</v>
      </c>
      <c r="BR98" s="290" t="str">
        <f>'鱼属性|FishAttribute'!B23</f>
        <v>landiaodiao</v>
      </c>
      <c r="BS98" s="289">
        <f>'鱼属性|FishAttribute'!BY23</f>
        <v>1</v>
      </c>
      <c r="BT98" s="289">
        <f>'鱼属性|FishAttribute'!BZ23</f>
        <v>1</v>
      </c>
      <c r="BU98" s="289">
        <f>'鱼属性|FishAttribute'!CA23</f>
        <v>1</v>
      </c>
      <c r="BV98" s="289">
        <f>'鱼属性|FishAttribute'!CB23</f>
        <v>1</v>
      </c>
      <c r="BW98" s="289">
        <f>'鱼属性|FishAttribute'!CC23</f>
        <v>1</v>
      </c>
      <c r="BX98" s="289">
        <f>'鱼属性|FishAttribute'!CD23</f>
        <v>1</v>
      </c>
      <c r="BY98" s="289">
        <f>'鱼属性|FishAttribute'!CE23</f>
        <v>1</v>
      </c>
    </row>
    <row r="99" spans="69:77">
      <c r="BQ99" s="290">
        <f>'鱼属性|FishAttribute'!A24</f>
        <v>17</v>
      </c>
      <c r="BR99" s="290" t="str">
        <f>'鱼属性|FishAttribute'!B24</f>
        <v>paodanyu</v>
      </c>
      <c r="BS99" s="289">
        <f>'鱼属性|FishAttribute'!BY24</f>
        <v>0</v>
      </c>
      <c r="BT99" s="289">
        <f>'鱼属性|FishAttribute'!BZ24</f>
        <v>0</v>
      </c>
      <c r="BU99" s="289">
        <f>'鱼属性|FishAttribute'!CA24</f>
        <v>1</v>
      </c>
      <c r="BV99" s="289">
        <f>'鱼属性|FishAttribute'!CB24</f>
        <v>1</v>
      </c>
      <c r="BW99" s="289">
        <f>'鱼属性|FishAttribute'!CC24</f>
        <v>1</v>
      </c>
      <c r="BX99" s="289">
        <f>'鱼属性|FishAttribute'!CD24</f>
        <v>0</v>
      </c>
      <c r="BY99" s="289">
        <f>'鱼属性|FishAttribute'!CE24</f>
        <v>1</v>
      </c>
    </row>
    <row r="100" spans="69:77">
      <c r="BQ100" s="290">
        <f>'鱼属性|FishAttribute'!A25</f>
        <v>18</v>
      </c>
      <c r="BR100" s="290" t="str">
        <f>'鱼属性|FishAttribute'!B25</f>
        <v>shiziyu</v>
      </c>
      <c r="BS100" s="289">
        <f>'鱼属性|FishAttribute'!BY25</f>
        <v>1</v>
      </c>
      <c r="BT100" s="289">
        <f>'鱼属性|FishAttribute'!BZ25</f>
        <v>1</v>
      </c>
      <c r="BU100" s="289">
        <f>'鱼属性|FishAttribute'!CA25</f>
        <v>0</v>
      </c>
      <c r="BV100" s="289">
        <f>'鱼属性|FishAttribute'!CB25</f>
        <v>0</v>
      </c>
      <c r="BW100" s="289">
        <f>'鱼属性|FishAttribute'!CC25</f>
        <v>0</v>
      </c>
      <c r="BX100" s="289">
        <f>'鱼属性|FishAttribute'!CD25</f>
        <v>1</v>
      </c>
      <c r="BY100" s="289">
        <f>'鱼属性|FishAttribute'!CE25</f>
        <v>0</v>
      </c>
    </row>
    <row r="101" spans="69:77">
      <c r="BQ101" s="290">
        <f>'鱼属性|FishAttribute'!A26</f>
        <v>21</v>
      </c>
      <c r="BR101" s="290" t="str">
        <f>'鱼属性|FishAttribute'!B26</f>
        <v>bianfuyu</v>
      </c>
      <c r="BS101" s="289">
        <f>'鱼属性|FishAttribute'!BY26</f>
        <v>0</v>
      </c>
      <c r="BT101" s="289">
        <f>'鱼属性|FishAttribute'!BZ26</f>
        <v>0</v>
      </c>
      <c r="BU101" s="289">
        <f>'鱼属性|FishAttribute'!CA26</f>
        <v>1</v>
      </c>
      <c r="BV101" s="289">
        <f>'鱼属性|FishAttribute'!CB26</f>
        <v>1</v>
      </c>
      <c r="BW101" s="289">
        <f>'鱼属性|FishAttribute'!CC26</f>
        <v>1</v>
      </c>
      <c r="BX101" s="289">
        <f>'鱼属性|FishAttribute'!CD26</f>
        <v>0</v>
      </c>
      <c r="BY101" s="289">
        <f>'鱼属性|FishAttribute'!CE26</f>
        <v>1</v>
      </c>
    </row>
    <row r="102" spans="69:77">
      <c r="BQ102" s="290">
        <f>'鱼属性|FishAttribute'!A27</f>
        <v>22</v>
      </c>
      <c r="BR102" s="290">
        <f>'鱼属性|FishAttribute'!B27</f>
        <v>0</v>
      </c>
      <c r="BS102" s="289">
        <f>'鱼属性|FishAttribute'!BY27</f>
        <v>0</v>
      </c>
      <c r="BT102" s="289">
        <f>'鱼属性|FishAttribute'!BZ27</f>
        <v>0</v>
      </c>
      <c r="BU102" s="289">
        <f>'鱼属性|FishAttribute'!CA27</f>
        <v>0</v>
      </c>
      <c r="BV102" s="289">
        <f>'鱼属性|FishAttribute'!CB27</f>
        <v>0</v>
      </c>
      <c r="BW102" s="289">
        <f>'鱼属性|FishAttribute'!CC27</f>
        <v>0</v>
      </c>
      <c r="BX102" s="289">
        <f>'鱼属性|FishAttribute'!CD27</f>
        <v>0</v>
      </c>
      <c r="BY102" s="289">
        <f>'鱼属性|FishAttribute'!CE27</f>
        <v>0</v>
      </c>
    </row>
    <row r="103" spans="69:77">
      <c r="BQ103" s="290">
        <f>'鱼属性|FishAttribute'!A28</f>
        <v>23</v>
      </c>
      <c r="BR103" s="290">
        <f>'鱼属性|FishAttribute'!B28</f>
        <v>0</v>
      </c>
      <c r="BS103" s="289">
        <f>'鱼属性|FishAttribute'!BY28</f>
        <v>0</v>
      </c>
      <c r="BT103" s="289">
        <f>'鱼属性|FishAttribute'!BZ28</f>
        <v>0</v>
      </c>
      <c r="BU103" s="289">
        <f>'鱼属性|FishAttribute'!CA28</f>
        <v>0</v>
      </c>
      <c r="BV103" s="289">
        <f>'鱼属性|FishAttribute'!CB28</f>
        <v>0</v>
      </c>
      <c r="BW103" s="289">
        <f>'鱼属性|FishAttribute'!CC28</f>
        <v>0</v>
      </c>
      <c r="BX103" s="289">
        <f>'鱼属性|FishAttribute'!CD28</f>
        <v>0</v>
      </c>
      <c r="BY103" s="289">
        <f>'鱼属性|FishAttribute'!CE28</f>
        <v>0</v>
      </c>
    </row>
    <row r="104" spans="69:77">
      <c r="BQ104" s="290">
        <f>'鱼属性|FishAttribute'!A29</f>
        <v>59</v>
      </c>
      <c r="BR104" s="290">
        <f>'鱼属性|FishAttribute'!B29</f>
        <v>0</v>
      </c>
      <c r="BS104" s="289">
        <f>'鱼属性|FishAttribute'!BY29</f>
        <v>0</v>
      </c>
      <c r="BT104" s="289">
        <f>'鱼属性|FishAttribute'!BZ29</f>
        <v>0</v>
      </c>
      <c r="BU104" s="289">
        <f>'鱼属性|FishAttribute'!CA29</f>
        <v>0</v>
      </c>
      <c r="BV104" s="289">
        <f>'鱼属性|FishAttribute'!CB29</f>
        <v>0</v>
      </c>
      <c r="BW104" s="289">
        <f>'鱼属性|FishAttribute'!CC29</f>
        <v>0</v>
      </c>
      <c r="BX104" s="289">
        <f>'鱼属性|FishAttribute'!CD29</f>
        <v>0</v>
      </c>
      <c r="BY104" s="289">
        <f>'鱼属性|FishAttribute'!CE29</f>
        <v>0</v>
      </c>
    </row>
    <row r="105" spans="69:77">
      <c r="BQ105" s="290">
        <f>'鱼属性|FishAttribute'!A30</f>
        <v>60</v>
      </c>
      <c r="BR105" s="290">
        <f>'鱼属性|FishAttribute'!B30</f>
        <v>0</v>
      </c>
      <c r="BS105" s="289">
        <f>'鱼属性|FishAttribute'!BY30</f>
        <v>0</v>
      </c>
      <c r="BT105" s="289">
        <f>'鱼属性|FishAttribute'!BZ30</f>
        <v>0</v>
      </c>
      <c r="BU105" s="289">
        <f>'鱼属性|FishAttribute'!CA30</f>
        <v>0</v>
      </c>
      <c r="BV105" s="289">
        <f>'鱼属性|FishAttribute'!CB30</f>
        <v>0</v>
      </c>
      <c r="BW105" s="289">
        <f>'鱼属性|FishAttribute'!CC30</f>
        <v>0</v>
      </c>
      <c r="BX105" s="289">
        <f>'鱼属性|FishAttribute'!CD30</f>
        <v>0</v>
      </c>
      <c r="BY105" s="289">
        <f>'鱼属性|FishAttribute'!CE30</f>
        <v>0</v>
      </c>
    </row>
    <row r="106" spans="69:77">
      <c r="BQ106" s="290">
        <f>'鱼属性|FishAttribute'!A31</f>
        <v>25</v>
      </c>
      <c r="BR106" s="290" t="str">
        <f>'鱼属性|FishAttribute'!B31</f>
        <v>shayu</v>
      </c>
      <c r="BS106" s="289">
        <f>'鱼属性|FishAttribute'!BY31</f>
        <v>0</v>
      </c>
      <c r="BT106" s="289">
        <f>'鱼属性|FishAttribute'!BZ31</f>
        <v>0</v>
      </c>
      <c r="BU106" s="289">
        <f>'鱼属性|FishAttribute'!CA31</f>
        <v>1</v>
      </c>
      <c r="BV106" s="289">
        <f>'鱼属性|FishAttribute'!CB31</f>
        <v>1</v>
      </c>
      <c r="BW106" s="289">
        <f>'鱼属性|FishAttribute'!CC31</f>
        <v>1</v>
      </c>
      <c r="BX106" s="289">
        <f>'鱼属性|FishAttribute'!CD31</f>
        <v>1</v>
      </c>
      <c r="BY106" s="289">
        <f>'鱼属性|FishAttribute'!CE31</f>
        <v>1</v>
      </c>
    </row>
    <row r="107" spans="69:77">
      <c r="BQ107" s="290">
        <f>'鱼属性|FishAttribute'!A32</f>
        <v>26</v>
      </c>
      <c r="BR107" s="290" t="str">
        <f>'鱼属性|FishAttribute'!B32</f>
        <v>jinsanjiao</v>
      </c>
      <c r="BS107" s="289">
        <f>'鱼属性|FishAttribute'!BY32</f>
        <v>1</v>
      </c>
      <c r="BT107" s="289">
        <f>'鱼属性|FishAttribute'!BZ32</f>
        <v>1</v>
      </c>
      <c r="BU107" s="289">
        <f>'鱼属性|FishAttribute'!CA32</f>
        <v>1</v>
      </c>
      <c r="BV107" s="289">
        <f>'鱼属性|FishAttribute'!CB32</f>
        <v>1</v>
      </c>
      <c r="BW107" s="289">
        <f>'鱼属性|FishAttribute'!CC32</f>
        <v>1</v>
      </c>
      <c r="BX107" s="289">
        <f>'鱼属性|FishAttribute'!CD32</f>
        <v>1</v>
      </c>
      <c r="BY107" s="289">
        <f>'鱼属性|FishAttribute'!CE32</f>
        <v>1</v>
      </c>
    </row>
    <row r="108" spans="69:77">
      <c r="BQ108" s="290">
        <f>'鱼属性|FishAttribute'!A33</f>
        <v>27</v>
      </c>
      <c r="BR108" s="290" t="str">
        <f>'鱼属性|FishAttribute'!B33</f>
        <v>jinwuzei</v>
      </c>
      <c r="BS108" s="289">
        <f>'鱼属性|FishAttribute'!BY33</f>
        <v>0</v>
      </c>
      <c r="BT108" s="289">
        <f>'鱼属性|FishAttribute'!BZ33</f>
        <v>0</v>
      </c>
      <c r="BU108" s="289">
        <f>'鱼属性|FishAttribute'!CA33</f>
        <v>1</v>
      </c>
      <c r="BV108" s="289">
        <f>'鱼属性|FishAttribute'!CB33</f>
        <v>1</v>
      </c>
      <c r="BW108" s="289">
        <f>'鱼属性|FishAttribute'!CC33</f>
        <v>1</v>
      </c>
      <c r="BX108" s="289">
        <f>'鱼属性|FishAttribute'!CD33</f>
        <v>1</v>
      </c>
      <c r="BY108" s="289">
        <f>'鱼属性|FishAttribute'!CE33</f>
        <v>1</v>
      </c>
    </row>
    <row r="109" spans="69:77">
      <c r="BQ109" s="290">
        <f>'鱼属性|FishAttribute'!A34</f>
        <v>28</v>
      </c>
      <c r="BR109" s="290" t="str">
        <f>'鱼属性|FishAttribute'!B34</f>
        <v>huangjindie</v>
      </c>
      <c r="BS109" s="289">
        <f>'鱼属性|FishAttribute'!BY34</f>
        <v>1</v>
      </c>
      <c r="BT109" s="289">
        <f>'鱼属性|FishAttribute'!BZ34</f>
        <v>1</v>
      </c>
      <c r="BU109" s="289">
        <f>'鱼属性|FishAttribute'!CA34</f>
        <v>1</v>
      </c>
      <c r="BV109" s="289">
        <f>'鱼属性|FishAttribute'!CB34</f>
        <v>1</v>
      </c>
      <c r="BW109" s="289">
        <f>'鱼属性|FishAttribute'!CC34</f>
        <v>1</v>
      </c>
      <c r="BX109" s="289">
        <f>'鱼属性|FishAttribute'!CD34</f>
        <v>1</v>
      </c>
      <c r="BY109" s="289">
        <f>'鱼属性|FishAttribute'!CE34</f>
        <v>1</v>
      </c>
    </row>
    <row r="110" spans="69:77">
      <c r="BQ110" s="290">
        <f>'鱼属性|FishAttribute'!A35</f>
        <v>29</v>
      </c>
      <c r="BR110" s="290" t="str">
        <f>'鱼属性|FishAttribute'!B35</f>
        <v>jinlongxia</v>
      </c>
      <c r="BS110" s="289">
        <f>'鱼属性|FishAttribute'!BY35</f>
        <v>0</v>
      </c>
      <c r="BT110" s="289">
        <f>'鱼属性|FishAttribute'!BZ35</f>
        <v>1</v>
      </c>
      <c r="BU110" s="289">
        <f>'鱼属性|FishAttribute'!CA35</f>
        <v>1</v>
      </c>
      <c r="BV110" s="289">
        <f>'鱼属性|FishAttribute'!CB35</f>
        <v>1</v>
      </c>
      <c r="BW110" s="289">
        <f>'鱼属性|FishAttribute'!CC35</f>
        <v>1</v>
      </c>
      <c r="BX110" s="289">
        <f>'鱼属性|FishAttribute'!CD35</f>
        <v>0</v>
      </c>
      <c r="BY110" s="289">
        <f>'鱼属性|FishAttribute'!CE35</f>
        <v>1</v>
      </c>
    </row>
    <row r="111" spans="69:77">
      <c r="BQ111" s="290">
        <f>'鱼属性|FishAttribute'!A36</f>
        <v>30</v>
      </c>
      <c r="BR111" s="290" t="str">
        <f>'鱼属性|FishAttribute'!B36</f>
        <v>yaoyu</v>
      </c>
      <c r="BS111" s="289">
        <f>'鱼属性|FishAttribute'!BY36</f>
        <v>1</v>
      </c>
      <c r="BT111" s="289">
        <f>'鱼属性|FishAttribute'!BZ36</f>
        <v>1</v>
      </c>
      <c r="BU111" s="289">
        <f>'鱼属性|FishAttribute'!CA36</f>
        <v>1</v>
      </c>
      <c r="BV111" s="289">
        <f>'鱼属性|FishAttribute'!CB36</f>
        <v>1</v>
      </c>
      <c r="BW111" s="289">
        <f>'鱼属性|FishAttribute'!CC36</f>
        <v>1</v>
      </c>
      <c r="BX111" s="289">
        <f>'鱼属性|FishAttribute'!CD36</f>
        <v>0</v>
      </c>
      <c r="BY111" s="289">
        <f>'鱼属性|FishAttribute'!CE36</f>
        <v>1</v>
      </c>
    </row>
    <row r="112" spans="69:77">
      <c r="BQ112" s="290">
        <f>'鱼属性|FishAttribute'!A37</f>
        <v>31</v>
      </c>
      <c r="BR112" s="290" t="str">
        <f>'鱼属性|FishAttribute'!B37</f>
        <v>bixi</v>
      </c>
      <c r="BS112" s="289">
        <f>'鱼属性|FishAttribute'!BY37</f>
        <v>0</v>
      </c>
      <c r="BT112" s="289">
        <f>'鱼属性|FishAttribute'!BZ37</f>
        <v>1</v>
      </c>
      <c r="BU112" s="289">
        <f>'鱼属性|FishAttribute'!CA37</f>
        <v>1</v>
      </c>
      <c r="BV112" s="289">
        <f>'鱼属性|FishAttribute'!CB37</f>
        <v>1</v>
      </c>
      <c r="BW112" s="289">
        <f>'鱼属性|FishAttribute'!CC37</f>
        <v>1</v>
      </c>
      <c r="BX112" s="289">
        <f>'鱼属性|FishAttribute'!CD37</f>
        <v>0</v>
      </c>
      <c r="BY112" s="289">
        <f>'鱼属性|FishAttribute'!CE37</f>
        <v>1</v>
      </c>
    </row>
    <row r="113" spans="69:77">
      <c r="BQ113" s="290">
        <f>'鱼属性|FishAttribute'!A38</f>
        <v>32</v>
      </c>
      <c r="BR113" s="290" t="str">
        <f>'鱼属性|FishAttribute'!B38</f>
        <v>jinjialouluo</v>
      </c>
      <c r="BS113" s="289">
        <f>'鱼属性|FishAttribute'!BY38</f>
        <v>1</v>
      </c>
      <c r="BT113" s="289">
        <f>'鱼属性|FishAttribute'!BZ38</f>
        <v>1</v>
      </c>
      <c r="BU113" s="289">
        <f>'鱼属性|FishAttribute'!CA38</f>
        <v>1</v>
      </c>
      <c r="BV113" s="289">
        <f>'鱼属性|FishAttribute'!CB38</f>
        <v>1</v>
      </c>
      <c r="BW113" s="289">
        <f>'鱼属性|FishAttribute'!CC38</f>
        <v>1</v>
      </c>
      <c r="BX113" s="289">
        <f>'鱼属性|FishAttribute'!CD38</f>
        <v>1</v>
      </c>
      <c r="BY113" s="289">
        <f>'鱼属性|FishAttribute'!CE38</f>
        <v>1</v>
      </c>
    </row>
    <row r="114" spans="69:77">
      <c r="BQ114" s="290">
        <f>'鱼属性|FishAttribute'!A39</f>
        <v>33</v>
      </c>
      <c r="BR114" s="290" t="str">
        <f>'鱼属性|FishAttribute'!B39</f>
        <v>hujing</v>
      </c>
      <c r="BS114" s="289">
        <f>'鱼属性|FishAttribute'!BY39</f>
        <v>0</v>
      </c>
      <c r="BT114" s="289">
        <f>'鱼属性|FishAttribute'!BZ39</f>
        <v>1</v>
      </c>
      <c r="BU114" s="289">
        <f>'鱼属性|FishAttribute'!CA39</f>
        <v>1</v>
      </c>
      <c r="BV114" s="289">
        <f>'鱼属性|FishAttribute'!CB39</f>
        <v>1</v>
      </c>
      <c r="BW114" s="289">
        <f>'鱼属性|FishAttribute'!CC39</f>
        <v>1</v>
      </c>
      <c r="BX114" s="289">
        <f>'鱼属性|FishAttribute'!CD39</f>
        <v>0</v>
      </c>
      <c r="BY114" s="289">
        <f>'鱼属性|FishAttribute'!CE39</f>
        <v>1</v>
      </c>
    </row>
    <row r="115" spans="69:77">
      <c r="BQ115" s="290">
        <f>'鱼属性|FishAttribute'!A40</f>
        <v>34</v>
      </c>
      <c r="BR115" s="290" t="str">
        <f>'鱼属性|FishAttribute'!B40</f>
        <v>chuitousha</v>
      </c>
      <c r="BS115" s="289">
        <f>'鱼属性|FishAttribute'!BY40</f>
        <v>1</v>
      </c>
      <c r="BT115" s="289">
        <f>'鱼属性|FishAttribute'!BZ40</f>
        <v>1</v>
      </c>
      <c r="BU115" s="289">
        <f>'鱼属性|FishAttribute'!CA40</f>
        <v>1</v>
      </c>
      <c r="BV115" s="289">
        <f>'鱼属性|FishAttribute'!CB40</f>
        <v>1</v>
      </c>
      <c r="BW115" s="289">
        <f>'鱼属性|FishAttribute'!CC40</f>
        <v>1</v>
      </c>
      <c r="BX115" s="289">
        <f>'鱼属性|FishAttribute'!CD40</f>
        <v>1</v>
      </c>
      <c r="BY115" s="289">
        <f>'鱼属性|FishAttribute'!CE40</f>
        <v>1</v>
      </c>
    </row>
    <row r="116" spans="69:77">
      <c r="BQ116" s="290">
        <f>'鱼属性|FishAttribute'!A41</f>
        <v>35</v>
      </c>
      <c r="BR116" s="290" t="str">
        <f>'鱼属性|FishAttribute'!B41</f>
        <v>youlingchuan</v>
      </c>
      <c r="BS116" s="289">
        <f>'鱼属性|FishAttribute'!BY41</f>
        <v>0</v>
      </c>
      <c r="BT116" s="289">
        <f>'鱼属性|FishAttribute'!BZ41</f>
        <v>0</v>
      </c>
      <c r="BU116" s="289">
        <f>'鱼属性|FishAttribute'!CA41</f>
        <v>1</v>
      </c>
      <c r="BV116" s="289">
        <f>'鱼属性|FishAttribute'!CB41</f>
        <v>0</v>
      </c>
      <c r="BW116" s="289">
        <f>'鱼属性|FishAttribute'!CC41</f>
        <v>0</v>
      </c>
      <c r="BX116" s="289">
        <f>'鱼属性|FishAttribute'!CD41</f>
        <v>0</v>
      </c>
      <c r="BY116" s="289">
        <f>'鱼属性|FishAttribute'!CE41</f>
        <v>0</v>
      </c>
    </row>
    <row r="117" spans="69:77">
      <c r="BQ117" s="290">
        <f>'鱼属性|FishAttribute'!A42</f>
        <v>36</v>
      </c>
      <c r="BR117" s="290" t="str">
        <f>'鱼属性|FishAttribute'!B42</f>
        <v>huojiansha</v>
      </c>
      <c r="BS117" s="289">
        <f>'鱼属性|FishAttribute'!BY42</f>
        <v>0</v>
      </c>
      <c r="BT117" s="289">
        <f>'鱼属性|FishAttribute'!BZ42</f>
        <v>0</v>
      </c>
      <c r="BU117" s="289">
        <f>'鱼属性|FishAttribute'!CA42</f>
        <v>0</v>
      </c>
      <c r="BV117" s="289">
        <f>'鱼属性|FishAttribute'!CB42</f>
        <v>1</v>
      </c>
      <c r="BW117" s="289">
        <f>'鱼属性|FishAttribute'!CC42</f>
        <v>0</v>
      </c>
      <c r="BX117" s="289">
        <f>'鱼属性|FishAttribute'!CD42</f>
        <v>0</v>
      </c>
      <c r="BY117" s="289">
        <f>'鱼属性|FishAttribute'!CE42</f>
        <v>0</v>
      </c>
    </row>
    <row r="118" spans="69:77">
      <c r="BQ118" s="290">
        <f>'鱼属性|FishAttribute'!A43</f>
        <v>37</v>
      </c>
      <c r="BR118" s="290" t="str">
        <f>'鱼属性|FishAttribute'!B43</f>
        <v>xiejiangjun</v>
      </c>
      <c r="BS118" s="289">
        <f>'鱼属性|FishAttribute'!BY43</f>
        <v>1</v>
      </c>
      <c r="BT118" s="289">
        <f>'鱼属性|FishAttribute'!BZ43</f>
        <v>0</v>
      </c>
      <c r="BU118" s="289">
        <f>'鱼属性|FishAttribute'!CA43</f>
        <v>0</v>
      </c>
      <c r="BV118" s="289">
        <f>'鱼属性|FishAttribute'!CB43</f>
        <v>0</v>
      </c>
      <c r="BW118" s="289">
        <f>'鱼属性|FishAttribute'!CC43</f>
        <v>0</v>
      </c>
      <c r="BX118" s="289">
        <f>'鱼属性|FishAttribute'!CD43</f>
        <v>0</v>
      </c>
      <c r="BY118" s="289">
        <f>'鱼属性|FishAttribute'!CE43</f>
        <v>0</v>
      </c>
    </row>
    <row r="119" spans="69:77">
      <c r="BQ119" s="290">
        <f>'鱼属性|FishAttribute'!A44</f>
        <v>38</v>
      </c>
      <c r="BR119" s="290" t="str">
        <f>'鱼属性|FishAttribute'!B44</f>
        <v>kedaya</v>
      </c>
      <c r="BS119" s="289">
        <f>'鱼属性|FishAttribute'!BY44</f>
        <v>0</v>
      </c>
      <c r="BT119" s="289">
        <f>'鱼属性|FishAttribute'!BZ44</f>
        <v>0</v>
      </c>
      <c r="BU119" s="289">
        <f>'鱼属性|FishAttribute'!CA44</f>
        <v>1</v>
      </c>
      <c r="BV119" s="289">
        <f>'鱼属性|FishAttribute'!CB44</f>
        <v>1</v>
      </c>
      <c r="BW119" s="289">
        <f>'鱼属性|FishAttribute'!CC44</f>
        <v>1</v>
      </c>
      <c r="BX119" s="289">
        <f>'鱼属性|FishAttribute'!CD44</f>
        <v>1</v>
      </c>
      <c r="BY119" s="289">
        <f>'鱼属性|FishAttribute'!CE44</f>
        <v>1</v>
      </c>
    </row>
    <row r="120" spans="69:77">
      <c r="BQ120" s="290">
        <f>'鱼属性|FishAttribute'!A45</f>
        <v>39</v>
      </c>
      <c r="BR120" s="290" t="str">
        <f>'鱼属性|FishAttribute'!B45</f>
        <v>jiatelin</v>
      </c>
      <c r="BS120" s="289">
        <f>'鱼属性|FishAttribute'!BY45</f>
        <v>0</v>
      </c>
      <c r="BT120" s="289">
        <f>'鱼属性|FishAttribute'!BZ45</f>
        <v>0</v>
      </c>
      <c r="BU120" s="289">
        <f>'鱼属性|FishAttribute'!CA45</f>
        <v>0</v>
      </c>
      <c r="BV120" s="289">
        <f>'鱼属性|FishAttribute'!CB45</f>
        <v>0</v>
      </c>
      <c r="BW120" s="289">
        <f>'鱼属性|FishAttribute'!CC45</f>
        <v>1</v>
      </c>
      <c r="BX120" s="289">
        <f>'鱼属性|FishAttribute'!CD45</f>
        <v>0</v>
      </c>
      <c r="BY120" s="289">
        <f>'鱼属性|FishAttribute'!CE45</f>
        <v>0</v>
      </c>
    </row>
    <row r="121" spans="69:77">
      <c r="BQ121" s="290">
        <f>'鱼属性|FishAttribute'!A46</f>
        <v>40</v>
      </c>
      <c r="BR121" s="290" t="str">
        <f>'鱼属性|FishAttribute'!B46</f>
        <v>aisha</v>
      </c>
      <c r="BS121" s="289">
        <f>'鱼属性|FishAttribute'!BY46</f>
        <v>0</v>
      </c>
      <c r="BT121" s="289">
        <f>'鱼属性|FishAttribute'!BZ46</f>
        <v>0</v>
      </c>
      <c r="BU121" s="289">
        <f>'鱼属性|FishAttribute'!CA46</f>
        <v>0</v>
      </c>
      <c r="BV121" s="289">
        <f>'鱼属性|FishAttribute'!CB46</f>
        <v>0</v>
      </c>
      <c r="BW121" s="289">
        <f>'鱼属性|FishAttribute'!CC46</f>
        <v>0</v>
      </c>
      <c r="BX121" s="289">
        <f>'鱼属性|FishAttribute'!CD46</f>
        <v>0</v>
      </c>
      <c r="BY121" s="289">
        <f>'鱼属性|FishAttribute'!CE46</f>
        <v>0</v>
      </c>
    </row>
    <row r="122" spans="69:77">
      <c r="BQ122" s="290">
        <f>'鱼属性|FishAttribute'!A47</f>
        <v>41</v>
      </c>
      <c r="BR122" s="290" t="str">
        <f>'鱼属性|FishAttribute'!B47</f>
        <v>caishen</v>
      </c>
      <c r="BS122" s="289">
        <f>'鱼属性|FishAttribute'!BY47</f>
        <v>0</v>
      </c>
      <c r="BT122" s="289">
        <f>'鱼属性|FishAttribute'!BZ47</f>
        <v>0</v>
      </c>
      <c r="BU122" s="289">
        <f>'鱼属性|FishAttribute'!CA47</f>
        <v>1</v>
      </c>
      <c r="BV122" s="289">
        <f>'鱼属性|FishAttribute'!CB47</f>
        <v>0</v>
      </c>
      <c r="BW122" s="289">
        <f>'鱼属性|FishAttribute'!CC47</f>
        <v>0</v>
      </c>
      <c r="BX122" s="289">
        <f>'鱼属性|FishAttribute'!CD47</f>
        <v>0</v>
      </c>
      <c r="BY122" s="289">
        <f>'鱼属性|FishAttribute'!CE47</f>
        <v>0</v>
      </c>
    </row>
    <row r="123" spans="69:77">
      <c r="BQ123" s="290">
        <f>'鱼属性|FishAttribute'!A48</f>
        <v>42</v>
      </c>
      <c r="BR123" s="290" t="str">
        <f>'鱼属性|FishAttribute'!B48</f>
        <v>longjing</v>
      </c>
      <c r="BS123" s="289">
        <f>'鱼属性|FishAttribute'!BY48</f>
        <v>0</v>
      </c>
      <c r="BT123" s="289">
        <f>'鱼属性|FishAttribute'!BZ48</f>
        <v>1</v>
      </c>
      <c r="BU123" s="289">
        <f>'鱼属性|FishAttribute'!CA48</f>
        <v>0</v>
      </c>
      <c r="BV123" s="289">
        <f>'鱼属性|FishAttribute'!CB48</f>
        <v>0</v>
      </c>
      <c r="BW123" s="289">
        <f>'鱼属性|FishAttribute'!CC48</f>
        <v>0</v>
      </c>
      <c r="BX123" s="289">
        <f>'鱼属性|FishAttribute'!CD48</f>
        <v>0</v>
      </c>
      <c r="BY123" s="289">
        <f>'鱼属性|FishAttribute'!CE48</f>
        <v>0</v>
      </c>
    </row>
    <row r="124" spans="69:77">
      <c r="BQ124" s="290">
        <f>'鱼属性|FishAttribute'!A49</f>
        <v>43</v>
      </c>
      <c r="BR124" s="290" t="str">
        <f>'鱼属性|FishAttribute'!B49</f>
        <v>jinchan</v>
      </c>
      <c r="BS124" s="289">
        <f>'鱼属性|FishAttribute'!BY49</f>
        <v>0</v>
      </c>
      <c r="BT124" s="289">
        <f>'鱼属性|FishAttribute'!BZ49</f>
        <v>0</v>
      </c>
      <c r="BU124" s="289">
        <f>'鱼属性|FishAttribute'!CA49</f>
        <v>1</v>
      </c>
      <c r="BV124" s="289">
        <f>'鱼属性|FishAttribute'!CB49</f>
        <v>1</v>
      </c>
      <c r="BW124" s="289">
        <f>'鱼属性|FishAttribute'!CC49</f>
        <v>1</v>
      </c>
      <c r="BX124" s="289">
        <f>'鱼属性|FishAttribute'!CD49</f>
        <v>0</v>
      </c>
      <c r="BY124" s="289">
        <f>'鱼属性|FishAttribute'!CE49</f>
        <v>1</v>
      </c>
    </row>
    <row r="125" spans="69:77">
      <c r="BQ125" s="290">
        <f>'鱼属性|FishAttribute'!A50</f>
        <v>61</v>
      </c>
      <c r="BR125" s="290" t="str">
        <f>'鱼属性|FishAttribute'!B50</f>
        <v>shihunsha</v>
      </c>
      <c r="BS125" s="289">
        <f>'鱼属性|FishAttribute'!BY50</f>
        <v>0</v>
      </c>
      <c r="BT125" s="289">
        <f>'鱼属性|FishAttribute'!BZ50</f>
        <v>1</v>
      </c>
      <c r="BU125" s="289">
        <f>'鱼属性|FishAttribute'!CA50</f>
        <v>0</v>
      </c>
      <c r="BV125" s="289">
        <f>'鱼属性|FishAttribute'!CB50</f>
        <v>0</v>
      </c>
      <c r="BW125" s="289">
        <f>'鱼属性|FishAttribute'!CC50</f>
        <v>0</v>
      </c>
      <c r="BX125" s="289">
        <f>'鱼属性|FishAttribute'!CD50</f>
        <v>0</v>
      </c>
      <c r="BY125" s="289">
        <f>'鱼属性|FishAttribute'!CE50</f>
        <v>0</v>
      </c>
    </row>
    <row r="126" spans="69:77">
      <c r="BQ126" s="290">
        <f>'鱼属性|FishAttribute'!A51</f>
        <v>62</v>
      </c>
      <c r="BR126" s="290" t="str">
        <f>'鱼属性|FishAttribute'!B51</f>
        <v>kedaya</v>
      </c>
      <c r="BS126" s="289">
        <f>'鱼属性|FishAttribute'!BY51</f>
        <v>0</v>
      </c>
      <c r="BT126" s="289">
        <f>'鱼属性|FishAttribute'!BZ51</f>
        <v>0</v>
      </c>
      <c r="BU126" s="289">
        <f>'鱼属性|FishAttribute'!CA51</f>
        <v>0</v>
      </c>
      <c r="BV126" s="289">
        <f>'鱼属性|FishAttribute'!CB51</f>
        <v>0</v>
      </c>
      <c r="BW126" s="289">
        <f>'鱼属性|FishAttribute'!CC51</f>
        <v>0</v>
      </c>
      <c r="BX126" s="289">
        <f>'鱼属性|FishAttribute'!CD51</f>
        <v>0</v>
      </c>
      <c r="BY126" s="289">
        <f>'鱼属性|FishAttribute'!CE51</f>
        <v>0</v>
      </c>
    </row>
    <row r="127" spans="69:77">
      <c r="BQ127" s="290">
        <f>'鱼属性|FishAttribute'!A52</f>
        <v>63</v>
      </c>
      <c r="BR127" s="290" t="str">
        <f>'鱼属性|FishAttribute'!B52</f>
        <v>shuimuboss</v>
      </c>
      <c r="BS127" s="289">
        <f>'鱼属性|FishAttribute'!BY52</f>
        <v>0</v>
      </c>
      <c r="BT127" s="289">
        <f>'鱼属性|FishAttribute'!BZ52</f>
        <v>1</v>
      </c>
      <c r="BU127" s="289">
        <f>'鱼属性|FishAttribute'!CA52</f>
        <v>0</v>
      </c>
      <c r="BV127" s="289">
        <f>'鱼属性|FishAttribute'!CB52</f>
        <v>0</v>
      </c>
      <c r="BW127" s="289">
        <f>'鱼属性|FishAttribute'!CC52</f>
        <v>0</v>
      </c>
      <c r="BX127" s="289">
        <f>'鱼属性|FishAttribute'!CD52</f>
        <v>0</v>
      </c>
      <c r="BY127" s="289">
        <f>'鱼属性|FishAttribute'!CE52</f>
        <v>0</v>
      </c>
    </row>
    <row r="128" spans="69:77">
      <c r="BQ128" s="290">
        <f>'鱼属性|FishAttribute'!A53</f>
        <v>44</v>
      </c>
      <c r="BR128" s="290" t="str">
        <f>'鱼属性|FishAttribute'!B53</f>
        <v>leishenchui</v>
      </c>
      <c r="BS128" s="289">
        <f>'鱼属性|FishAttribute'!BY53</f>
        <v>1</v>
      </c>
      <c r="BT128" s="289">
        <f>'鱼属性|FishAttribute'!BZ53</f>
        <v>0</v>
      </c>
      <c r="BU128" s="289">
        <f>'鱼属性|FishAttribute'!CA53</f>
        <v>0</v>
      </c>
      <c r="BV128" s="289">
        <f>'鱼属性|FishAttribute'!CB53</f>
        <v>0</v>
      </c>
      <c r="BW128" s="289">
        <f>'鱼属性|FishAttribute'!CC53</f>
        <v>0</v>
      </c>
      <c r="BX128" s="289">
        <f>'鱼属性|FishAttribute'!CD53</f>
        <v>0</v>
      </c>
      <c r="BY128" s="289">
        <f>'鱼属性|FishAttribute'!CE53</f>
        <v>0</v>
      </c>
    </row>
    <row r="129" spans="69:77">
      <c r="BQ129" s="290">
        <f>'鱼属性|FishAttribute'!A54</f>
        <v>45</v>
      </c>
      <c r="BR129" s="290" t="str">
        <f>'鱼属性|FishAttribute'!B54</f>
        <v>aishaskill</v>
      </c>
      <c r="BS129" s="289">
        <f>'鱼属性|FishAttribute'!BY54</f>
        <v>0</v>
      </c>
      <c r="BT129" s="289">
        <f>'鱼属性|FishAttribute'!BZ54</f>
        <v>0</v>
      </c>
      <c r="BU129" s="289">
        <f>'鱼属性|FishAttribute'!CA54</f>
        <v>0</v>
      </c>
      <c r="BV129" s="289">
        <f>'鱼属性|FishAttribute'!CB54</f>
        <v>0</v>
      </c>
      <c r="BW129" s="289">
        <f>'鱼属性|FishAttribute'!CC54</f>
        <v>0</v>
      </c>
      <c r="BX129" s="289">
        <f>'鱼属性|FishAttribute'!CD54</f>
        <v>0</v>
      </c>
      <c r="BY129" s="289">
        <f>'鱼属性|FishAttribute'!CE54</f>
        <v>0</v>
      </c>
    </row>
    <row r="130" spans="69:77">
      <c r="BQ130" s="290">
        <f>'鱼属性|FishAttribute'!A55</f>
        <v>46</v>
      </c>
      <c r="BR130" s="290" t="str">
        <f>'鱼属性|FishAttribute'!B55</f>
        <v>jubaopen</v>
      </c>
      <c r="BS130" s="289">
        <f>'鱼属性|FishAttribute'!BY55</f>
        <v>0</v>
      </c>
      <c r="BT130" s="289">
        <f>'鱼属性|FishAttribute'!BZ55</f>
        <v>0</v>
      </c>
      <c r="BU130" s="289">
        <f>'鱼属性|FishAttribute'!CA55</f>
        <v>0</v>
      </c>
      <c r="BV130" s="289">
        <f>'鱼属性|FishAttribute'!CB55</f>
        <v>0</v>
      </c>
      <c r="BW130" s="289">
        <f>'鱼属性|FishAttribute'!CC55</f>
        <v>0</v>
      </c>
      <c r="BX130" s="289">
        <f>'鱼属性|FishAttribute'!CD55</f>
        <v>0</v>
      </c>
      <c r="BY130" s="289">
        <f>'鱼属性|FishAttribute'!CE55</f>
        <v>1</v>
      </c>
    </row>
    <row r="131" spans="69:77">
      <c r="BQ131" s="290">
        <f>'鱼属性|FishAttribute'!A56</f>
        <v>47</v>
      </c>
      <c r="BR131" s="290" t="str">
        <f>'鱼属性|FishAttribute'!B56</f>
        <v>piaoliuping</v>
      </c>
      <c r="BS131" s="289">
        <f>'鱼属性|FishAttribute'!BY56</f>
        <v>0</v>
      </c>
      <c r="BT131" s="289">
        <f>'鱼属性|FishAttribute'!BZ56</f>
        <v>0</v>
      </c>
      <c r="BU131" s="289">
        <f>'鱼属性|FishAttribute'!CA56</f>
        <v>0</v>
      </c>
      <c r="BV131" s="289">
        <f>'鱼属性|FishAttribute'!CB56</f>
        <v>0</v>
      </c>
      <c r="BW131" s="289">
        <f>'鱼属性|FishAttribute'!CC56</f>
        <v>0</v>
      </c>
      <c r="BX131" s="289">
        <f>'鱼属性|FishAttribute'!CD56</f>
        <v>0</v>
      </c>
      <c r="BY131" s="289">
        <f>'鱼属性|FishAttribute'!CE56</f>
        <v>0</v>
      </c>
    </row>
    <row r="132" spans="69:77">
      <c r="BQ132" s="290">
        <f>'鱼属性|FishAttribute'!A57</f>
        <v>48</v>
      </c>
      <c r="BR132" s="290" t="str">
        <f>'鱼属性|FishAttribute'!B57</f>
        <v>baobaohetun</v>
      </c>
      <c r="BS132" s="289">
        <f>'鱼属性|FishAttribute'!BY57</f>
        <v>0</v>
      </c>
      <c r="BT132" s="289">
        <f>'鱼属性|FishAttribute'!BZ57</f>
        <v>0</v>
      </c>
      <c r="BU132" s="289">
        <f>'鱼属性|FishAttribute'!CA57</f>
        <v>0</v>
      </c>
      <c r="BV132" s="289">
        <f>'鱼属性|FishAttribute'!CB57</f>
        <v>0</v>
      </c>
      <c r="BW132" s="289">
        <f>'鱼属性|FishAttribute'!CC57</f>
        <v>0</v>
      </c>
      <c r="BX132" s="289">
        <f>'鱼属性|FishAttribute'!CD57</f>
        <v>0</v>
      </c>
      <c r="BY132" s="289">
        <f>'鱼属性|FishAttribute'!CE57</f>
        <v>0</v>
      </c>
    </row>
    <row r="133" spans="69:77">
      <c r="BQ133" s="290">
        <f>'鱼属性|FishAttribute'!A58</f>
        <v>49</v>
      </c>
      <c r="BR133" s="290">
        <f>'鱼属性|FishAttribute'!B58</f>
        <v>0</v>
      </c>
      <c r="BS133" s="289">
        <f>'鱼属性|FishAttribute'!BY58</f>
        <v>0</v>
      </c>
      <c r="BT133" s="289">
        <f>'鱼属性|FishAttribute'!BZ58</f>
        <v>0</v>
      </c>
      <c r="BU133" s="289">
        <f>'鱼属性|FishAttribute'!CA58</f>
        <v>0</v>
      </c>
      <c r="BV133" s="289">
        <f>'鱼属性|FishAttribute'!CB58</f>
        <v>0</v>
      </c>
      <c r="BW133" s="289">
        <f>'鱼属性|FishAttribute'!CC58</f>
        <v>0</v>
      </c>
      <c r="BX133" s="289">
        <f>'鱼属性|FishAttribute'!CD58</f>
        <v>0</v>
      </c>
      <c r="BY133" s="289">
        <f>'鱼属性|FishAttribute'!CE58</f>
        <v>0</v>
      </c>
    </row>
    <row r="134" spans="69:77">
      <c r="BQ134" s="290">
        <f>'鱼属性|FishAttribute'!A59</f>
        <v>50</v>
      </c>
      <c r="BR134" s="290" t="str">
        <f>'鱼属性|FishAttribute'!B59</f>
        <v>jiguangjing</v>
      </c>
      <c r="BS134" s="289">
        <f>'鱼属性|FishAttribute'!BY59</f>
        <v>0</v>
      </c>
      <c r="BT134" s="289">
        <f>'鱼属性|FishAttribute'!BZ59</f>
        <v>1</v>
      </c>
      <c r="BU134" s="289">
        <f>'鱼属性|FishAttribute'!CA59</f>
        <v>0</v>
      </c>
      <c r="BV134" s="289">
        <f>'鱼属性|FishAttribute'!CB59</f>
        <v>0</v>
      </c>
      <c r="BW134" s="289">
        <f>'鱼属性|FishAttribute'!CC59</f>
        <v>0</v>
      </c>
      <c r="BX134" s="289">
        <f>'鱼属性|FishAttribute'!CD59</f>
        <v>0</v>
      </c>
      <c r="BY134" s="289">
        <f>'鱼属性|FishAttribute'!CE59</f>
        <v>0</v>
      </c>
    </row>
    <row r="135" spans="69:77">
      <c r="BQ135" s="290">
        <f>'鱼属性|FishAttribute'!A60</f>
        <v>51</v>
      </c>
      <c r="BR135" s="290" t="str">
        <f>'鱼属性|FishAttribute'!B60</f>
        <v>xuanwoyu</v>
      </c>
      <c r="BS135" s="289">
        <f>'鱼属性|FishAttribute'!BY60</f>
        <v>1</v>
      </c>
      <c r="BT135" s="289">
        <f>'鱼属性|FishAttribute'!BZ60</f>
        <v>0</v>
      </c>
      <c r="BU135" s="289">
        <f>'鱼属性|FishAttribute'!CA60</f>
        <v>0</v>
      </c>
      <c r="BV135" s="289">
        <f>'鱼属性|FishAttribute'!CB60</f>
        <v>0</v>
      </c>
      <c r="BW135" s="289">
        <f>'鱼属性|FishAttribute'!CC60</f>
        <v>0</v>
      </c>
      <c r="BX135" s="289">
        <f>'鱼属性|FishAttribute'!CD60</f>
        <v>0</v>
      </c>
      <c r="BY135" s="289">
        <f>'鱼属性|FishAttribute'!CE60</f>
        <v>0</v>
      </c>
    </row>
    <row r="136" spans="69:77">
      <c r="BQ136" s="290">
        <f>'鱼属性|FishAttribute'!A61</f>
        <v>52</v>
      </c>
      <c r="BR136" s="290" t="str">
        <f>'鱼属性|FishAttribute'!B61</f>
        <v>baozhahetun</v>
      </c>
      <c r="BS136" s="289">
        <f>'鱼属性|FishAttribute'!BY61</f>
        <v>0</v>
      </c>
      <c r="BT136" s="289">
        <f>'鱼属性|FishAttribute'!BZ61</f>
        <v>1</v>
      </c>
      <c r="BU136" s="289">
        <f>'鱼属性|FishAttribute'!CA61</f>
        <v>0</v>
      </c>
      <c r="BV136" s="289">
        <f>'鱼属性|FishAttribute'!CB61</f>
        <v>0</v>
      </c>
      <c r="BW136" s="289">
        <f>'鱼属性|FishAttribute'!CC61</f>
        <v>0</v>
      </c>
      <c r="BX136" s="289">
        <f>'鱼属性|FishAttribute'!CD61</f>
        <v>0</v>
      </c>
      <c r="BY136" s="289">
        <f>'鱼属性|FishAttribute'!CE61</f>
        <v>0</v>
      </c>
    </row>
    <row r="137" spans="69:77">
      <c r="BQ137" s="290">
        <f>'鱼属性|FishAttribute'!A62</f>
        <v>53</v>
      </c>
      <c r="BR137" s="290" t="str">
        <f>'鱼属性|FishAttribute'!B62</f>
        <v>sanxinggaozhao</v>
      </c>
      <c r="BS137" s="289">
        <f>'鱼属性|FishAttribute'!BY62</f>
        <v>1</v>
      </c>
      <c r="BT137" s="289">
        <f>'鱼属性|FishAttribute'!BZ62</f>
        <v>1</v>
      </c>
      <c r="BU137" s="289">
        <f>'鱼属性|FishAttribute'!CA62</f>
        <v>0</v>
      </c>
      <c r="BV137" s="289">
        <f>'鱼属性|FishAttribute'!CB62</f>
        <v>0</v>
      </c>
      <c r="BW137" s="289">
        <f>'鱼属性|FishAttribute'!CC62</f>
        <v>0</v>
      </c>
      <c r="BX137" s="289">
        <f>'鱼属性|FishAttribute'!CD62</f>
        <v>0</v>
      </c>
      <c r="BY137" s="289">
        <f>'鱼属性|FishAttribute'!CE62</f>
        <v>0</v>
      </c>
    </row>
    <row r="138" spans="69:77">
      <c r="BQ138" s="290">
        <f>'鱼属性|FishAttribute'!A63</f>
        <v>54</v>
      </c>
      <c r="BR138" s="290" t="str">
        <f>'鱼属性|FishAttribute'!B63</f>
        <v>sanyangkaitai</v>
      </c>
      <c r="BS138" s="289">
        <f>'鱼属性|FishAttribute'!BY63</f>
        <v>0</v>
      </c>
      <c r="BT138" s="289">
        <f>'鱼属性|FishAttribute'!BZ63</f>
        <v>0</v>
      </c>
      <c r="BU138" s="289">
        <f>'鱼属性|FishAttribute'!CA63</f>
        <v>1</v>
      </c>
      <c r="BV138" s="289">
        <f>'鱼属性|FishAttribute'!CB63</f>
        <v>1</v>
      </c>
      <c r="BW138" s="289">
        <f>'鱼属性|FishAttribute'!CC63</f>
        <v>1</v>
      </c>
      <c r="BX138" s="289">
        <f>'鱼属性|FishAttribute'!CD63</f>
        <v>1</v>
      </c>
      <c r="BY138" s="289">
        <f>'鱼属性|FishAttribute'!CE63</f>
        <v>1</v>
      </c>
    </row>
    <row r="139" spans="69:77">
      <c r="BQ139" s="290">
        <f>'鱼属性|FishAttribute'!A64</f>
        <v>55</v>
      </c>
      <c r="BR139" s="290" t="str">
        <f>'鱼属性|FishAttribute'!B64</f>
        <v>sijifacai</v>
      </c>
      <c r="BS139" s="289">
        <f>'鱼属性|FishAttribute'!BY64</f>
        <v>1</v>
      </c>
      <c r="BT139" s="289">
        <f>'鱼属性|FishAttribute'!BZ64</f>
        <v>1</v>
      </c>
      <c r="BU139" s="289">
        <f>'鱼属性|FishAttribute'!CA64</f>
        <v>0</v>
      </c>
      <c r="BV139" s="289">
        <f>'鱼属性|FishAttribute'!CB64</f>
        <v>0</v>
      </c>
      <c r="BW139" s="289">
        <f>'鱼属性|FishAttribute'!CC64</f>
        <v>0</v>
      </c>
      <c r="BX139" s="289">
        <f>'鱼属性|FishAttribute'!CD64</f>
        <v>0</v>
      </c>
      <c r="BY139" s="289">
        <f>'鱼属性|FishAttribute'!CE64</f>
        <v>0</v>
      </c>
    </row>
    <row r="140" spans="69:77">
      <c r="BQ140" s="290">
        <f>'鱼属性|FishAttribute'!A65</f>
        <v>56</v>
      </c>
      <c r="BR140" s="290" t="str">
        <f>'鱼属性|FishAttribute'!B65</f>
        <v>sixilinmen</v>
      </c>
      <c r="BS140" s="289">
        <f>'鱼属性|FishAttribute'!BY65</f>
        <v>0</v>
      </c>
      <c r="BT140" s="289">
        <f>'鱼属性|FishAttribute'!BZ65</f>
        <v>0</v>
      </c>
      <c r="BU140" s="289">
        <f>'鱼属性|FishAttribute'!CA65</f>
        <v>1</v>
      </c>
      <c r="BV140" s="289">
        <f>'鱼属性|FishAttribute'!CB65</f>
        <v>1</v>
      </c>
      <c r="BW140" s="289">
        <f>'鱼属性|FishAttribute'!CC65</f>
        <v>1</v>
      </c>
      <c r="BX140" s="289">
        <f>'鱼属性|FishAttribute'!CD65</f>
        <v>1</v>
      </c>
      <c r="BY140" s="289">
        <f>'鱼属性|FishAttribute'!CE65</f>
        <v>1</v>
      </c>
    </row>
    <row r="141" spans="69:77">
      <c r="BQ141" s="290">
        <f>'鱼属性|FishAttribute'!A66</f>
        <v>57</v>
      </c>
      <c r="BR141" s="290" t="str">
        <f>'鱼属性|FishAttribute'!B66</f>
        <v>wuzidengke</v>
      </c>
      <c r="BS141" s="289">
        <f>'鱼属性|FishAttribute'!BY66</f>
        <v>0</v>
      </c>
      <c r="BT141" s="289">
        <f>'鱼属性|FishAttribute'!BZ66</f>
        <v>0</v>
      </c>
      <c r="BU141" s="289">
        <f>'鱼属性|FishAttribute'!CA66</f>
        <v>1</v>
      </c>
      <c r="BV141" s="289">
        <f>'鱼属性|FishAttribute'!CB66</f>
        <v>1</v>
      </c>
      <c r="BW141" s="289">
        <f>'鱼属性|FishAttribute'!CC66</f>
        <v>1</v>
      </c>
      <c r="BX141" s="289">
        <f>'鱼属性|FishAttribute'!CD66</f>
        <v>1</v>
      </c>
      <c r="BY141" s="289">
        <f>'鱼属性|FishAttribute'!CE66</f>
        <v>1</v>
      </c>
    </row>
    <row r="142" spans="69:77">
      <c r="BQ142" s="290">
        <f>'鱼属性|FishAttribute'!A67</f>
        <v>58</v>
      </c>
      <c r="BR142" s="290" t="str">
        <f>'鱼属性|FishAttribute'!B67</f>
        <v>shenlong01</v>
      </c>
      <c r="BS142" s="289">
        <f>'鱼属性|FishAttribute'!BY67</f>
        <v>0</v>
      </c>
      <c r="BT142" s="289">
        <f>'鱼属性|FishAttribute'!BZ67</f>
        <v>0</v>
      </c>
      <c r="BU142" s="289">
        <f>'鱼属性|FishAttribute'!CA67</f>
        <v>0</v>
      </c>
      <c r="BV142" s="289">
        <f>'鱼属性|FishAttribute'!CB67</f>
        <v>0</v>
      </c>
      <c r="BW142" s="289">
        <f>'鱼属性|FishAttribute'!CC67</f>
        <v>1</v>
      </c>
      <c r="BX142" s="289">
        <f>'鱼属性|FishAttribute'!CD67</f>
        <v>0</v>
      </c>
      <c r="BY142" s="289">
        <f>'鱼属性|FishAttribute'!CE67</f>
        <v>0</v>
      </c>
    </row>
    <row r="143" spans="69:77">
      <c r="BQ143" s="290">
        <f>'鱼属性|FishAttribute'!A68</f>
        <v>64</v>
      </c>
      <c r="BR143" s="290" t="str">
        <f>'鱼属性|FishAttribute'!B68</f>
        <v>fenghuang</v>
      </c>
      <c r="BS143" s="289">
        <f>'鱼属性|FishAttribute'!BY68</f>
        <v>0</v>
      </c>
      <c r="BT143" s="289">
        <f>'鱼属性|FishAttribute'!BZ68</f>
        <v>0</v>
      </c>
      <c r="BU143" s="289">
        <f>'鱼属性|FishAttribute'!CA68</f>
        <v>0</v>
      </c>
      <c r="BV143" s="289">
        <f>'鱼属性|FishAttribute'!CB68</f>
        <v>1</v>
      </c>
      <c r="BW143" s="289">
        <f>'鱼属性|FishAttribute'!CC68</f>
        <v>0</v>
      </c>
      <c r="BX143" s="289">
        <f>'鱼属性|FishAttribute'!CD68</f>
        <v>0</v>
      </c>
      <c r="BY143" s="289">
        <f>'鱼属性|FishAttribute'!CE68</f>
        <v>0</v>
      </c>
    </row>
    <row r="144" spans="69:77">
      <c r="BQ144" s="290">
        <f>'鱼属性|FishAttribute'!A69</f>
        <v>65</v>
      </c>
      <c r="BR144" s="290" t="str">
        <f>'鱼属性|FishAttribute'!B69</f>
        <v>wulingzhu</v>
      </c>
      <c r="BS144" s="289">
        <f>'鱼属性|FishAttribute'!BY69</f>
        <v>0</v>
      </c>
      <c r="BT144" s="289">
        <f>'鱼属性|FishAttribute'!BZ69</f>
        <v>0</v>
      </c>
      <c r="BU144" s="289">
        <f>'鱼属性|FishAttribute'!CA69</f>
        <v>0</v>
      </c>
      <c r="BV144" s="289">
        <f>'鱼属性|FishAttribute'!CB69</f>
        <v>1</v>
      </c>
      <c r="BW144" s="289">
        <f>'鱼属性|FishAttribute'!CC69</f>
        <v>0</v>
      </c>
      <c r="BX144" s="289">
        <f>'鱼属性|FishAttribute'!CD69</f>
        <v>0</v>
      </c>
      <c r="BY144" s="289">
        <f>'鱼属性|FishAttribute'!CE69</f>
        <v>0</v>
      </c>
    </row>
    <row r="145" spans="69:77">
      <c r="BQ145" s="290">
        <f>'鱼属性|FishAttribute'!A70</f>
        <v>66</v>
      </c>
      <c r="BR145" s="290" t="str">
        <f>'鱼属性|FishAttribute'!B70</f>
        <v>dawangwuzei</v>
      </c>
      <c r="BS145" s="289">
        <f>'鱼属性|FishAttribute'!BY70</f>
        <v>0</v>
      </c>
      <c r="BT145" s="289">
        <f>'鱼属性|FishAttribute'!BZ70</f>
        <v>0</v>
      </c>
      <c r="BU145" s="289">
        <f>'鱼属性|FishAttribute'!CA70</f>
        <v>0</v>
      </c>
      <c r="BV145" s="289">
        <f>'鱼属性|FishAttribute'!CB70</f>
        <v>0</v>
      </c>
      <c r="BW145" s="289">
        <f>'鱼属性|FishAttribute'!CC70</f>
        <v>0</v>
      </c>
      <c r="BX145" s="289">
        <f>'鱼属性|FishAttribute'!CD70</f>
        <v>0</v>
      </c>
      <c r="BY145" s="289">
        <f>'鱼属性|FishAttribute'!CE70</f>
        <v>1</v>
      </c>
    </row>
    <row r="146" spans="69:77">
      <c r="BQ146" s="290">
        <f>'鱼属性|FishAttribute'!A71</f>
        <v>67</v>
      </c>
      <c r="BR146" s="290" t="str">
        <f>'鱼属性|FishAttribute'!B71</f>
        <v>fantianyin</v>
      </c>
      <c r="BS146" s="289">
        <f>'鱼属性|FishAttribute'!BY71</f>
        <v>0</v>
      </c>
      <c r="BT146" s="289">
        <f>'鱼属性|FishAttribute'!BZ71</f>
        <v>0</v>
      </c>
      <c r="BU146" s="289">
        <f>'鱼属性|FishAttribute'!CA71</f>
        <v>1</v>
      </c>
      <c r="BV146" s="289">
        <f>'鱼属性|FishAttribute'!CB71</f>
        <v>0</v>
      </c>
      <c r="BW146" s="289">
        <f>'鱼属性|FishAttribute'!CC71</f>
        <v>0</v>
      </c>
      <c r="BX146" s="289">
        <f>'鱼属性|FishAttribute'!CD71</f>
        <v>0</v>
      </c>
      <c r="BY146" s="289">
        <f>'鱼属性|FishAttribute'!CE71</f>
        <v>0</v>
      </c>
    </row>
    <row r="147" spans="69:77">
      <c r="BQ147" s="290">
        <f>'鱼属性|FishAttribute'!A72</f>
        <v>68</v>
      </c>
      <c r="BR147" s="290" t="str">
        <f>'鱼属性|FishAttribute'!B72</f>
        <v>yinyangjing</v>
      </c>
      <c r="BS147" s="289">
        <f>'鱼属性|FishAttribute'!BY72</f>
        <v>0</v>
      </c>
      <c r="BT147" s="289">
        <f>'鱼属性|FishAttribute'!BZ72</f>
        <v>0</v>
      </c>
      <c r="BU147" s="289">
        <f>'鱼属性|FishAttribute'!CA72</f>
        <v>0</v>
      </c>
      <c r="BV147" s="289">
        <f>'鱼属性|FishAttribute'!CB72</f>
        <v>1</v>
      </c>
      <c r="BW147" s="289">
        <f>'鱼属性|FishAttribute'!CC72</f>
        <v>0</v>
      </c>
      <c r="BX147" s="289">
        <f>'鱼属性|FishAttribute'!CD72</f>
        <v>0</v>
      </c>
      <c r="BY147" s="289">
        <f>'鱼属性|FishAttribute'!CE72</f>
        <v>0</v>
      </c>
    </row>
    <row r="148" spans="69:77">
      <c r="BQ148" s="290">
        <f>'鱼属性|FishAttribute'!A73</f>
        <v>69</v>
      </c>
      <c r="BR148" s="290" t="str">
        <f>'鱼属性|FishAttribute'!B73</f>
        <v>wuseshenniu</v>
      </c>
      <c r="BS148" s="289">
        <f>'鱼属性|FishAttribute'!BY73</f>
        <v>0</v>
      </c>
      <c r="BT148" s="289">
        <f>'鱼属性|FishAttribute'!BZ73</f>
        <v>0</v>
      </c>
      <c r="BU148" s="289">
        <f>'鱼属性|FishAttribute'!CA73</f>
        <v>0</v>
      </c>
      <c r="BV148" s="289">
        <f>'鱼属性|FishAttribute'!CB73</f>
        <v>0</v>
      </c>
      <c r="BW148" s="289">
        <f>'鱼属性|FishAttribute'!CC73</f>
        <v>1</v>
      </c>
      <c r="BX148" s="289">
        <f>'鱼属性|FishAttribute'!CD73</f>
        <v>0</v>
      </c>
      <c r="BY148" s="289">
        <f>'鱼属性|FishAttribute'!CE73</f>
        <v>0</v>
      </c>
    </row>
    <row r="149" spans="69:77">
      <c r="BQ149" s="290">
        <f>'鱼属性|FishAttribute'!A74</f>
        <v>70</v>
      </c>
      <c r="BR149" s="290" t="str">
        <f>'鱼属性|FishAttribute'!B74</f>
        <v>henggongyu</v>
      </c>
      <c r="BS149" s="289">
        <f>'鱼属性|FishAttribute'!BY74</f>
        <v>0</v>
      </c>
      <c r="BT149" s="289">
        <f>'鱼属性|FishAttribute'!BZ74</f>
        <v>0</v>
      </c>
      <c r="BU149" s="289">
        <f>'鱼属性|FishAttribute'!CA74</f>
        <v>1</v>
      </c>
      <c r="BV149" s="289">
        <f>'鱼属性|FishAttribute'!CB74</f>
        <v>0</v>
      </c>
      <c r="BW149" s="289">
        <f>'鱼属性|FishAttribute'!CC74</f>
        <v>0</v>
      </c>
      <c r="BX149" s="289">
        <f>'鱼属性|FishAttribute'!CD74</f>
        <v>0</v>
      </c>
      <c r="BY149" s="289">
        <f>'鱼属性|FishAttribute'!CE74</f>
        <v>0</v>
      </c>
    </row>
    <row r="150" spans="69:77">
      <c r="BQ150" s="290">
        <f>'鱼属性|FishAttribute'!A75</f>
        <v>71</v>
      </c>
      <c r="BR150" s="290" t="str">
        <f>'鱼属性|FishAttribute'!B75</f>
        <v>baozangjue</v>
      </c>
      <c r="BS150" s="289">
        <f>'鱼属性|FishAttribute'!BY75</f>
        <v>0</v>
      </c>
      <c r="BT150" s="289">
        <f>'鱼属性|FishAttribute'!BZ75</f>
        <v>0</v>
      </c>
      <c r="BU150" s="289">
        <f>'鱼属性|FishAttribute'!CA75</f>
        <v>1</v>
      </c>
      <c r="BV150" s="289">
        <f>'鱼属性|FishAttribute'!CB75</f>
        <v>0</v>
      </c>
      <c r="BW150" s="289">
        <f>'鱼属性|FishAttribute'!CC75</f>
        <v>0</v>
      </c>
      <c r="BX150" s="289">
        <f>'鱼属性|FishAttribute'!CD75</f>
        <v>1</v>
      </c>
      <c r="BY150" s="289">
        <f>'鱼属性|FishAttribute'!CE75</f>
        <v>0</v>
      </c>
    </row>
    <row r="151" spans="69:77">
      <c r="BQ151" s="290">
        <f>'鱼属性|FishAttribute'!A76</f>
        <v>72</v>
      </c>
      <c r="BR151" s="290" t="str">
        <f>'鱼属性|FishAttribute'!B76</f>
        <v>lianhuanzdx</v>
      </c>
      <c r="BS151" s="289">
        <f>'鱼属性|FishAttribute'!BY76</f>
        <v>1</v>
      </c>
      <c r="BT151" s="289">
        <f>'鱼属性|FishAttribute'!BZ76</f>
        <v>0</v>
      </c>
      <c r="BU151" s="289">
        <f>'鱼属性|FishAttribute'!CA76</f>
        <v>0</v>
      </c>
      <c r="BV151" s="289">
        <f>'鱼属性|FishAttribute'!CB76</f>
        <v>0</v>
      </c>
      <c r="BW151" s="289">
        <f>'鱼属性|FishAttribute'!CC76</f>
        <v>0</v>
      </c>
      <c r="BX151" s="289">
        <f>'鱼属性|FishAttribute'!CD76</f>
        <v>0</v>
      </c>
      <c r="BY151" s="289">
        <f>'鱼属性|FishAttribute'!CE76</f>
        <v>0</v>
      </c>
    </row>
    <row r="152" spans="69:77">
      <c r="BQ152" s="290">
        <f>'鱼属性|FishAttribute'!A77</f>
        <v>73</v>
      </c>
      <c r="BR152" s="290" t="str">
        <f>'鱼属性|FishAttribute'!B77</f>
        <v>shuimuboss</v>
      </c>
      <c r="BS152" s="289">
        <f>'鱼属性|FishAttribute'!BY77</f>
        <v>1</v>
      </c>
      <c r="BT152" s="289">
        <f>'鱼属性|FishAttribute'!BZ77</f>
        <v>0</v>
      </c>
      <c r="BU152" s="289">
        <f>'鱼属性|FishAttribute'!CA77</f>
        <v>0</v>
      </c>
      <c r="BV152" s="289">
        <f>'鱼属性|FishAttribute'!CB77</f>
        <v>0</v>
      </c>
      <c r="BW152" s="289">
        <f>'鱼属性|FishAttribute'!CC77</f>
        <v>0</v>
      </c>
      <c r="BX152" s="289">
        <f>'鱼属性|FishAttribute'!CD77</f>
        <v>0</v>
      </c>
      <c r="BY152" s="289">
        <f>'鱼属性|FishAttribute'!CE77</f>
        <v>0</v>
      </c>
    </row>
    <row r="153" spans="69:77">
      <c r="BQ153" s="290">
        <f>'鱼属性|FishAttribute'!A78</f>
        <v>74</v>
      </c>
      <c r="BR153" s="290" t="str">
        <f>'鱼属性|FishAttribute'!B78</f>
        <v>henggongyu</v>
      </c>
      <c r="BS153" s="289">
        <f>'鱼属性|FishAttribute'!BY78</f>
        <v>1</v>
      </c>
      <c r="BT153" s="289">
        <f>'鱼属性|FishAttribute'!BZ78</f>
        <v>0</v>
      </c>
      <c r="BU153" s="289">
        <f>'鱼属性|FishAttribute'!CA78</f>
        <v>0</v>
      </c>
      <c r="BV153" s="289">
        <f>'鱼属性|FishAttribute'!CB78</f>
        <v>0</v>
      </c>
      <c r="BW153" s="289">
        <f>'鱼属性|FishAttribute'!CC78</f>
        <v>0</v>
      </c>
      <c r="BX153" s="289">
        <f>'鱼属性|FishAttribute'!CD78</f>
        <v>0</v>
      </c>
      <c r="BY153" s="289">
        <f>'鱼属性|FishAttribute'!CE78</f>
        <v>0</v>
      </c>
    </row>
    <row r="154" spans="69:77">
      <c r="BQ154" s="290">
        <f>'鱼属性|FishAttribute'!A79</f>
        <v>75</v>
      </c>
      <c r="BR154" s="290" t="str">
        <f>'鱼属性|FishAttribute'!B79</f>
        <v>baozangjue</v>
      </c>
      <c r="BS154" s="289">
        <f>'鱼属性|FishAttribute'!BY79</f>
        <v>0</v>
      </c>
      <c r="BT154" s="289">
        <f>'鱼属性|FishAttribute'!BZ79</f>
        <v>0</v>
      </c>
      <c r="BU154" s="289">
        <f>'鱼属性|FishAttribute'!CA79</f>
        <v>0</v>
      </c>
      <c r="BV154" s="289">
        <f>'鱼属性|FishAttribute'!CB79</f>
        <v>0</v>
      </c>
      <c r="BW154" s="289">
        <f>'鱼属性|FishAttribute'!CC79</f>
        <v>0</v>
      </c>
      <c r="BX154" s="289">
        <f>'鱼属性|FishAttribute'!CD79</f>
        <v>0</v>
      </c>
      <c r="BY154" s="289">
        <f>'鱼属性|FishAttribute'!CE79</f>
        <v>0</v>
      </c>
    </row>
    <row r="155" spans="69:77">
      <c r="BQ155" s="290">
        <f>'鱼属性|FishAttribute'!A80</f>
        <v>76</v>
      </c>
      <c r="BR155" s="290" t="str">
        <f>'鱼属性|FishAttribute'!B80</f>
        <v>wulingzhu</v>
      </c>
      <c r="BS155" s="289">
        <f>'鱼属性|FishAttribute'!BY80</f>
        <v>0</v>
      </c>
      <c r="BT155" s="289">
        <f>'鱼属性|FishAttribute'!BZ80</f>
        <v>0</v>
      </c>
      <c r="BU155" s="289">
        <f>'鱼属性|FishAttribute'!CA80</f>
        <v>0</v>
      </c>
      <c r="BV155" s="289">
        <f>'鱼属性|FishAttribute'!CB80</f>
        <v>0</v>
      </c>
      <c r="BW155" s="289">
        <f>'鱼属性|FishAttribute'!CC80</f>
        <v>0</v>
      </c>
      <c r="BX155" s="289">
        <f>'鱼属性|FishAttribute'!CD80</f>
        <v>0</v>
      </c>
      <c r="BY155" s="289">
        <f>'鱼属性|FishAttribute'!CE80</f>
        <v>0</v>
      </c>
    </row>
    <row r="156" spans="69:77">
      <c r="BQ156" s="290">
        <f>'鱼属性|FishAttribute'!A81</f>
        <v>77</v>
      </c>
      <c r="BR156" s="290" t="str">
        <f>'鱼属性|FishAttribute'!B81</f>
        <v>wuseshenniu</v>
      </c>
      <c r="BS156" s="289">
        <f>'鱼属性|FishAttribute'!BY81</f>
        <v>0</v>
      </c>
      <c r="BT156" s="289">
        <f>'鱼属性|FishAttribute'!BZ81</f>
        <v>1</v>
      </c>
      <c r="BU156" s="289">
        <f>'鱼属性|FishAttribute'!CA81</f>
        <v>0</v>
      </c>
      <c r="BV156" s="289">
        <f>'鱼属性|FishAttribute'!CB81</f>
        <v>0</v>
      </c>
      <c r="BW156" s="289">
        <f>'鱼属性|FishAttribute'!CC81</f>
        <v>0</v>
      </c>
      <c r="BX156" s="289">
        <f>'鱼属性|FishAttribute'!CD81</f>
        <v>0</v>
      </c>
      <c r="BY156" s="289">
        <f>'鱼属性|FishAttribute'!CE81</f>
        <v>0</v>
      </c>
    </row>
    <row r="157" spans="69:77">
      <c r="BQ157" s="290">
        <f>'鱼属性|FishAttribute'!A82</f>
        <v>78</v>
      </c>
      <c r="BR157" s="290" t="str">
        <f>'鱼属性|FishAttribute'!B82</f>
        <v>huahudiao</v>
      </c>
      <c r="BS157" s="289">
        <f>'鱼属性|FishAttribute'!BY82</f>
        <v>0</v>
      </c>
      <c r="BT157" s="289">
        <f>'鱼属性|FishAttribute'!BZ82</f>
        <v>0</v>
      </c>
      <c r="BU157" s="289">
        <f>'鱼属性|FishAttribute'!CA82</f>
        <v>0</v>
      </c>
      <c r="BV157" s="289">
        <f>'鱼属性|FishAttribute'!CB82</f>
        <v>1</v>
      </c>
      <c r="BW157" s="289">
        <f>'鱼属性|FishAttribute'!CC82</f>
        <v>1</v>
      </c>
      <c r="BX157" s="289">
        <f>'鱼属性|FishAttribute'!CD82</f>
        <v>0</v>
      </c>
      <c r="BY157" s="289">
        <f>'鱼属性|FishAttribute'!CE82</f>
        <v>1</v>
      </c>
    </row>
    <row r="158" spans="69:77">
      <c r="BQ158" s="290">
        <f>'鱼属性|FishAttribute'!A83</f>
        <v>79</v>
      </c>
      <c r="BR158" s="290" t="str">
        <f>'鱼属性|FishAttribute'!B83</f>
        <v>kuiniugu</v>
      </c>
      <c r="BS158" s="289">
        <f>'鱼属性|FishAttribute'!BY83</f>
        <v>0</v>
      </c>
      <c r="BT158" s="289">
        <f>'鱼属性|FishAttribute'!BZ83</f>
        <v>0</v>
      </c>
      <c r="BU158" s="289">
        <f>'鱼属性|FishAttribute'!CA83</f>
        <v>0</v>
      </c>
      <c r="BV158" s="289">
        <f>'鱼属性|FishAttribute'!CB83</f>
        <v>0</v>
      </c>
      <c r="BW158" s="289">
        <f>'鱼属性|FishAttribute'!CC83</f>
        <v>0</v>
      </c>
      <c r="BX158" s="289">
        <f>'鱼属性|FishAttribute'!CD83</f>
        <v>0</v>
      </c>
      <c r="BY158" s="289">
        <f>'鱼属性|FishAttribute'!CE83</f>
        <v>1</v>
      </c>
    </row>
    <row r="159" spans="69:77">
      <c r="BQ159" s="290">
        <f>'鱼属性|FishAttribute'!A84</f>
        <v>80</v>
      </c>
      <c r="BR159" s="290" t="str">
        <f>'鱼属性|FishAttribute'!B84</f>
        <v>zhuxianjian</v>
      </c>
      <c r="BS159" s="289">
        <f>'鱼属性|FishAttribute'!BY84</f>
        <v>0</v>
      </c>
      <c r="BT159" s="289">
        <f>'鱼属性|FishAttribute'!BZ84</f>
        <v>0</v>
      </c>
      <c r="BU159" s="289">
        <f>'鱼属性|FishAttribute'!CA84</f>
        <v>0</v>
      </c>
      <c r="BV159" s="289">
        <f>'鱼属性|FishAttribute'!CB84</f>
        <v>0</v>
      </c>
      <c r="BW159" s="289">
        <f>'鱼属性|FishAttribute'!CC84</f>
        <v>1</v>
      </c>
      <c r="BX159" s="289">
        <f>'鱼属性|FishAttribute'!CD84</f>
        <v>0</v>
      </c>
      <c r="BY159" s="289">
        <f>'鱼属性|FishAttribute'!CE84</f>
        <v>0</v>
      </c>
    </row>
    <row r="160" spans="69:77">
      <c r="BQ160" s="290">
        <f>'鱼属性|FishAttribute'!A85</f>
        <v>81</v>
      </c>
      <c r="BR160" s="290" t="str">
        <f>'鱼属性|FishAttribute'!B85</f>
        <v>baihu</v>
      </c>
      <c r="BS160" s="289">
        <f>'鱼属性|FishAttribute'!BY85</f>
        <v>0</v>
      </c>
      <c r="BT160" s="289">
        <f>'鱼属性|FishAttribute'!BZ85</f>
        <v>0</v>
      </c>
      <c r="BU160" s="289">
        <f>'鱼属性|FishAttribute'!CA85</f>
        <v>0</v>
      </c>
      <c r="BV160" s="289">
        <f>'鱼属性|FishAttribute'!CB85</f>
        <v>0</v>
      </c>
      <c r="BW160" s="289">
        <f>'鱼属性|FishAttribute'!CC85</f>
        <v>1</v>
      </c>
      <c r="BX160" s="289">
        <f>'鱼属性|FishAttribute'!CD85</f>
        <v>0</v>
      </c>
      <c r="BY160" s="289">
        <f>'鱼属性|FishAttribute'!CE85</f>
        <v>0</v>
      </c>
    </row>
    <row r="161" spans="69:77">
      <c r="BQ161" s="290">
        <f>'鱼属性|FishAttribute'!A86</f>
        <v>82</v>
      </c>
      <c r="BR161" s="290" t="str">
        <f>'鱼属性|FishAttribute'!B86</f>
        <v>duobaodaoren</v>
      </c>
      <c r="BS161" s="289">
        <f>'鱼属性|FishAttribute'!BY86</f>
        <v>0</v>
      </c>
      <c r="BT161" s="289">
        <f>'鱼属性|FishAttribute'!BZ86</f>
        <v>0</v>
      </c>
      <c r="BU161" s="289">
        <f>'鱼属性|FishAttribute'!CA86</f>
        <v>0</v>
      </c>
      <c r="BV161" s="289">
        <f>'鱼属性|FishAttribute'!CB86</f>
        <v>0</v>
      </c>
      <c r="BW161" s="289">
        <f>'鱼属性|FishAttribute'!CC86</f>
        <v>0</v>
      </c>
      <c r="BX161" s="289">
        <f>'鱼属性|FishAttribute'!CD86</f>
        <v>0</v>
      </c>
      <c r="BY161" s="289">
        <f>'鱼属性|FishAttribute'!CE86</f>
        <v>1</v>
      </c>
    </row>
    <row r="162" spans="69:77">
      <c r="BQ162" s="290">
        <f>'鱼属性|FishAttribute'!A87</f>
        <v>83</v>
      </c>
      <c r="BR162" s="290" t="str">
        <f>'鱼属性|FishAttribute'!B87</f>
        <v>xuanwu</v>
      </c>
      <c r="BS162" s="289">
        <f>'鱼属性|FishAttribute'!BY87</f>
        <v>0</v>
      </c>
      <c r="BT162" s="289">
        <f>'鱼属性|FishAttribute'!BZ87</f>
        <v>1</v>
      </c>
      <c r="BU162" s="289">
        <f>'鱼属性|FishAttribute'!CA87</f>
        <v>0</v>
      </c>
      <c r="BV162" s="289">
        <f>'鱼属性|FishAttribute'!CB87</f>
        <v>0</v>
      </c>
      <c r="BW162" s="289">
        <f>'鱼属性|FishAttribute'!CC87</f>
        <v>0</v>
      </c>
      <c r="BX162" s="289">
        <f>'鱼属性|FishAttribute'!CD87</f>
        <v>0</v>
      </c>
      <c r="BY162" s="289">
        <f>'鱼属性|FishAttribute'!CE87</f>
        <v>0</v>
      </c>
    </row>
    <row r="163" spans="69:77">
      <c r="BQ163" s="290">
        <f>'鱼属性|FishAttribute'!A88</f>
        <v>84</v>
      </c>
      <c r="BR163" s="290" t="str">
        <f>'鱼属性|FishAttribute'!B88</f>
        <v>shejitu</v>
      </c>
      <c r="BS163" s="289">
        <f>'鱼属性|FishAttribute'!BY88</f>
        <v>0</v>
      </c>
      <c r="BT163" s="289">
        <f>'鱼属性|FishAttribute'!BZ88</f>
        <v>0</v>
      </c>
      <c r="BU163" s="289">
        <f>'鱼属性|FishAttribute'!CA88</f>
        <v>0</v>
      </c>
      <c r="BV163" s="289">
        <f>'鱼属性|FishAttribute'!CB88</f>
        <v>0</v>
      </c>
      <c r="BW163" s="289">
        <f>'鱼属性|FishAttribute'!CC88</f>
        <v>0</v>
      </c>
      <c r="BX163" s="289">
        <f>'鱼属性|FishAttribute'!CD88</f>
        <v>0</v>
      </c>
      <c r="BY163" s="289">
        <f>'鱼属性|FishAttribute'!CE88</f>
        <v>0</v>
      </c>
    </row>
    <row r="164" spans="69:77">
      <c r="BQ164" s="290">
        <f>'鱼属性|FishAttribute'!A89</f>
        <v>85</v>
      </c>
      <c r="BR164" s="290" t="str">
        <f>'鱼属性|FishAttribute'!B89</f>
        <v>shejituskill</v>
      </c>
      <c r="BS164" s="289">
        <f>'鱼属性|FishAttribute'!BY89</f>
        <v>0</v>
      </c>
      <c r="BT164" s="289">
        <f>'鱼属性|FishAttribute'!BZ89</f>
        <v>0</v>
      </c>
      <c r="BU164" s="289">
        <f>'鱼属性|FishAttribute'!CA89</f>
        <v>0</v>
      </c>
      <c r="BV164" s="289">
        <f>'鱼属性|FishAttribute'!CB89</f>
        <v>0</v>
      </c>
      <c r="BW164" s="289">
        <f>'鱼属性|FishAttribute'!CC89</f>
        <v>0</v>
      </c>
      <c r="BX164" s="289">
        <f>'鱼属性|FishAttribute'!CD89</f>
        <v>0</v>
      </c>
      <c r="BY164" s="289">
        <f>'鱼属性|FishAttribute'!CE89</f>
        <v>0</v>
      </c>
    </row>
    <row r="165" spans="69:77">
      <c r="BQ165" s="290">
        <f>'鱼属性|FishAttribute'!A90</f>
        <v>0</v>
      </c>
      <c r="BR165" s="290">
        <f>'鱼属性|FishAttribute'!B90</f>
        <v>0</v>
      </c>
      <c r="BS165" s="289">
        <f>'鱼属性|FishAttribute'!BY90</f>
        <v>0</v>
      </c>
      <c r="BT165" s="289">
        <f>'鱼属性|FishAttribute'!BZ90</f>
        <v>0</v>
      </c>
      <c r="BU165" s="289">
        <f>'鱼属性|FishAttribute'!CA90</f>
        <v>0</v>
      </c>
      <c r="BV165" s="289">
        <f>'鱼属性|FishAttribute'!CB90</f>
        <v>0</v>
      </c>
      <c r="BW165" s="289">
        <f>'鱼属性|FishAttribute'!CC90</f>
        <v>0</v>
      </c>
      <c r="BX165" s="289">
        <f>'鱼属性|FishAttribute'!CD90</f>
        <v>0</v>
      </c>
      <c r="BY165" s="289">
        <f>'鱼属性|FishAttribute'!CE90</f>
        <v>0</v>
      </c>
    </row>
    <row r="166" spans="69:77">
      <c r="BQ166" s="290">
        <f>'鱼属性|FishAttribute'!A91</f>
        <v>0</v>
      </c>
      <c r="BR166" s="290">
        <f>'鱼属性|FishAttribute'!B91</f>
        <v>0</v>
      </c>
      <c r="BS166" s="289">
        <f>'鱼属性|FishAttribute'!BY91</f>
        <v>0</v>
      </c>
      <c r="BT166" s="289">
        <f>'鱼属性|FishAttribute'!BZ91</f>
        <v>0</v>
      </c>
      <c r="BU166" s="289">
        <f>'鱼属性|FishAttribute'!CA91</f>
        <v>0</v>
      </c>
      <c r="BV166" s="289">
        <f>'鱼属性|FishAttribute'!CB91</f>
        <v>0</v>
      </c>
      <c r="BW166" s="289">
        <f>'鱼属性|FishAttribute'!CC91</f>
        <v>0</v>
      </c>
      <c r="BX166" s="289">
        <f>'鱼属性|FishAttribute'!CD91</f>
        <v>0</v>
      </c>
      <c r="BY166" s="289">
        <f>'鱼属性|FishAttribute'!CE91</f>
        <v>0</v>
      </c>
    </row>
    <row r="167" spans="69:77">
      <c r="BQ167" s="290">
        <f>'鱼属性|FishAttribute'!A92</f>
        <v>0</v>
      </c>
      <c r="BR167" s="290">
        <f>'鱼属性|FishAttribute'!B92</f>
        <v>0</v>
      </c>
      <c r="BS167" s="289">
        <f>'鱼属性|FishAttribute'!BY92</f>
        <v>0</v>
      </c>
      <c r="BT167" s="289">
        <f>'鱼属性|FishAttribute'!BZ92</f>
        <v>0</v>
      </c>
      <c r="BU167" s="289">
        <f>'鱼属性|FishAttribute'!CA92</f>
        <v>0</v>
      </c>
      <c r="BV167" s="289">
        <f>'鱼属性|FishAttribute'!CB92</f>
        <v>0</v>
      </c>
      <c r="BW167" s="289">
        <f>'鱼属性|FishAttribute'!CC92</f>
        <v>0</v>
      </c>
      <c r="BX167" s="289">
        <f>'鱼属性|FishAttribute'!CD92</f>
        <v>0</v>
      </c>
      <c r="BY167" s="289">
        <f>'鱼属性|FishAttribute'!CE92</f>
        <v>0</v>
      </c>
    </row>
    <row r="168" spans="69:77">
      <c r="BQ168" s="290">
        <f>'鱼属性|FishAttribute'!A93</f>
        <v>0</v>
      </c>
      <c r="BR168" s="290">
        <f>'鱼属性|FishAttribute'!B93</f>
        <v>0</v>
      </c>
      <c r="BS168" s="289">
        <f>'鱼属性|FishAttribute'!BY93</f>
        <v>0</v>
      </c>
      <c r="BT168" s="289">
        <f>'鱼属性|FishAttribute'!BZ93</f>
        <v>0</v>
      </c>
      <c r="BU168" s="289">
        <f>'鱼属性|FishAttribute'!CA93</f>
        <v>0</v>
      </c>
      <c r="BV168" s="289">
        <f>'鱼属性|FishAttribute'!CB93</f>
        <v>0</v>
      </c>
      <c r="BW168" s="289">
        <f>'鱼属性|FishAttribute'!CC93</f>
        <v>0</v>
      </c>
      <c r="BX168" s="289">
        <f>'鱼属性|FishAttribute'!CD93</f>
        <v>0</v>
      </c>
      <c r="BY168" s="289">
        <f>'鱼属性|FishAttribute'!CE93</f>
        <v>0</v>
      </c>
    </row>
    <row r="169" spans="69:77">
      <c r="BQ169" s="290">
        <f>'鱼属性|FishAttribute'!A94</f>
        <v>0</v>
      </c>
      <c r="BR169" s="290">
        <f>'鱼属性|FishAttribute'!B94</f>
        <v>0</v>
      </c>
      <c r="BS169" s="289">
        <f>'鱼属性|FishAttribute'!BY94</f>
        <v>0</v>
      </c>
      <c r="BT169" s="289">
        <f>'鱼属性|FishAttribute'!BZ94</f>
        <v>0</v>
      </c>
      <c r="BU169" s="289">
        <f>'鱼属性|FishAttribute'!CA94</f>
        <v>0</v>
      </c>
      <c r="BV169" s="289">
        <f>'鱼属性|FishAttribute'!CB94</f>
        <v>0</v>
      </c>
      <c r="BW169" s="289">
        <f>'鱼属性|FishAttribute'!CC94</f>
        <v>0</v>
      </c>
      <c r="BX169" s="289">
        <f>'鱼属性|FishAttribute'!CD94</f>
        <v>0</v>
      </c>
      <c r="BY169" s="289">
        <f>'鱼属性|FishAttribute'!CE94</f>
        <v>0</v>
      </c>
    </row>
    <row r="170" spans="69:77">
      <c r="BQ170" s="290">
        <f>'鱼属性|FishAttribute'!A95</f>
        <v>0</v>
      </c>
      <c r="BR170" s="290">
        <f>'鱼属性|FishAttribute'!B95</f>
        <v>0</v>
      </c>
      <c r="BS170" s="289">
        <f>'鱼属性|FishAttribute'!BY95</f>
        <v>0</v>
      </c>
      <c r="BT170" s="289">
        <f>'鱼属性|FishAttribute'!BZ95</f>
        <v>0</v>
      </c>
      <c r="BU170" s="289">
        <f>'鱼属性|FishAttribute'!CA95</f>
        <v>0</v>
      </c>
      <c r="BV170" s="289">
        <f>'鱼属性|FishAttribute'!CB95</f>
        <v>0</v>
      </c>
      <c r="BW170" s="289">
        <f>'鱼属性|FishAttribute'!CC95</f>
        <v>0</v>
      </c>
      <c r="BX170" s="289">
        <f>'鱼属性|FishAttribute'!CD95</f>
        <v>0</v>
      </c>
      <c r="BY170" s="289">
        <f>'鱼属性|FishAttribute'!CE95</f>
        <v>0</v>
      </c>
    </row>
    <row r="171" spans="69:77">
      <c r="BQ171" s="290">
        <f>'鱼属性|FishAttribute'!A96</f>
        <v>0</v>
      </c>
      <c r="BR171" s="290">
        <f>'鱼属性|FishAttribute'!B96</f>
        <v>0</v>
      </c>
      <c r="BS171" s="289">
        <f>'鱼属性|FishAttribute'!BY96</f>
        <v>0</v>
      </c>
      <c r="BT171" s="289">
        <f>'鱼属性|FishAttribute'!BZ96</f>
        <v>0</v>
      </c>
      <c r="BU171" s="289">
        <f>'鱼属性|FishAttribute'!CA96</f>
        <v>0</v>
      </c>
      <c r="BV171" s="289">
        <f>'鱼属性|FishAttribute'!CB96</f>
        <v>0</v>
      </c>
      <c r="BW171" s="289">
        <f>'鱼属性|FishAttribute'!CC96</f>
        <v>0</v>
      </c>
      <c r="BX171" s="289">
        <f>'鱼属性|FishAttribute'!CD96</f>
        <v>0</v>
      </c>
      <c r="BY171" s="289">
        <f>'鱼属性|FishAttribute'!CE96</f>
        <v>0</v>
      </c>
    </row>
    <row r="172" spans="69:77">
      <c r="BQ172" s="290">
        <f>'鱼属性|FishAttribute'!A97</f>
        <v>0</v>
      </c>
      <c r="BR172" s="290">
        <f>'鱼属性|FishAttribute'!B97</f>
        <v>0</v>
      </c>
      <c r="BS172" s="289">
        <f>'鱼属性|FishAttribute'!BY97</f>
        <v>0</v>
      </c>
      <c r="BT172" s="289">
        <f>'鱼属性|FishAttribute'!BZ97</f>
        <v>0</v>
      </c>
      <c r="BU172" s="289">
        <f>'鱼属性|FishAttribute'!CA97</f>
        <v>0</v>
      </c>
      <c r="BV172" s="289">
        <f>'鱼属性|FishAttribute'!CB97</f>
        <v>0</v>
      </c>
      <c r="BW172" s="289">
        <f>'鱼属性|FishAttribute'!CC97</f>
        <v>0</v>
      </c>
      <c r="BX172" s="289">
        <f>'鱼属性|FishAttribute'!CD97</f>
        <v>0</v>
      </c>
      <c r="BY172" s="289">
        <f>'鱼属性|FishAttribute'!CE97</f>
        <v>0</v>
      </c>
    </row>
    <row r="173" spans="69:77">
      <c r="BQ173" s="290">
        <f>'鱼属性|FishAttribute'!A98</f>
        <v>0</v>
      </c>
      <c r="BR173" s="290">
        <f>'鱼属性|FishAttribute'!B98</f>
        <v>0</v>
      </c>
      <c r="BS173" s="289">
        <f>'鱼属性|FishAttribute'!BY98</f>
        <v>0</v>
      </c>
      <c r="BT173" s="289">
        <f>'鱼属性|FishAttribute'!BZ98</f>
        <v>0</v>
      </c>
      <c r="BU173" s="289">
        <f>'鱼属性|FishAttribute'!CA98</f>
        <v>0</v>
      </c>
      <c r="BV173" s="289">
        <f>'鱼属性|FishAttribute'!CB98</f>
        <v>0</v>
      </c>
      <c r="BW173" s="289">
        <f>'鱼属性|FishAttribute'!CC98</f>
        <v>0</v>
      </c>
      <c r="BX173" s="289">
        <f>'鱼属性|FishAttribute'!CD98</f>
        <v>0</v>
      </c>
      <c r="BY173" s="289">
        <f>'鱼属性|FishAttribute'!CE98</f>
        <v>0</v>
      </c>
    </row>
    <row r="174" spans="69:77">
      <c r="BQ174" s="290">
        <f>'鱼属性|FishAttribute'!A99</f>
        <v>0</v>
      </c>
      <c r="BR174" s="290">
        <f>'鱼属性|FishAttribute'!B99</f>
        <v>0</v>
      </c>
      <c r="BS174" s="289">
        <f>'鱼属性|FishAttribute'!BY99</f>
        <v>0</v>
      </c>
      <c r="BT174" s="289">
        <f>'鱼属性|FishAttribute'!BZ99</f>
        <v>0</v>
      </c>
      <c r="BU174" s="289">
        <f>'鱼属性|FishAttribute'!CA99</f>
        <v>0</v>
      </c>
      <c r="BV174" s="289">
        <f>'鱼属性|FishAttribute'!CB99</f>
        <v>0</v>
      </c>
      <c r="BW174" s="289">
        <f>'鱼属性|FishAttribute'!CC99</f>
        <v>0</v>
      </c>
      <c r="BX174" s="289">
        <f>'鱼属性|FishAttribute'!CD99</f>
        <v>0</v>
      </c>
      <c r="BY174" s="289">
        <f>'鱼属性|FishAttribute'!CE99</f>
        <v>0</v>
      </c>
    </row>
    <row r="175" spans="69:77">
      <c r="BQ175" s="290">
        <f>'鱼属性|FishAttribute'!A100</f>
        <v>0</v>
      </c>
      <c r="BR175" s="290">
        <f>'鱼属性|FishAttribute'!B100</f>
        <v>0</v>
      </c>
      <c r="BS175" s="289">
        <f>'鱼属性|FishAttribute'!BY100</f>
        <v>0</v>
      </c>
      <c r="BT175" s="289">
        <f>'鱼属性|FishAttribute'!BZ100</f>
        <v>0</v>
      </c>
      <c r="BU175" s="289">
        <f>'鱼属性|FishAttribute'!CA100</f>
        <v>0</v>
      </c>
      <c r="BV175" s="289">
        <f>'鱼属性|FishAttribute'!CB100</f>
        <v>0</v>
      </c>
      <c r="BW175" s="289">
        <f>'鱼属性|FishAttribute'!CC100</f>
        <v>0</v>
      </c>
      <c r="BX175" s="289">
        <f>'鱼属性|FishAttribute'!CD100</f>
        <v>0</v>
      </c>
      <c r="BY175" s="289">
        <f>'鱼属性|FishAttribute'!CE100</f>
        <v>0</v>
      </c>
    </row>
    <row r="176" spans="69:77">
      <c r="BQ176" s="290">
        <f>'鱼属性|FishAttribute'!A101</f>
        <v>0</v>
      </c>
      <c r="BR176" s="290">
        <f>'鱼属性|FishAttribute'!B101</f>
        <v>0</v>
      </c>
      <c r="BS176" s="289">
        <f>'鱼属性|FishAttribute'!BY101</f>
        <v>0</v>
      </c>
      <c r="BT176" s="289">
        <f>'鱼属性|FishAttribute'!BZ101</f>
        <v>0</v>
      </c>
      <c r="BU176" s="289">
        <f>'鱼属性|FishAttribute'!CA101</f>
        <v>0</v>
      </c>
      <c r="BV176" s="289">
        <f>'鱼属性|FishAttribute'!CB101</f>
        <v>0</v>
      </c>
      <c r="BW176" s="289">
        <f>'鱼属性|FishAttribute'!CC101</f>
        <v>0</v>
      </c>
      <c r="BX176" s="289">
        <f>'鱼属性|FishAttribute'!CD101</f>
        <v>0</v>
      </c>
      <c r="BY176" s="289">
        <f>'鱼属性|FishAttribute'!CE101</f>
        <v>0</v>
      </c>
    </row>
    <row r="177" spans="69:77">
      <c r="BQ177" s="290">
        <f>'鱼属性|FishAttribute'!A102</f>
        <v>0</v>
      </c>
      <c r="BR177" s="290">
        <f>'鱼属性|FishAttribute'!B102</f>
        <v>0</v>
      </c>
      <c r="BS177" s="289">
        <f>'鱼属性|FishAttribute'!BY102</f>
        <v>0</v>
      </c>
      <c r="BT177" s="289">
        <f>'鱼属性|FishAttribute'!BZ102</f>
        <v>0</v>
      </c>
      <c r="BU177" s="289">
        <f>'鱼属性|FishAttribute'!CA102</f>
        <v>0</v>
      </c>
      <c r="BV177" s="289">
        <f>'鱼属性|FishAttribute'!CB102</f>
        <v>0</v>
      </c>
      <c r="BW177" s="289">
        <f>'鱼属性|FishAttribute'!CC102</f>
        <v>0</v>
      </c>
      <c r="BX177" s="289">
        <f>'鱼属性|FishAttribute'!CD102</f>
        <v>0</v>
      </c>
      <c r="BY177" s="289">
        <f>'鱼属性|FishAttribute'!CE102</f>
        <v>0</v>
      </c>
    </row>
    <row r="178" spans="69:77">
      <c r="BQ178" s="290">
        <f>'鱼属性|FishAttribute'!A103</f>
        <v>0</v>
      </c>
      <c r="BR178" s="290">
        <f>'鱼属性|FishAttribute'!B103</f>
        <v>0</v>
      </c>
      <c r="BS178" s="289">
        <f>'鱼属性|FishAttribute'!BY103</f>
        <v>0</v>
      </c>
      <c r="BT178" s="289">
        <f>'鱼属性|FishAttribute'!BZ103</f>
        <v>0</v>
      </c>
      <c r="BU178" s="289">
        <f>'鱼属性|FishAttribute'!CA103</f>
        <v>0</v>
      </c>
      <c r="BV178" s="289">
        <f>'鱼属性|FishAttribute'!CB103</f>
        <v>0</v>
      </c>
      <c r="BW178" s="289">
        <f>'鱼属性|FishAttribute'!CC103</f>
        <v>0</v>
      </c>
      <c r="BX178" s="289">
        <f>'鱼属性|FishAttribute'!CD103</f>
        <v>0</v>
      </c>
      <c r="BY178" s="289">
        <f>'鱼属性|FishAttribute'!CE103</f>
        <v>0</v>
      </c>
    </row>
    <row r="179" spans="69:77">
      <c r="BQ179" s="290">
        <f>'鱼属性|FishAttribute'!A104</f>
        <v>0</v>
      </c>
      <c r="BR179" s="290">
        <f>'鱼属性|FishAttribute'!B104</f>
        <v>0</v>
      </c>
      <c r="BS179" s="289">
        <f>'鱼属性|FishAttribute'!BY104</f>
        <v>0</v>
      </c>
      <c r="BT179" s="289">
        <f>'鱼属性|FishAttribute'!BZ104</f>
        <v>0</v>
      </c>
      <c r="BU179" s="289">
        <f>'鱼属性|FishAttribute'!CA104</f>
        <v>0</v>
      </c>
      <c r="BV179" s="289">
        <f>'鱼属性|FishAttribute'!CB104</f>
        <v>0</v>
      </c>
      <c r="BW179" s="289">
        <f>'鱼属性|FishAttribute'!CC104</f>
        <v>0</v>
      </c>
      <c r="BX179" s="289">
        <f>'鱼属性|FishAttribute'!CD104</f>
        <v>0</v>
      </c>
      <c r="BY179" s="289">
        <f>'鱼属性|FishAttribute'!CE104</f>
        <v>0</v>
      </c>
    </row>
    <row r="180" spans="69:77">
      <c r="BQ180" s="290">
        <f>'鱼属性|FishAttribute'!A105</f>
        <v>0</v>
      </c>
      <c r="BR180" s="290">
        <f>'鱼属性|FishAttribute'!B105</f>
        <v>0</v>
      </c>
      <c r="BS180" s="289">
        <f>'鱼属性|FishAttribute'!BY105</f>
        <v>0</v>
      </c>
      <c r="BT180" s="289">
        <f>'鱼属性|FishAttribute'!BZ105</f>
        <v>0</v>
      </c>
      <c r="BU180" s="289">
        <f>'鱼属性|FishAttribute'!CA105</f>
        <v>0</v>
      </c>
      <c r="BV180" s="289">
        <f>'鱼属性|FishAttribute'!CB105</f>
        <v>0</v>
      </c>
      <c r="BW180" s="289">
        <f>'鱼属性|FishAttribute'!CC105</f>
        <v>0</v>
      </c>
      <c r="BX180" s="289">
        <f>'鱼属性|FishAttribute'!CD105</f>
        <v>0</v>
      </c>
      <c r="BY180" s="289">
        <f>'鱼属性|FishAttribute'!CE105</f>
        <v>0</v>
      </c>
    </row>
    <row r="181" spans="69:77">
      <c r="BQ181" s="290">
        <f>'鱼属性|FishAttribute'!A106</f>
        <v>0</v>
      </c>
      <c r="BR181" s="290">
        <f>'鱼属性|FishAttribute'!B106</f>
        <v>0</v>
      </c>
      <c r="BS181" s="289">
        <f>'鱼属性|FishAttribute'!BY106</f>
        <v>0</v>
      </c>
      <c r="BT181" s="289">
        <f>'鱼属性|FishAttribute'!BZ106</f>
        <v>0</v>
      </c>
      <c r="BU181" s="289">
        <f>'鱼属性|FishAttribute'!CA106</f>
        <v>0</v>
      </c>
      <c r="BV181" s="289">
        <f>'鱼属性|FishAttribute'!CB106</f>
        <v>0</v>
      </c>
      <c r="BW181" s="289">
        <f>'鱼属性|FishAttribute'!CC106</f>
        <v>0</v>
      </c>
      <c r="BX181" s="289">
        <f>'鱼属性|FishAttribute'!CD106</f>
        <v>0</v>
      </c>
      <c r="BY181" s="289">
        <f>'鱼属性|FishAttribute'!CE106</f>
        <v>0</v>
      </c>
    </row>
    <row r="182" spans="69:77">
      <c r="BQ182" s="290">
        <f>'鱼属性|FishAttribute'!A107</f>
        <v>0</v>
      </c>
      <c r="BR182" s="290">
        <f>'鱼属性|FishAttribute'!B107</f>
        <v>0</v>
      </c>
      <c r="BS182" s="289">
        <f>'鱼属性|FishAttribute'!BY107</f>
        <v>0</v>
      </c>
      <c r="BT182" s="289">
        <f>'鱼属性|FishAttribute'!BZ107</f>
        <v>0</v>
      </c>
      <c r="BU182" s="289">
        <f>'鱼属性|FishAttribute'!CA107</f>
        <v>0</v>
      </c>
      <c r="BV182" s="289">
        <f>'鱼属性|FishAttribute'!CB107</f>
        <v>0</v>
      </c>
      <c r="BW182" s="289">
        <f>'鱼属性|FishAttribute'!CC107</f>
        <v>0</v>
      </c>
      <c r="BX182" s="289">
        <f>'鱼属性|FishAttribute'!CD107</f>
        <v>0</v>
      </c>
      <c r="BY182" s="289">
        <f>'鱼属性|FishAttribute'!CE107</f>
        <v>0</v>
      </c>
    </row>
    <row r="183" spans="69:77">
      <c r="BQ183" s="290">
        <f>'鱼属性|FishAttribute'!A108</f>
        <v>0</v>
      </c>
      <c r="BR183" s="290">
        <f>'鱼属性|FishAttribute'!B108</f>
        <v>0</v>
      </c>
      <c r="BS183" s="289">
        <f>'鱼属性|FishAttribute'!BY108</f>
        <v>0</v>
      </c>
      <c r="BT183" s="289">
        <f>'鱼属性|FishAttribute'!BZ108</f>
        <v>0</v>
      </c>
      <c r="BU183" s="289">
        <f>'鱼属性|FishAttribute'!CA108</f>
        <v>0</v>
      </c>
      <c r="BV183" s="289">
        <f>'鱼属性|FishAttribute'!CB108</f>
        <v>0</v>
      </c>
      <c r="BW183" s="289">
        <f>'鱼属性|FishAttribute'!CC108</f>
        <v>0</v>
      </c>
      <c r="BX183" s="289">
        <f>'鱼属性|FishAttribute'!CD108</f>
        <v>0</v>
      </c>
      <c r="BY183" s="289">
        <f>'鱼属性|FishAttribute'!CE108</f>
        <v>0</v>
      </c>
    </row>
    <row r="184" spans="69:77">
      <c r="BQ184" s="290">
        <f>'鱼属性|FishAttribute'!A109</f>
        <v>0</v>
      </c>
      <c r="BR184" s="290">
        <f>'鱼属性|FishAttribute'!B109</f>
        <v>0</v>
      </c>
      <c r="BS184" s="289">
        <f>'鱼属性|FishAttribute'!BY109</f>
        <v>0</v>
      </c>
      <c r="BT184" s="289">
        <f>'鱼属性|FishAttribute'!BZ109</f>
        <v>0</v>
      </c>
      <c r="BU184" s="289">
        <f>'鱼属性|FishAttribute'!CA109</f>
        <v>0</v>
      </c>
      <c r="BV184" s="289">
        <f>'鱼属性|FishAttribute'!CB109</f>
        <v>0</v>
      </c>
      <c r="BW184" s="289">
        <f>'鱼属性|FishAttribute'!CC109</f>
        <v>0</v>
      </c>
      <c r="BX184" s="289">
        <f>'鱼属性|FishAttribute'!CD109</f>
        <v>0</v>
      </c>
      <c r="BY184" s="289">
        <f>'鱼属性|FishAttribute'!CE109</f>
        <v>0</v>
      </c>
    </row>
    <row r="185" spans="69:77">
      <c r="BQ185" s="290">
        <f>'鱼属性|FishAttribute'!A110</f>
        <v>0</v>
      </c>
      <c r="BR185" s="290">
        <f>'鱼属性|FishAttribute'!B110</f>
        <v>0</v>
      </c>
      <c r="BS185" s="289">
        <f>'鱼属性|FishAttribute'!BY110</f>
        <v>0</v>
      </c>
      <c r="BT185" s="289">
        <f>'鱼属性|FishAttribute'!BZ110</f>
        <v>0</v>
      </c>
      <c r="BU185" s="289">
        <f>'鱼属性|FishAttribute'!CA110</f>
        <v>0</v>
      </c>
      <c r="BV185" s="289">
        <f>'鱼属性|FishAttribute'!CB110</f>
        <v>0</v>
      </c>
      <c r="BW185" s="289">
        <f>'鱼属性|FishAttribute'!CC110</f>
        <v>0</v>
      </c>
      <c r="BX185" s="289">
        <f>'鱼属性|FishAttribute'!CD110</f>
        <v>0</v>
      </c>
      <c r="BY185" s="289">
        <f>'鱼属性|FishAttribute'!CE110</f>
        <v>0</v>
      </c>
    </row>
    <row r="186" spans="69:77">
      <c r="BQ186" s="290">
        <f>'鱼属性|FishAttribute'!A111</f>
        <v>0</v>
      </c>
      <c r="BR186" s="290">
        <f>'鱼属性|FishAttribute'!B111</f>
        <v>0</v>
      </c>
      <c r="BS186" s="289">
        <f>'鱼属性|FishAttribute'!BY111</f>
        <v>0</v>
      </c>
      <c r="BT186" s="289">
        <f>'鱼属性|FishAttribute'!BZ111</f>
        <v>0</v>
      </c>
      <c r="BU186" s="289">
        <f>'鱼属性|FishAttribute'!CA111</f>
        <v>0</v>
      </c>
      <c r="BV186" s="289">
        <f>'鱼属性|FishAttribute'!CB111</f>
        <v>0</v>
      </c>
      <c r="BW186" s="289">
        <f>'鱼属性|FishAttribute'!CC111</f>
        <v>0</v>
      </c>
      <c r="BX186" s="289">
        <f>'鱼属性|FishAttribute'!CD111</f>
        <v>0</v>
      </c>
      <c r="BY186" s="289">
        <f>'鱼属性|FishAttribute'!CE111</f>
        <v>0</v>
      </c>
    </row>
    <row r="187" spans="69:77">
      <c r="BQ187" s="290">
        <f>'鱼属性|FishAttribute'!A112</f>
        <v>0</v>
      </c>
      <c r="BR187" s="290">
        <f>'鱼属性|FishAttribute'!B112</f>
        <v>0</v>
      </c>
      <c r="BS187" s="289">
        <f>'鱼属性|FishAttribute'!BY112</f>
        <v>0</v>
      </c>
      <c r="BT187" s="289">
        <f>'鱼属性|FishAttribute'!BZ112</f>
        <v>0</v>
      </c>
      <c r="BU187" s="289">
        <f>'鱼属性|FishAttribute'!CA112</f>
        <v>0</v>
      </c>
      <c r="BV187" s="289">
        <f>'鱼属性|FishAttribute'!CB112</f>
        <v>0</v>
      </c>
      <c r="BW187" s="289">
        <f>'鱼属性|FishAttribute'!CC112</f>
        <v>0</v>
      </c>
      <c r="BX187" s="289">
        <f>'鱼属性|FishAttribute'!CD112</f>
        <v>0</v>
      </c>
      <c r="BY187" s="289">
        <f>'鱼属性|FishAttribute'!CE112</f>
        <v>0</v>
      </c>
    </row>
    <row r="188" spans="69:77">
      <c r="BQ188" s="290">
        <f>'鱼属性|FishAttribute'!A113</f>
        <v>0</v>
      </c>
      <c r="BR188" s="290">
        <f>'鱼属性|FishAttribute'!B113</f>
        <v>0</v>
      </c>
      <c r="BS188" s="289">
        <f>'鱼属性|FishAttribute'!BY113</f>
        <v>0</v>
      </c>
      <c r="BT188" s="289">
        <f>'鱼属性|FishAttribute'!BZ113</f>
        <v>0</v>
      </c>
      <c r="BU188" s="289">
        <f>'鱼属性|FishAttribute'!CA113</f>
        <v>0</v>
      </c>
      <c r="BV188" s="289">
        <f>'鱼属性|FishAttribute'!CB113</f>
        <v>0</v>
      </c>
      <c r="BW188" s="289">
        <f>'鱼属性|FishAttribute'!CC113</f>
        <v>0</v>
      </c>
      <c r="BX188" s="289">
        <f>'鱼属性|FishAttribute'!CD113</f>
        <v>0</v>
      </c>
      <c r="BY188" s="289">
        <f>'鱼属性|FishAttribute'!CE113</f>
        <v>0</v>
      </c>
    </row>
    <row r="189" spans="69:77">
      <c r="BQ189" s="290">
        <f>'鱼属性|FishAttribute'!A114</f>
        <v>0</v>
      </c>
      <c r="BR189" s="290">
        <f>'鱼属性|FishAttribute'!B114</f>
        <v>0</v>
      </c>
      <c r="BS189" s="289">
        <f>'鱼属性|FishAttribute'!BY114</f>
        <v>0</v>
      </c>
      <c r="BT189" s="289">
        <f>'鱼属性|FishAttribute'!BZ114</f>
        <v>0</v>
      </c>
      <c r="BU189" s="289">
        <f>'鱼属性|FishAttribute'!CA114</f>
        <v>0</v>
      </c>
      <c r="BV189" s="289">
        <f>'鱼属性|FishAttribute'!CB114</f>
        <v>0</v>
      </c>
      <c r="BW189" s="289">
        <f>'鱼属性|FishAttribute'!CC114</f>
        <v>0</v>
      </c>
      <c r="BX189" s="289">
        <f>'鱼属性|FishAttribute'!CD114</f>
        <v>0</v>
      </c>
      <c r="BY189" s="289">
        <f>'鱼属性|FishAttribute'!CE114</f>
        <v>0</v>
      </c>
    </row>
    <row r="190" spans="69:77">
      <c r="BQ190" s="290">
        <f>'鱼属性|FishAttribute'!A115</f>
        <v>0</v>
      </c>
      <c r="BR190" s="290">
        <f>'鱼属性|FishAttribute'!B115</f>
        <v>0</v>
      </c>
      <c r="BS190" s="289">
        <f>'鱼属性|FishAttribute'!BY115</f>
        <v>0</v>
      </c>
      <c r="BT190" s="289">
        <f>'鱼属性|FishAttribute'!BZ115</f>
        <v>0</v>
      </c>
      <c r="BU190" s="289">
        <f>'鱼属性|FishAttribute'!CA115</f>
        <v>0</v>
      </c>
      <c r="BV190" s="289">
        <f>'鱼属性|FishAttribute'!CB115</f>
        <v>0</v>
      </c>
      <c r="BW190" s="289">
        <f>'鱼属性|FishAttribute'!CC115</f>
        <v>0</v>
      </c>
      <c r="BX190" s="289">
        <f>'鱼属性|FishAttribute'!CD115</f>
        <v>0</v>
      </c>
      <c r="BY190" s="289">
        <f>'鱼属性|FishAttribute'!CE115</f>
        <v>0</v>
      </c>
    </row>
    <row r="191" spans="69:77">
      <c r="BQ191" s="290">
        <f>'鱼属性|FishAttribute'!A116</f>
        <v>0</v>
      </c>
      <c r="BR191" s="290">
        <f>'鱼属性|FishAttribute'!B116</f>
        <v>0</v>
      </c>
      <c r="BS191" s="289">
        <f>'鱼属性|FishAttribute'!BY116</f>
        <v>0</v>
      </c>
      <c r="BT191" s="289">
        <f>'鱼属性|FishAttribute'!BZ116</f>
        <v>0</v>
      </c>
      <c r="BU191" s="289">
        <f>'鱼属性|FishAttribute'!CA116</f>
        <v>0</v>
      </c>
      <c r="BV191" s="289">
        <f>'鱼属性|FishAttribute'!CB116</f>
        <v>0</v>
      </c>
      <c r="BW191" s="289">
        <f>'鱼属性|FishAttribute'!CC116</f>
        <v>0</v>
      </c>
      <c r="BX191" s="289">
        <f>'鱼属性|FishAttribute'!CD116</f>
        <v>0</v>
      </c>
      <c r="BY191" s="289">
        <f>'鱼属性|FishAttribute'!CE116</f>
        <v>0</v>
      </c>
    </row>
    <row r="192" spans="69:77">
      <c r="BQ192" s="290">
        <f>'鱼属性|FishAttribute'!A117</f>
        <v>0</v>
      </c>
      <c r="BR192" s="290">
        <f>'鱼属性|FishAttribute'!B117</f>
        <v>0</v>
      </c>
      <c r="BS192" s="289">
        <f>'鱼属性|FishAttribute'!BY117</f>
        <v>0</v>
      </c>
      <c r="BT192" s="289">
        <f>'鱼属性|FishAttribute'!BZ117</f>
        <v>0</v>
      </c>
      <c r="BU192" s="289">
        <f>'鱼属性|FishAttribute'!CA117</f>
        <v>0</v>
      </c>
      <c r="BV192" s="289">
        <f>'鱼属性|FishAttribute'!CB117</f>
        <v>0</v>
      </c>
      <c r="BW192" s="289">
        <f>'鱼属性|FishAttribute'!CC117</f>
        <v>0</v>
      </c>
      <c r="BX192" s="289">
        <f>'鱼属性|FishAttribute'!CD117</f>
        <v>0</v>
      </c>
      <c r="BY192" s="289">
        <f>'鱼属性|FishAttribute'!CE117</f>
        <v>0</v>
      </c>
    </row>
    <row r="193" spans="69:77">
      <c r="BQ193" s="290">
        <f>'鱼属性|FishAttribute'!A118</f>
        <v>0</v>
      </c>
      <c r="BR193" s="290">
        <f>'鱼属性|FishAttribute'!B118</f>
        <v>0</v>
      </c>
      <c r="BS193" s="289">
        <f>'鱼属性|FishAttribute'!BY118</f>
        <v>0</v>
      </c>
      <c r="BT193" s="289">
        <f>'鱼属性|FishAttribute'!BZ118</f>
        <v>0</v>
      </c>
      <c r="BU193" s="289">
        <f>'鱼属性|FishAttribute'!CA118</f>
        <v>0</v>
      </c>
      <c r="BV193" s="289">
        <f>'鱼属性|FishAttribute'!CB118</f>
        <v>0</v>
      </c>
      <c r="BW193" s="289">
        <f>'鱼属性|FishAttribute'!CC118</f>
        <v>0</v>
      </c>
      <c r="BX193" s="289">
        <f>'鱼属性|FishAttribute'!CD118</f>
        <v>0</v>
      </c>
      <c r="BY193" s="289">
        <f>'鱼属性|FishAttribute'!CE118</f>
        <v>0</v>
      </c>
    </row>
    <row r="194" spans="69:77">
      <c r="BQ194" s="290">
        <f>'鱼属性|FishAttribute'!A119</f>
        <v>0</v>
      </c>
      <c r="BR194" s="290">
        <f>'鱼属性|FishAttribute'!B119</f>
        <v>0</v>
      </c>
      <c r="BS194" s="289">
        <f>'鱼属性|FishAttribute'!BY119</f>
        <v>0</v>
      </c>
      <c r="BT194" s="289">
        <f>'鱼属性|FishAttribute'!BZ119</f>
        <v>0</v>
      </c>
      <c r="BU194" s="289">
        <f>'鱼属性|FishAttribute'!CA119</f>
        <v>0</v>
      </c>
      <c r="BV194" s="289">
        <f>'鱼属性|FishAttribute'!CB119</f>
        <v>0</v>
      </c>
      <c r="BW194" s="289">
        <f>'鱼属性|FishAttribute'!CC119</f>
        <v>0</v>
      </c>
      <c r="BX194" s="289">
        <f>'鱼属性|FishAttribute'!CD119</f>
        <v>0</v>
      </c>
      <c r="BY194" s="289">
        <f>'鱼属性|FishAttribute'!CE119</f>
        <v>0</v>
      </c>
    </row>
    <row r="195" spans="69:77">
      <c r="BQ195" s="290">
        <f>'鱼属性|FishAttribute'!A120</f>
        <v>0</v>
      </c>
      <c r="BR195" s="290">
        <f>'鱼属性|FishAttribute'!B120</f>
        <v>0</v>
      </c>
      <c r="BS195" s="289">
        <f>'鱼属性|FishAttribute'!BY120</f>
        <v>0</v>
      </c>
      <c r="BT195" s="289">
        <f>'鱼属性|FishAttribute'!BZ120</f>
        <v>0</v>
      </c>
      <c r="BU195" s="289">
        <f>'鱼属性|FishAttribute'!CA120</f>
        <v>0</v>
      </c>
      <c r="BV195" s="289">
        <f>'鱼属性|FishAttribute'!CB120</f>
        <v>0</v>
      </c>
      <c r="BW195" s="289">
        <f>'鱼属性|FishAttribute'!CC120</f>
        <v>0</v>
      </c>
      <c r="BX195" s="289">
        <f>'鱼属性|FishAttribute'!CD120</f>
        <v>0</v>
      </c>
      <c r="BY195" s="289">
        <f>'鱼属性|FishAttribute'!CE120</f>
        <v>0</v>
      </c>
    </row>
    <row r="196" spans="69:77">
      <c r="BQ196" s="290">
        <f>'鱼属性|FishAttribute'!A121</f>
        <v>0</v>
      </c>
      <c r="BR196" s="290">
        <f>'鱼属性|FishAttribute'!B121</f>
        <v>0</v>
      </c>
      <c r="BS196" s="289">
        <f>'鱼属性|FishAttribute'!BY121</f>
        <v>0</v>
      </c>
      <c r="BT196" s="289">
        <f>'鱼属性|FishAttribute'!BZ121</f>
        <v>0</v>
      </c>
      <c r="BU196" s="289">
        <f>'鱼属性|FishAttribute'!CA121</f>
        <v>0</v>
      </c>
      <c r="BV196" s="289">
        <f>'鱼属性|FishAttribute'!CB121</f>
        <v>0</v>
      </c>
      <c r="BW196" s="289">
        <f>'鱼属性|FishAttribute'!CC121</f>
        <v>0</v>
      </c>
      <c r="BX196" s="289">
        <f>'鱼属性|FishAttribute'!CD121</f>
        <v>0</v>
      </c>
      <c r="BY196" s="289">
        <f>'鱼属性|FishAttribute'!CE121</f>
        <v>0</v>
      </c>
    </row>
    <row r="197" spans="69:77">
      <c r="BQ197" s="290">
        <f>'鱼属性|FishAttribute'!A122</f>
        <v>0</v>
      </c>
      <c r="BR197" s="290">
        <f>'鱼属性|FishAttribute'!B122</f>
        <v>0</v>
      </c>
      <c r="BS197" s="289">
        <f>'鱼属性|FishAttribute'!BY122</f>
        <v>0</v>
      </c>
      <c r="BT197" s="289">
        <f>'鱼属性|FishAttribute'!BZ122</f>
        <v>0</v>
      </c>
      <c r="BU197" s="289">
        <f>'鱼属性|FishAttribute'!CA122</f>
        <v>0</v>
      </c>
      <c r="BV197" s="289">
        <f>'鱼属性|FishAttribute'!CB122</f>
        <v>0</v>
      </c>
      <c r="BW197" s="289">
        <f>'鱼属性|FishAttribute'!CC122</f>
        <v>0</v>
      </c>
      <c r="BX197" s="289">
        <f>'鱼属性|FishAttribute'!CD122</f>
        <v>0</v>
      </c>
      <c r="BY197" s="289">
        <f>'鱼属性|FishAttribute'!CE122</f>
        <v>0</v>
      </c>
    </row>
    <row r="198" spans="69:77">
      <c r="BQ198" s="290">
        <f>'鱼属性|FishAttribute'!A123</f>
        <v>0</v>
      </c>
      <c r="BR198" s="290">
        <f>'鱼属性|FishAttribute'!B123</f>
        <v>0</v>
      </c>
      <c r="BS198" s="289">
        <f>'鱼属性|FishAttribute'!BY123</f>
        <v>0</v>
      </c>
      <c r="BT198" s="289">
        <f>'鱼属性|FishAttribute'!BZ123</f>
        <v>0</v>
      </c>
      <c r="BU198" s="289">
        <f>'鱼属性|FishAttribute'!CA123</f>
        <v>0</v>
      </c>
      <c r="BV198" s="289">
        <f>'鱼属性|FishAttribute'!CB123</f>
        <v>0</v>
      </c>
      <c r="BW198" s="289">
        <f>'鱼属性|FishAttribute'!CC123</f>
        <v>0</v>
      </c>
      <c r="BX198" s="289">
        <f>'鱼属性|FishAttribute'!CD123</f>
        <v>0</v>
      </c>
      <c r="BY198" s="289">
        <f>'鱼属性|FishAttribute'!CE123</f>
        <v>0</v>
      </c>
    </row>
    <row r="199" spans="69:77">
      <c r="BQ199" s="290">
        <f>'鱼属性|FishAttribute'!A124</f>
        <v>0</v>
      </c>
      <c r="BR199" s="290">
        <f>'鱼属性|FishAttribute'!B124</f>
        <v>0</v>
      </c>
      <c r="BS199" s="289">
        <f>'鱼属性|FishAttribute'!BY124</f>
        <v>0</v>
      </c>
      <c r="BT199" s="289">
        <f>'鱼属性|FishAttribute'!BZ124</f>
        <v>0</v>
      </c>
      <c r="BU199" s="289">
        <f>'鱼属性|FishAttribute'!CA124</f>
        <v>0</v>
      </c>
      <c r="BV199" s="289">
        <f>'鱼属性|FishAttribute'!CB124</f>
        <v>0</v>
      </c>
      <c r="BW199" s="289">
        <f>'鱼属性|FishAttribute'!CC124</f>
        <v>0</v>
      </c>
      <c r="BX199" s="289">
        <f>'鱼属性|FishAttribute'!CD124</f>
        <v>0</v>
      </c>
      <c r="BY199" s="289">
        <f>'鱼属性|FishAttribute'!CE124</f>
        <v>0</v>
      </c>
    </row>
    <row r="200" spans="69:77">
      <c r="BQ200" s="290">
        <f>'鱼属性|FishAttribute'!A125</f>
        <v>0</v>
      </c>
      <c r="BR200" s="290">
        <f>'鱼属性|FishAttribute'!B125</f>
        <v>0</v>
      </c>
      <c r="BS200" s="289">
        <f>'鱼属性|FishAttribute'!BY125</f>
        <v>0</v>
      </c>
      <c r="BT200" s="289">
        <f>'鱼属性|FishAttribute'!BZ125</f>
        <v>0</v>
      </c>
      <c r="BU200" s="289">
        <f>'鱼属性|FishAttribute'!CA125</f>
        <v>0</v>
      </c>
      <c r="BV200" s="289">
        <f>'鱼属性|FishAttribute'!CB125</f>
        <v>0</v>
      </c>
      <c r="BW200" s="289">
        <f>'鱼属性|FishAttribute'!CC125</f>
        <v>0</v>
      </c>
      <c r="BX200" s="289">
        <f>'鱼属性|FishAttribute'!CD125</f>
        <v>0</v>
      </c>
      <c r="BY200" s="289">
        <f>'鱼属性|FishAttribute'!CE125</f>
        <v>0</v>
      </c>
    </row>
    <row r="201" spans="69:77">
      <c r="BQ201" s="290">
        <f>'鱼属性|FishAttribute'!A126</f>
        <v>0</v>
      </c>
      <c r="BR201" s="290">
        <f>'鱼属性|FishAttribute'!B126</f>
        <v>0</v>
      </c>
      <c r="BS201" s="289">
        <f>'鱼属性|FishAttribute'!BY126</f>
        <v>0</v>
      </c>
      <c r="BT201" s="289">
        <f>'鱼属性|FishAttribute'!BZ126</f>
        <v>0</v>
      </c>
      <c r="BU201" s="289">
        <f>'鱼属性|FishAttribute'!CA126</f>
        <v>0</v>
      </c>
      <c r="BV201" s="289">
        <f>'鱼属性|FishAttribute'!CB126</f>
        <v>0</v>
      </c>
      <c r="BW201" s="289">
        <f>'鱼属性|FishAttribute'!CC126</f>
        <v>0</v>
      </c>
      <c r="BX201" s="289">
        <f>'鱼属性|FishAttribute'!CD126</f>
        <v>0</v>
      </c>
      <c r="BY201" s="289">
        <f>'鱼属性|FishAttribute'!CE126</f>
        <v>0</v>
      </c>
    </row>
    <row r="202" spans="69:77">
      <c r="BQ202" s="290">
        <f>'鱼属性|FishAttribute'!A127</f>
        <v>0</v>
      </c>
      <c r="BR202" s="290">
        <f>'鱼属性|FishAttribute'!B127</f>
        <v>0</v>
      </c>
      <c r="BS202" s="289">
        <f>'鱼属性|FishAttribute'!BY127</f>
        <v>0</v>
      </c>
      <c r="BT202" s="289">
        <f>'鱼属性|FishAttribute'!BZ127</f>
        <v>0</v>
      </c>
      <c r="BU202" s="289">
        <f>'鱼属性|FishAttribute'!CA127</f>
        <v>0</v>
      </c>
      <c r="BV202" s="289">
        <f>'鱼属性|FishAttribute'!CB127</f>
        <v>0</v>
      </c>
      <c r="BW202" s="289">
        <f>'鱼属性|FishAttribute'!CC127</f>
        <v>0</v>
      </c>
      <c r="BX202" s="289">
        <f>'鱼属性|FishAttribute'!CD127</f>
        <v>0</v>
      </c>
      <c r="BY202" s="289">
        <f>'鱼属性|FishAttribute'!CE127</f>
        <v>0</v>
      </c>
    </row>
    <row r="203" spans="69:77">
      <c r="BQ203" s="290">
        <f>'鱼属性|FishAttribute'!A128</f>
        <v>0</v>
      </c>
      <c r="BR203" s="290">
        <f>'鱼属性|FishAttribute'!B128</f>
        <v>0</v>
      </c>
      <c r="BS203" s="289">
        <f>'鱼属性|FishAttribute'!BY128</f>
        <v>0</v>
      </c>
      <c r="BT203" s="289">
        <f>'鱼属性|FishAttribute'!BZ128</f>
        <v>0</v>
      </c>
      <c r="BU203" s="289">
        <f>'鱼属性|FishAttribute'!CA128</f>
        <v>0</v>
      </c>
      <c r="BV203" s="289">
        <f>'鱼属性|FishAttribute'!CB128</f>
        <v>0</v>
      </c>
      <c r="BW203" s="289">
        <f>'鱼属性|FishAttribute'!CC128</f>
        <v>0</v>
      </c>
      <c r="BX203" s="289">
        <f>'鱼属性|FishAttribute'!CD128</f>
        <v>0</v>
      </c>
      <c r="BY203" s="289">
        <f>'鱼属性|FishAttribute'!CE128</f>
        <v>0</v>
      </c>
    </row>
    <row r="204" spans="69:77">
      <c r="BQ204" s="290">
        <f>'鱼属性|FishAttribute'!A129</f>
        <v>0</v>
      </c>
      <c r="BR204" s="290">
        <f>'鱼属性|FishAttribute'!B129</f>
        <v>0</v>
      </c>
      <c r="BS204" s="289">
        <f>'鱼属性|FishAttribute'!BY129</f>
        <v>0</v>
      </c>
      <c r="BT204" s="289">
        <f>'鱼属性|FishAttribute'!BZ129</f>
        <v>0</v>
      </c>
      <c r="BU204" s="289">
        <f>'鱼属性|FishAttribute'!CA129</f>
        <v>0</v>
      </c>
      <c r="BV204" s="289">
        <f>'鱼属性|FishAttribute'!CB129</f>
        <v>0</v>
      </c>
      <c r="BW204" s="289">
        <f>'鱼属性|FishAttribute'!CC129</f>
        <v>0</v>
      </c>
      <c r="BX204" s="289">
        <f>'鱼属性|FishAttribute'!CD129</f>
        <v>0</v>
      </c>
      <c r="BY204" s="289">
        <f>'鱼属性|FishAttribute'!CE129</f>
        <v>0</v>
      </c>
    </row>
    <row r="205" spans="69:77">
      <c r="BQ205" s="290">
        <f>'鱼属性|FishAttribute'!A130</f>
        <v>0</v>
      </c>
      <c r="BR205" s="290">
        <f>'鱼属性|FishAttribute'!B130</f>
        <v>0</v>
      </c>
      <c r="BS205" s="289">
        <f>'鱼属性|FishAttribute'!BY130</f>
        <v>0</v>
      </c>
      <c r="BT205" s="289">
        <f>'鱼属性|FishAttribute'!BZ130</f>
        <v>0</v>
      </c>
      <c r="BU205" s="289">
        <f>'鱼属性|FishAttribute'!CA130</f>
        <v>0</v>
      </c>
      <c r="BV205" s="289">
        <f>'鱼属性|FishAttribute'!CB130</f>
        <v>0</v>
      </c>
      <c r="BW205" s="289">
        <f>'鱼属性|FishAttribute'!CC130</f>
        <v>0</v>
      </c>
      <c r="BX205" s="289">
        <f>'鱼属性|FishAttribute'!CD130</f>
        <v>0</v>
      </c>
      <c r="BY205" s="289">
        <f>'鱼属性|FishAttribute'!CE130</f>
        <v>0</v>
      </c>
    </row>
    <row r="206" spans="69:77">
      <c r="BQ206" s="290">
        <f>'鱼属性|FishAttribute'!A131</f>
        <v>0</v>
      </c>
      <c r="BR206" s="290">
        <f>'鱼属性|FishAttribute'!B131</f>
        <v>0</v>
      </c>
      <c r="BS206" s="289">
        <f>'鱼属性|FishAttribute'!BY131</f>
        <v>0</v>
      </c>
      <c r="BT206" s="289">
        <f>'鱼属性|FishAttribute'!BZ131</f>
        <v>0</v>
      </c>
      <c r="BU206" s="289">
        <f>'鱼属性|FishAttribute'!CA131</f>
        <v>0</v>
      </c>
      <c r="BV206" s="289">
        <f>'鱼属性|FishAttribute'!CB131</f>
        <v>0</v>
      </c>
      <c r="BW206" s="289">
        <f>'鱼属性|FishAttribute'!CC131</f>
        <v>0</v>
      </c>
      <c r="BX206" s="289">
        <f>'鱼属性|FishAttribute'!CD131</f>
        <v>0</v>
      </c>
      <c r="BY206" s="289">
        <f>'鱼属性|FishAttribute'!CE131</f>
        <v>0</v>
      </c>
    </row>
    <row r="207" spans="69:77">
      <c r="BQ207" s="290">
        <f>'鱼属性|FishAttribute'!A132</f>
        <v>0</v>
      </c>
      <c r="BR207" s="290">
        <f>'鱼属性|FishAttribute'!B132</f>
        <v>0</v>
      </c>
      <c r="BS207" s="289">
        <f>'鱼属性|FishAttribute'!BY132</f>
        <v>0</v>
      </c>
      <c r="BT207" s="289">
        <f>'鱼属性|FishAttribute'!BZ132</f>
        <v>0</v>
      </c>
      <c r="BU207" s="289">
        <f>'鱼属性|FishAttribute'!CA132</f>
        <v>0</v>
      </c>
      <c r="BV207" s="289">
        <f>'鱼属性|FishAttribute'!CB132</f>
        <v>0</v>
      </c>
      <c r="BW207" s="289">
        <f>'鱼属性|FishAttribute'!CC132</f>
        <v>0</v>
      </c>
      <c r="BX207" s="289">
        <f>'鱼属性|FishAttribute'!CD132</f>
        <v>0</v>
      </c>
      <c r="BY207" s="289">
        <f>'鱼属性|FishAttribute'!CE132</f>
        <v>0</v>
      </c>
    </row>
    <row r="208" spans="69:77">
      <c r="BQ208" s="290">
        <f>'鱼属性|FishAttribute'!A133</f>
        <v>0</v>
      </c>
      <c r="BR208" s="290">
        <f>'鱼属性|FishAttribute'!B133</f>
        <v>0</v>
      </c>
      <c r="BS208" s="289">
        <f>'鱼属性|FishAttribute'!BY133</f>
        <v>0</v>
      </c>
      <c r="BT208" s="289">
        <f>'鱼属性|FishAttribute'!BZ133</f>
        <v>0</v>
      </c>
      <c r="BU208" s="289">
        <f>'鱼属性|FishAttribute'!CA133</f>
        <v>0</v>
      </c>
      <c r="BV208" s="289">
        <f>'鱼属性|FishAttribute'!CB133</f>
        <v>0</v>
      </c>
      <c r="BW208" s="289">
        <f>'鱼属性|FishAttribute'!CC133</f>
        <v>0</v>
      </c>
      <c r="BX208" s="289">
        <f>'鱼属性|FishAttribute'!CD133</f>
        <v>0</v>
      </c>
      <c r="BY208" s="289">
        <f>'鱼属性|FishAttribute'!CE133</f>
        <v>0</v>
      </c>
    </row>
    <row r="209" spans="69:77">
      <c r="BQ209" s="290">
        <f>'鱼属性|FishAttribute'!A134</f>
        <v>0</v>
      </c>
      <c r="BR209" s="290">
        <f>'鱼属性|FishAttribute'!B134</f>
        <v>0</v>
      </c>
      <c r="BS209" s="289">
        <f>'鱼属性|FishAttribute'!BY134</f>
        <v>0</v>
      </c>
      <c r="BT209" s="289">
        <f>'鱼属性|FishAttribute'!BZ134</f>
        <v>0</v>
      </c>
      <c r="BU209" s="289">
        <f>'鱼属性|FishAttribute'!CA134</f>
        <v>0</v>
      </c>
      <c r="BV209" s="289">
        <f>'鱼属性|FishAttribute'!CB134</f>
        <v>0</v>
      </c>
      <c r="BW209" s="289">
        <f>'鱼属性|FishAttribute'!CC134</f>
        <v>0</v>
      </c>
      <c r="BX209" s="289">
        <f>'鱼属性|FishAttribute'!CD134</f>
        <v>0</v>
      </c>
      <c r="BY209" s="289">
        <f>'鱼属性|FishAttribute'!CE134</f>
        <v>0</v>
      </c>
    </row>
    <row r="210" spans="69:77">
      <c r="BQ210" s="290">
        <f>'鱼属性|FishAttribute'!A135</f>
        <v>0</v>
      </c>
      <c r="BR210" s="290">
        <f>'鱼属性|FishAttribute'!B135</f>
        <v>0</v>
      </c>
      <c r="BS210" s="289">
        <f>'鱼属性|FishAttribute'!BY135</f>
        <v>0</v>
      </c>
      <c r="BT210" s="289">
        <f>'鱼属性|FishAttribute'!BZ135</f>
        <v>0</v>
      </c>
      <c r="BU210" s="289">
        <f>'鱼属性|FishAttribute'!CA135</f>
        <v>0</v>
      </c>
      <c r="BV210" s="289">
        <f>'鱼属性|FishAttribute'!CB135</f>
        <v>0</v>
      </c>
      <c r="BW210" s="289">
        <f>'鱼属性|FishAttribute'!CC135</f>
        <v>0</v>
      </c>
      <c r="BX210" s="289">
        <f>'鱼属性|FishAttribute'!CD135</f>
        <v>0</v>
      </c>
      <c r="BY210" s="289">
        <f>'鱼属性|FishAttribute'!CE135</f>
        <v>0</v>
      </c>
    </row>
    <row r="211" spans="69:77">
      <c r="BQ211" s="290">
        <f>'鱼属性|FishAttribute'!A136</f>
        <v>0</v>
      </c>
      <c r="BR211" s="290">
        <f>'鱼属性|FishAttribute'!B136</f>
        <v>0</v>
      </c>
      <c r="BS211" s="289">
        <f>'鱼属性|FishAttribute'!BY136</f>
        <v>0</v>
      </c>
      <c r="BT211" s="289">
        <f>'鱼属性|FishAttribute'!BZ136</f>
        <v>0</v>
      </c>
      <c r="BU211" s="289">
        <f>'鱼属性|FishAttribute'!CA136</f>
        <v>0</v>
      </c>
      <c r="BV211" s="289">
        <f>'鱼属性|FishAttribute'!CB136</f>
        <v>0</v>
      </c>
      <c r="BW211" s="289">
        <f>'鱼属性|FishAttribute'!CC136</f>
        <v>0</v>
      </c>
      <c r="BX211" s="289">
        <f>'鱼属性|FishAttribute'!CD136</f>
        <v>0</v>
      </c>
      <c r="BY211" s="289">
        <f>'鱼属性|FishAttribute'!CE136</f>
        <v>0</v>
      </c>
    </row>
    <row r="212" spans="69:77">
      <c r="BQ212" s="290">
        <f>'鱼属性|FishAttribute'!A137</f>
        <v>0</v>
      </c>
      <c r="BR212" s="290">
        <f>'鱼属性|FishAttribute'!B137</f>
        <v>0</v>
      </c>
      <c r="BS212" s="289">
        <f>'鱼属性|FishAttribute'!BY137</f>
        <v>0</v>
      </c>
      <c r="BT212" s="289">
        <f>'鱼属性|FishAttribute'!BZ137</f>
        <v>0</v>
      </c>
      <c r="BU212" s="289">
        <f>'鱼属性|FishAttribute'!CA137</f>
        <v>0</v>
      </c>
      <c r="BV212" s="289">
        <f>'鱼属性|FishAttribute'!CB137</f>
        <v>0</v>
      </c>
      <c r="BW212" s="289">
        <f>'鱼属性|FishAttribute'!CC137</f>
        <v>0</v>
      </c>
      <c r="BX212" s="289">
        <f>'鱼属性|FishAttribute'!CD137</f>
        <v>0</v>
      </c>
      <c r="BY212" s="289">
        <f>'鱼属性|FishAttribute'!CE137</f>
        <v>0</v>
      </c>
    </row>
    <row r="213" spans="69:77">
      <c r="BQ213" s="290">
        <f>'鱼属性|FishAttribute'!A138</f>
        <v>0</v>
      </c>
      <c r="BR213" s="290">
        <f>'鱼属性|FishAttribute'!B138</f>
        <v>0</v>
      </c>
      <c r="BS213" s="289">
        <f>'鱼属性|FishAttribute'!BY138</f>
        <v>0</v>
      </c>
      <c r="BT213" s="289">
        <f>'鱼属性|FishAttribute'!BZ138</f>
        <v>0</v>
      </c>
      <c r="BU213" s="289">
        <f>'鱼属性|FishAttribute'!CA138</f>
        <v>0</v>
      </c>
      <c r="BV213" s="289">
        <f>'鱼属性|FishAttribute'!CB138</f>
        <v>0</v>
      </c>
      <c r="BW213" s="289">
        <f>'鱼属性|FishAttribute'!CC138</f>
        <v>0</v>
      </c>
      <c r="BX213" s="289">
        <f>'鱼属性|FishAttribute'!CD138</f>
        <v>0</v>
      </c>
      <c r="BY213" s="289">
        <f>'鱼属性|FishAttribute'!CE138</f>
        <v>0</v>
      </c>
    </row>
    <row r="214" spans="69:77">
      <c r="BQ214" s="290">
        <f>'鱼属性|FishAttribute'!A139</f>
        <v>0</v>
      </c>
      <c r="BR214" s="290">
        <f>'鱼属性|FishAttribute'!B139</f>
        <v>0</v>
      </c>
      <c r="BS214" s="289">
        <f>'鱼属性|FishAttribute'!BY139</f>
        <v>0</v>
      </c>
      <c r="BT214" s="289">
        <f>'鱼属性|FishAttribute'!BZ139</f>
        <v>0</v>
      </c>
      <c r="BU214" s="289">
        <f>'鱼属性|FishAttribute'!CA139</f>
        <v>0</v>
      </c>
      <c r="BV214" s="289">
        <f>'鱼属性|FishAttribute'!CB139</f>
        <v>0</v>
      </c>
      <c r="BW214" s="289">
        <f>'鱼属性|FishAttribute'!CC139</f>
        <v>0</v>
      </c>
      <c r="BX214" s="289">
        <f>'鱼属性|FishAttribute'!CD139</f>
        <v>0</v>
      </c>
      <c r="BY214" s="289">
        <f>'鱼属性|FishAttribute'!CE139</f>
        <v>0</v>
      </c>
    </row>
    <row r="215" spans="69:77">
      <c r="BQ215" s="290">
        <f>'鱼属性|FishAttribute'!A140</f>
        <v>0</v>
      </c>
      <c r="BR215" s="290">
        <f>'鱼属性|FishAttribute'!B140</f>
        <v>0</v>
      </c>
      <c r="BS215" s="289">
        <f>'鱼属性|FishAttribute'!BY140</f>
        <v>0</v>
      </c>
      <c r="BT215" s="289">
        <f>'鱼属性|FishAttribute'!BZ140</f>
        <v>0</v>
      </c>
      <c r="BU215" s="289">
        <f>'鱼属性|FishAttribute'!CA140</f>
        <v>0</v>
      </c>
      <c r="BV215" s="289">
        <f>'鱼属性|FishAttribute'!CB140</f>
        <v>0</v>
      </c>
      <c r="BW215" s="289">
        <f>'鱼属性|FishAttribute'!CC140</f>
        <v>0</v>
      </c>
      <c r="BX215" s="289">
        <f>'鱼属性|FishAttribute'!CD140</f>
        <v>0</v>
      </c>
      <c r="BY215" s="289">
        <f>'鱼属性|FishAttribute'!CE140</f>
        <v>0</v>
      </c>
    </row>
    <row r="216" spans="69:77">
      <c r="BQ216" s="290">
        <f>'鱼属性|FishAttribute'!A141</f>
        <v>0</v>
      </c>
      <c r="BR216" s="290">
        <f>'鱼属性|FishAttribute'!B141</f>
        <v>0</v>
      </c>
      <c r="BS216" s="289">
        <f>'鱼属性|FishAttribute'!BY141</f>
        <v>0</v>
      </c>
      <c r="BT216" s="289">
        <f>'鱼属性|FishAttribute'!BZ141</f>
        <v>0</v>
      </c>
      <c r="BU216" s="289">
        <f>'鱼属性|FishAttribute'!CA141</f>
        <v>0</v>
      </c>
      <c r="BV216" s="289">
        <f>'鱼属性|FishAttribute'!CB141</f>
        <v>0</v>
      </c>
      <c r="BW216" s="289">
        <f>'鱼属性|FishAttribute'!CC141</f>
        <v>0</v>
      </c>
      <c r="BX216" s="289">
        <f>'鱼属性|FishAttribute'!CD141</f>
        <v>0</v>
      </c>
      <c r="BY216" s="289">
        <f>'鱼属性|FishAttribute'!CE141</f>
        <v>0</v>
      </c>
    </row>
    <row r="217" spans="69:77">
      <c r="BQ217" s="290">
        <f>'鱼属性|FishAttribute'!A142</f>
        <v>0</v>
      </c>
      <c r="BR217" s="290">
        <f>'鱼属性|FishAttribute'!B142</f>
        <v>0</v>
      </c>
      <c r="BS217" s="289">
        <f>'鱼属性|FishAttribute'!BY142</f>
        <v>0</v>
      </c>
      <c r="BT217" s="289">
        <f>'鱼属性|FishAttribute'!BZ142</f>
        <v>0</v>
      </c>
      <c r="BU217" s="289">
        <f>'鱼属性|FishAttribute'!CA142</f>
        <v>0</v>
      </c>
      <c r="BV217" s="289">
        <f>'鱼属性|FishAttribute'!CB142</f>
        <v>0</v>
      </c>
      <c r="BW217" s="289">
        <f>'鱼属性|FishAttribute'!CC142</f>
        <v>0</v>
      </c>
      <c r="BX217" s="289">
        <f>'鱼属性|FishAttribute'!CD142</f>
        <v>0</v>
      </c>
      <c r="BY217" s="289">
        <f>'鱼属性|FishAttribute'!CE142</f>
        <v>0</v>
      </c>
    </row>
    <row r="218" spans="69:77">
      <c r="BQ218" s="290">
        <f>'鱼属性|FishAttribute'!A143</f>
        <v>0</v>
      </c>
      <c r="BR218" s="290">
        <f>'鱼属性|FishAttribute'!B143</f>
        <v>0</v>
      </c>
      <c r="BS218" s="289">
        <f>'鱼属性|FishAttribute'!BY143</f>
        <v>0</v>
      </c>
      <c r="BT218" s="289">
        <f>'鱼属性|FishAttribute'!BZ143</f>
        <v>0</v>
      </c>
      <c r="BU218" s="289">
        <f>'鱼属性|FishAttribute'!CA143</f>
        <v>0</v>
      </c>
      <c r="BV218" s="289">
        <f>'鱼属性|FishAttribute'!CB143</f>
        <v>0</v>
      </c>
      <c r="BW218" s="289">
        <f>'鱼属性|FishAttribute'!CC143</f>
        <v>0</v>
      </c>
      <c r="BX218" s="289">
        <f>'鱼属性|FishAttribute'!CD143</f>
        <v>0</v>
      </c>
      <c r="BY218" s="289">
        <f>'鱼属性|FishAttribute'!CE143</f>
        <v>0</v>
      </c>
    </row>
    <row r="219" spans="69:77">
      <c r="BQ219" s="290">
        <f>'鱼属性|FishAttribute'!A144</f>
        <v>0</v>
      </c>
      <c r="BR219" s="290">
        <f>'鱼属性|FishAttribute'!B144</f>
        <v>0</v>
      </c>
      <c r="BS219" s="289">
        <f>'鱼属性|FishAttribute'!BY144</f>
        <v>0</v>
      </c>
      <c r="BT219" s="289">
        <f>'鱼属性|FishAttribute'!BZ144</f>
        <v>0</v>
      </c>
      <c r="BU219" s="289">
        <f>'鱼属性|FishAttribute'!CA144</f>
        <v>0</v>
      </c>
      <c r="BV219" s="289">
        <f>'鱼属性|FishAttribute'!CB144</f>
        <v>0</v>
      </c>
      <c r="BW219" s="289">
        <f>'鱼属性|FishAttribute'!CC144</f>
        <v>0</v>
      </c>
      <c r="BX219" s="289">
        <f>'鱼属性|FishAttribute'!CD144</f>
        <v>0</v>
      </c>
      <c r="BY219" s="289">
        <f>'鱼属性|FishAttribute'!CE144</f>
        <v>0</v>
      </c>
    </row>
    <row r="220" spans="69:77">
      <c r="BQ220" s="290">
        <f>'鱼属性|FishAttribute'!A145</f>
        <v>0</v>
      </c>
      <c r="BR220" s="290">
        <f>'鱼属性|FishAttribute'!B145</f>
        <v>0</v>
      </c>
      <c r="BS220" s="289">
        <f>'鱼属性|FishAttribute'!BY145</f>
        <v>0</v>
      </c>
      <c r="BT220" s="289">
        <f>'鱼属性|FishAttribute'!BZ145</f>
        <v>0</v>
      </c>
      <c r="BU220" s="289">
        <f>'鱼属性|FishAttribute'!CA145</f>
        <v>0</v>
      </c>
      <c r="BV220" s="289">
        <f>'鱼属性|FishAttribute'!CB145</f>
        <v>0</v>
      </c>
      <c r="BW220" s="289">
        <f>'鱼属性|FishAttribute'!CC145</f>
        <v>0</v>
      </c>
      <c r="BX220" s="289">
        <f>'鱼属性|FishAttribute'!CD145</f>
        <v>0</v>
      </c>
      <c r="BY220" s="289">
        <f>'鱼属性|FishAttribute'!CE145</f>
        <v>0</v>
      </c>
    </row>
    <row r="221" spans="69:77">
      <c r="BQ221" s="290">
        <f>'鱼属性|FishAttribute'!A146</f>
        <v>0</v>
      </c>
      <c r="BR221" s="290">
        <f>'鱼属性|FishAttribute'!B146</f>
        <v>0</v>
      </c>
      <c r="BS221" s="289">
        <f>'鱼属性|FishAttribute'!BY146</f>
        <v>0</v>
      </c>
      <c r="BT221" s="289">
        <f>'鱼属性|FishAttribute'!BZ146</f>
        <v>0</v>
      </c>
      <c r="BU221" s="289">
        <f>'鱼属性|FishAttribute'!CA146</f>
        <v>0</v>
      </c>
      <c r="BV221" s="289">
        <f>'鱼属性|FishAttribute'!CB146</f>
        <v>0</v>
      </c>
      <c r="BW221" s="289">
        <f>'鱼属性|FishAttribute'!CC146</f>
        <v>0</v>
      </c>
      <c r="BX221" s="289">
        <f>'鱼属性|FishAttribute'!CD146</f>
        <v>0</v>
      </c>
      <c r="BY221" s="289">
        <f>'鱼属性|FishAttribute'!CE146</f>
        <v>0</v>
      </c>
    </row>
    <row r="222" spans="69:77">
      <c r="BQ222" s="290">
        <f>'鱼属性|FishAttribute'!A147</f>
        <v>0</v>
      </c>
      <c r="BR222" s="290">
        <f>'鱼属性|FishAttribute'!B147</f>
        <v>0</v>
      </c>
      <c r="BS222" s="289">
        <f>'鱼属性|FishAttribute'!BY147</f>
        <v>0</v>
      </c>
      <c r="BT222" s="289">
        <f>'鱼属性|FishAttribute'!BZ147</f>
        <v>0</v>
      </c>
      <c r="BU222" s="289">
        <f>'鱼属性|FishAttribute'!CA147</f>
        <v>0</v>
      </c>
      <c r="BV222" s="289">
        <f>'鱼属性|FishAttribute'!CB147</f>
        <v>0</v>
      </c>
      <c r="BW222" s="289">
        <f>'鱼属性|FishAttribute'!CC147</f>
        <v>0</v>
      </c>
      <c r="BX222" s="289">
        <f>'鱼属性|FishAttribute'!CD147</f>
        <v>0</v>
      </c>
      <c r="BY222" s="289">
        <f>'鱼属性|FishAttribute'!CE147</f>
        <v>0</v>
      </c>
    </row>
    <row r="223" spans="69:77">
      <c r="BQ223" s="290">
        <f>'鱼属性|FishAttribute'!A148</f>
        <v>0</v>
      </c>
      <c r="BR223" s="290">
        <f>'鱼属性|FishAttribute'!B148</f>
        <v>0</v>
      </c>
      <c r="BS223" s="289">
        <f>'鱼属性|FishAttribute'!BY148</f>
        <v>0</v>
      </c>
      <c r="BT223" s="289">
        <f>'鱼属性|FishAttribute'!BZ148</f>
        <v>0</v>
      </c>
      <c r="BU223" s="289">
        <f>'鱼属性|FishAttribute'!CA148</f>
        <v>0</v>
      </c>
      <c r="BV223" s="289">
        <f>'鱼属性|FishAttribute'!CB148</f>
        <v>0</v>
      </c>
      <c r="BW223" s="289">
        <f>'鱼属性|FishAttribute'!CC148</f>
        <v>0</v>
      </c>
      <c r="BX223" s="289">
        <f>'鱼属性|FishAttribute'!CD148</f>
        <v>0</v>
      </c>
      <c r="BY223" s="289">
        <f>'鱼属性|FishAttribute'!CE148</f>
        <v>0</v>
      </c>
    </row>
    <row r="224" spans="69:77">
      <c r="BQ224" s="290">
        <f>'鱼属性|FishAttribute'!A149</f>
        <v>0</v>
      </c>
      <c r="BR224" s="290">
        <f>'鱼属性|FishAttribute'!B149</f>
        <v>0</v>
      </c>
      <c r="BS224" s="289">
        <f>'鱼属性|FishAttribute'!BY149</f>
        <v>0</v>
      </c>
      <c r="BT224" s="289">
        <f>'鱼属性|FishAttribute'!BZ149</f>
        <v>0</v>
      </c>
      <c r="BU224" s="289">
        <f>'鱼属性|FishAttribute'!CA149</f>
        <v>0</v>
      </c>
      <c r="BV224" s="289">
        <f>'鱼属性|FishAttribute'!CB149</f>
        <v>0</v>
      </c>
      <c r="BW224" s="289">
        <f>'鱼属性|FishAttribute'!CC149</f>
        <v>0</v>
      </c>
      <c r="BX224" s="289">
        <f>'鱼属性|FishAttribute'!CD149</f>
        <v>0</v>
      </c>
      <c r="BY224" s="289">
        <f>'鱼属性|FishAttribute'!CE149</f>
        <v>0</v>
      </c>
    </row>
    <row r="225" spans="69:77">
      <c r="BQ225" s="290">
        <f>'鱼属性|FishAttribute'!A150</f>
        <v>0</v>
      </c>
      <c r="BR225" s="290">
        <f>'鱼属性|FishAttribute'!B150</f>
        <v>0</v>
      </c>
      <c r="BS225" s="289">
        <f>'鱼属性|FishAttribute'!BY150</f>
        <v>0</v>
      </c>
      <c r="BT225" s="289">
        <f>'鱼属性|FishAttribute'!BZ150</f>
        <v>0</v>
      </c>
      <c r="BU225" s="289">
        <f>'鱼属性|FishAttribute'!CA150</f>
        <v>0</v>
      </c>
      <c r="BV225" s="289">
        <f>'鱼属性|FishAttribute'!CB150</f>
        <v>0</v>
      </c>
      <c r="BW225" s="289">
        <f>'鱼属性|FishAttribute'!CC150</f>
        <v>0</v>
      </c>
      <c r="BX225" s="289">
        <f>'鱼属性|FishAttribute'!CD150</f>
        <v>0</v>
      </c>
      <c r="BY225" s="289">
        <f>'鱼属性|FishAttribute'!CE150</f>
        <v>0</v>
      </c>
    </row>
    <row r="226" spans="69:77">
      <c r="BQ226" s="290">
        <f>'鱼属性|FishAttribute'!A151</f>
        <v>0</v>
      </c>
      <c r="BR226" s="290">
        <f>'鱼属性|FishAttribute'!B151</f>
        <v>0</v>
      </c>
      <c r="BS226" s="289">
        <f>'鱼属性|FishAttribute'!BY151</f>
        <v>0</v>
      </c>
      <c r="BT226" s="289">
        <f>'鱼属性|FishAttribute'!BZ151</f>
        <v>0</v>
      </c>
      <c r="BU226" s="289">
        <f>'鱼属性|FishAttribute'!CA151</f>
        <v>0</v>
      </c>
      <c r="BV226" s="289">
        <f>'鱼属性|FishAttribute'!CB151</f>
        <v>0</v>
      </c>
      <c r="BW226" s="289">
        <f>'鱼属性|FishAttribute'!CC151</f>
        <v>0</v>
      </c>
      <c r="BX226" s="289">
        <f>'鱼属性|FishAttribute'!CD151</f>
        <v>0</v>
      </c>
      <c r="BY226" s="289">
        <f>'鱼属性|FishAttribute'!CE151</f>
        <v>0</v>
      </c>
    </row>
    <row r="227" spans="69:77">
      <c r="BQ227" s="290">
        <f>'鱼属性|FishAttribute'!A152</f>
        <v>0</v>
      </c>
      <c r="BR227" s="290">
        <f>'鱼属性|FishAttribute'!B152</f>
        <v>0</v>
      </c>
      <c r="BS227" s="289">
        <f>'鱼属性|FishAttribute'!BY152</f>
        <v>0</v>
      </c>
      <c r="BT227" s="289">
        <f>'鱼属性|FishAttribute'!BZ152</f>
        <v>0</v>
      </c>
      <c r="BU227" s="289">
        <f>'鱼属性|FishAttribute'!CA152</f>
        <v>0</v>
      </c>
      <c r="BV227" s="289">
        <f>'鱼属性|FishAttribute'!CB152</f>
        <v>0</v>
      </c>
      <c r="BW227" s="289">
        <f>'鱼属性|FishAttribute'!CC152</f>
        <v>0</v>
      </c>
      <c r="BX227" s="289">
        <f>'鱼属性|FishAttribute'!CD152</f>
        <v>0</v>
      </c>
      <c r="BY227" s="289">
        <f>'鱼属性|FishAttribute'!CE152</f>
        <v>0</v>
      </c>
    </row>
    <row r="228" spans="69:77">
      <c r="BQ228" s="290">
        <f>'鱼属性|FishAttribute'!A153</f>
        <v>0</v>
      </c>
      <c r="BR228" s="290">
        <f>'鱼属性|FishAttribute'!B153</f>
        <v>0</v>
      </c>
      <c r="BS228" s="289">
        <f>'鱼属性|FishAttribute'!BY153</f>
        <v>0</v>
      </c>
      <c r="BT228" s="289">
        <f>'鱼属性|FishAttribute'!BZ153</f>
        <v>0</v>
      </c>
      <c r="BU228" s="289">
        <f>'鱼属性|FishAttribute'!CA153</f>
        <v>0</v>
      </c>
      <c r="BV228" s="289">
        <f>'鱼属性|FishAttribute'!CB153</f>
        <v>0</v>
      </c>
      <c r="BW228" s="289">
        <f>'鱼属性|FishAttribute'!CC153</f>
        <v>0</v>
      </c>
      <c r="BX228" s="289">
        <f>'鱼属性|FishAttribute'!CD153</f>
        <v>0</v>
      </c>
      <c r="BY228" s="289">
        <f>'鱼属性|FishAttribute'!CE153</f>
        <v>0</v>
      </c>
    </row>
    <row r="229" spans="69:77">
      <c r="BQ229" s="290">
        <f>'鱼属性|FishAttribute'!A154</f>
        <v>0</v>
      </c>
      <c r="BR229" s="290">
        <f>'鱼属性|FishAttribute'!B154</f>
        <v>0</v>
      </c>
      <c r="BS229" s="289">
        <f>'鱼属性|FishAttribute'!BY154</f>
        <v>0</v>
      </c>
      <c r="BT229" s="289">
        <f>'鱼属性|FishAttribute'!BZ154</f>
        <v>0</v>
      </c>
      <c r="BU229" s="289">
        <f>'鱼属性|FishAttribute'!CA154</f>
        <v>0</v>
      </c>
      <c r="BV229" s="289">
        <f>'鱼属性|FishAttribute'!CB154</f>
        <v>0</v>
      </c>
      <c r="BW229" s="289">
        <f>'鱼属性|FishAttribute'!CC154</f>
        <v>0</v>
      </c>
      <c r="BX229" s="289">
        <f>'鱼属性|FishAttribute'!CD154</f>
        <v>0</v>
      </c>
      <c r="BY229" s="289">
        <f>'鱼属性|FishAttribute'!CE154</f>
        <v>0</v>
      </c>
    </row>
    <row r="230" spans="69:77">
      <c r="BQ230" s="290">
        <f>'鱼属性|FishAttribute'!A155</f>
        <v>0</v>
      </c>
      <c r="BR230" s="290">
        <f>'鱼属性|FishAttribute'!B155</f>
        <v>0</v>
      </c>
      <c r="BS230" s="289">
        <f>'鱼属性|FishAttribute'!BY155</f>
        <v>0</v>
      </c>
      <c r="BT230" s="289">
        <f>'鱼属性|FishAttribute'!BZ155</f>
        <v>0</v>
      </c>
      <c r="BU230" s="289">
        <f>'鱼属性|FishAttribute'!CA155</f>
        <v>0</v>
      </c>
      <c r="BV230" s="289">
        <f>'鱼属性|FishAttribute'!CB155</f>
        <v>0</v>
      </c>
      <c r="BW230" s="289">
        <f>'鱼属性|FishAttribute'!CC155</f>
        <v>0</v>
      </c>
      <c r="BX230" s="289">
        <f>'鱼属性|FishAttribute'!CD155</f>
        <v>0</v>
      </c>
      <c r="BY230" s="289">
        <f>'鱼属性|FishAttribute'!CE155</f>
        <v>0</v>
      </c>
    </row>
    <row r="231" spans="69:77">
      <c r="BQ231" s="290">
        <f>'鱼属性|FishAttribute'!A156</f>
        <v>0</v>
      </c>
      <c r="BR231" s="290">
        <f>'鱼属性|FishAttribute'!B156</f>
        <v>0</v>
      </c>
      <c r="BS231" s="289">
        <f>'鱼属性|FishAttribute'!BY156</f>
        <v>0</v>
      </c>
      <c r="BT231" s="289">
        <f>'鱼属性|FishAttribute'!BZ156</f>
        <v>0</v>
      </c>
      <c r="BU231" s="289">
        <f>'鱼属性|FishAttribute'!CA156</f>
        <v>0</v>
      </c>
      <c r="BV231" s="289">
        <f>'鱼属性|FishAttribute'!CB156</f>
        <v>0</v>
      </c>
      <c r="BW231" s="289">
        <f>'鱼属性|FishAttribute'!CC156</f>
        <v>0</v>
      </c>
      <c r="BX231" s="289">
        <f>'鱼属性|FishAttribute'!CD156</f>
        <v>0</v>
      </c>
      <c r="BY231" s="289">
        <f>'鱼属性|FishAttribute'!CE156</f>
        <v>0</v>
      </c>
    </row>
    <row r="232" spans="69:77">
      <c r="BQ232" s="290">
        <f>'鱼属性|FishAttribute'!A157</f>
        <v>0</v>
      </c>
      <c r="BR232" s="290">
        <f>'鱼属性|FishAttribute'!B157</f>
        <v>0</v>
      </c>
      <c r="BS232" s="289">
        <f>'鱼属性|FishAttribute'!BY157</f>
        <v>0</v>
      </c>
      <c r="BT232" s="289">
        <f>'鱼属性|FishAttribute'!BZ157</f>
        <v>0</v>
      </c>
      <c r="BU232" s="289">
        <f>'鱼属性|FishAttribute'!CA157</f>
        <v>0</v>
      </c>
      <c r="BV232" s="289">
        <f>'鱼属性|FishAttribute'!CB157</f>
        <v>0</v>
      </c>
      <c r="BW232" s="289">
        <f>'鱼属性|FishAttribute'!CC157</f>
        <v>0</v>
      </c>
      <c r="BX232" s="289">
        <f>'鱼属性|FishAttribute'!CD157</f>
        <v>0</v>
      </c>
      <c r="BY232" s="289">
        <f>'鱼属性|FishAttribute'!CE157</f>
        <v>0</v>
      </c>
    </row>
    <row r="233" spans="69:77">
      <c r="BQ233" s="290">
        <f>'鱼属性|FishAttribute'!A158</f>
        <v>0</v>
      </c>
      <c r="BR233" s="290">
        <f>'鱼属性|FishAttribute'!B158</f>
        <v>0</v>
      </c>
      <c r="BS233" s="289">
        <f>'鱼属性|FishAttribute'!BY158</f>
        <v>0</v>
      </c>
      <c r="BT233" s="289">
        <f>'鱼属性|FishAttribute'!BZ158</f>
        <v>0</v>
      </c>
      <c r="BU233" s="289">
        <f>'鱼属性|FishAttribute'!CA158</f>
        <v>0</v>
      </c>
      <c r="BV233" s="289">
        <f>'鱼属性|FishAttribute'!CB158</f>
        <v>0</v>
      </c>
      <c r="BW233" s="289">
        <f>'鱼属性|FishAttribute'!CC158</f>
        <v>0</v>
      </c>
      <c r="BX233" s="289">
        <f>'鱼属性|FishAttribute'!CD158</f>
        <v>0</v>
      </c>
      <c r="BY233" s="289">
        <f>'鱼属性|FishAttribute'!CE158</f>
        <v>0</v>
      </c>
    </row>
    <row r="234" spans="69:77">
      <c r="BQ234" s="290">
        <f>'鱼属性|FishAttribute'!A159</f>
        <v>0</v>
      </c>
      <c r="BR234" s="290">
        <f>'鱼属性|FishAttribute'!B159</f>
        <v>0</v>
      </c>
      <c r="BS234" s="289">
        <f>'鱼属性|FishAttribute'!BY159</f>
        <v>0</v>
      </c>
      <c r="BT234" s="289">
        <f>'鱼属性|FishAttribute'!BZ159</f>
        <v>0</v>
      </c>
      <c r="BU234" s="289">
        <f>'鱼属性|FishAttribute'!CA159</f>
        <v>0</v>
      </c>
      <c r="BV234" s="289">
        <f>'鱼属性|FishAttribute'!CB159</f>
        <v>0</v>
      </c>
      <c r="BW234" s="289">
        <f>'鱼属性|FishAttribute'!CC159</f>
        <v>0</v>
      </c>
      <c r="BX234" s="289">
        <f>'鱼属性|FishAttribute'!CD159</f>
        <v>0</v>
      </c>
      <c r="BY234" s="289">
        <f>'鱼属性|FishAttribute'!CE159</f>
        <v>0</v>
      </c>
    </row>
    <row r="235" spans="69:77">
      <c r="BQ235" s="290">
        <f>'鱼属性|FishAttribute'!A160</f>
        <v>0</v>
      </c>
      <c r="BR235" s="290">
        <f>'鱼属性|FishAttribute'!B160</f>
        <v>0</v>
      </c>
      <c r="BS235" s="289">
        <f>'鱼属性|FishAttribute'!BY160</f>
        <v>0</v>
      </c>
      <c r="BT235" s="289">
        <f>'鱼属性|FishAttribute'!BZ160</f>
        <v>0</v>
      </c>
      <c r="BU235" s="289">
        <f>'鱼属性|FishAttribute'!CA160</f>
        <v>0</v>
      </c>
      <c r="BV235" s="289">
        <f>'鱼属性|FishAttribute'!CB160</f>
        <v>0</v>
      </c>
      <c r="BW235" s="289">
        <f>'鱼属性|FishAttribute'!CC160</f>
        <v>0</v>
      </c>
      <c r="BX235" s="289">
        <f>'鱼属性|FishAttribute'!CD160</f>
        <v>0</v>
      </c>
      <c r="BY235" s="289">
        <f>'鱼属性|FishAttribute'!CE160</f>
        <v>0</v>
      </c>
    </row>
    <row r="236" spans="69:77">
      <c r="BQ236" s="290">
        <f>'鱼属性|FishAttribute'!A161</f>
        <v>0</v>
      </c>
      <c r="BR236" s="290">
        <f>'鱼属性|FishAttribute'!B161</f>
        <v>0</v>
      </c>
      <c r="BS236" s="289">
        <f>'鱼属性|FishAttribute'!BY161</f>
        <v>0</v>
      </c>
      <c r="BT236" s="289">
        <f>'鱼属性|FishAttribute'!BZ161</f>
        <v>0</v>
      </c>
      <c r="BU236" s="289">
        <f>'鱼属性|FishAttribute'!CA161</f>
        <v>0</v>
      </c>
      <c r="BV236" s="289">
        <f>'鱼属性|FishAttribute'!CB161</f>
        <v>0</v>
      </c>
      <c r="BW236" s="289">
        <f>'鱼属性|FishAttribute'!CC161</f>
        <v>0</v>
      </c>
      <c r="BX236" s="289">
        <f>'鱼属性|FishAttribute'!CD161</f>
        <v>0</v>
      </c>
      <c r="BY236" s="289">
        <f>'鱼属性|FishAttribute'!CE161</f>
        <v>0</v>
      </c>
    </row>
    <row r="237" spans="69:77">
      <c r="BQ237" s="290">
        <f>'鱼属性|FishAttribute'!A162</f>
        <v>0</v>
      </c>
      <c r="BR237" s="290">
        <f>'鱼属性|FishAttribute'!B162</f>
        <v>0</v>
      </c>
      <c r="BS237" s="289">
        <f>'鱼属性|FishAttribute'!BY162</f>
        <v>0</v>
      </c>
      <c r="BT237" s="289">
        <f>'鱼属性|FishAttribute'!BZ162</f>
        <v>0</v>
      </c>
      <c r="BU237" s="289">
        <f>'鱼属性|FishAttribute'!CA162</f>
        <v>0</v>
      </c>
      <c r="BV237" s="289">
        <f>'鱼属性|FishAttribute'!CB162</f>
        <v>0</v>
      </c>
      <c r="BW237" s="289">
        <f>'鱼属性|FishAttribute'!CC162</f>
        <v>0</v>
      </c>
      <c r="BX237" s="289">
        <f>'鱼属性|FishAttribute'!CD162</f>
        <v>0</v>
      </c>
      <c r="BY237" s="289">
        <f>'鱼属性|FishAttribute'!CE162</f>
        <v>0</v>
      </c>
    </row>
    <row r="238" spans="69:77">
      <c r="BQ238" s="290">
        <f>'鱼属性|FishAttribute'!A163</f>
        <v>0</v>
      </c>
      <c r="BR238" s="290">
        <f>'鱼属性|FishAttribute'!B163</f>
        <v>0</v>
      </c>
      <c r="BS238" s="289">
        <f>'鱼属性|FishAttribute'!BY163</f>
        <v>0</v>
      </c>
      <c r="BT238" s="289">
        <f>'鱼属性|FishAttribute'!BZ163</f>
        <v>0</v>
      </c>
      <c r="BU238" s="289">
        <f>'鱼属性|FishAttribute'!CA163</f>
        <v>0</v>
      </c>
      <c r="BV238" s="289">
        <f>'鱼属性|FishAttribute'!CB163</f>
        <v>0</v>
      </c>
      <c r="BW238" s="289">
        <f>'鱼属性|FishAttribute'!CC163</f>
        <v>0</v>
      </c>
      <c r="BX238" s="289">
        <f>'鱼属性|FishAttribute'!CD163</f>
        <v>0</v>
      </c>
      <c r="BY238" s="289">
        <f>'鱼属性|FishAttribute'!CE163</f>
        <v>0</v>
      </c>
    </row>
    <row r="239" spans="69:77">
      <c r="BQ239" s="290">
        <f>'鱼属性|FishAttribute'!A164</f>
        <v>0</v>
      </c>
      <c r="BR239" s="290">
        <f>'鱼属性|FishAttribute'!B164</f>
        <v>0</v>
      </c>
      <c r="BS239" s="289">
        <f>'鱼属性|FishAttribute'!BY164</f>
        <v>0</v>
      </c>
      <c r="BT239" s="289">
        <f>'鱼属性|FishAttribute'!BZ164</f>
        <v>0</v>
      </c>
      <c r="BU239" s="289">
        <f>'鱼属性|FishAttribute'!CA164</f>
        <v>0</v>
      </c>
      <c r="BV239" s="289">
        <f>'鱼属性|FishAttribute'!CB164</f>
        <v>0</v>
      </c>
      <c r="BW239" s="289">
        <f>'鱼属性|FishAttribute'!CC164</f>
        <v>0</v>
      </c>
      <c r="BX239" s="289">
        <f>'鱼属性|FishAttribute'!CD164</f>
        <v>0</v>
      </c>
      <c r="BY239" s="289">
        <f>'鱼属性|FishAttribute'!CE164</f>
        <v>0</v>
      </c>
    </row>
    <row r="240" spans="69:77">
      <c r="BQ240" s="290">
        <f>'鱼属性|FishAttribute'!A165</f>
        <v>0</v>
      </c>
      <c r="BR240" s="290">
        <f>'鱼属性|FishAttribute'!B165</f>
        <v>0</v>
      </c>
      <c r="BS240" s="289">
        <f>'鱼属性|FishAttribute'!BY165</f>
        <v>0</v>
      </c>
      <c r="BT240" s="289">
        <f>'鱼属性|FishAttribute'!BZ165</f>
        <v>0</v>
      </c>
      <c r="BU240" s="289">
        <f>'鱼属性|FishAttribute'!CA165</f>
        <v>0</v>
      </c>
      <c r="BV240" s="289">
        <f>'鱼属性|FishAttribute'!CB165</f>
        <v>0</v>
      </c>
      <c r="BW240" s="289">
        <f>'鱼属性|FishAttribute'!CC165</f>
        <v>0</v>
      </c>
      <c r="BX240" s="289">
        <f>'鱼属性|FishAttribute'!CD165</f>
        <v>0</v>
      </c>
      <c r="BY240" s="289">
        <f>'鱼属性|FishAttribute'!CE165</f>
        <v>0</v>
      </c>
    </row>
    <row r="241" spans="69:77">
      <c r="BQ241" s="290">
        <f>'鱼属性|FishAttribute'!A166</f>
        <v>0</v>
      </c>
      <c r="BR241" s="290">
        <f>'鱼属性|FishAttribute'!B166</f>
        <v>0</v>
      </c>
      <c r="BS241" s="289">
        <f>'鱼属性|FishAttribute'!BY166</f>
        <v>0</v>
      </c>
      <c r="BT241" s="289">
        <f>'鱼属性|FishAttribute'!BZ166</f>
        <v>0</v>
      </c>
      <c r="BU241" s="289">
        <f>'鱼属性|FishAttribute'!CA166</f>
        <v>0</v>
      </c>
      <c r="BV241" s="289">
        <f>'鱼属性|FishAttribute'!CB166</f>
        <v>0</v>
      </c>
      <c r="BW241" s="289">
        <f>'鱼属性|FishAttribute'!CC166</f>
        <v>0</v>
      </c>
      <c r="BX241" s="289">
        <f>'鱼属性|FishAttribute'!CD166</f>
        <v>0</v>
      </c>
      <c r="BY241" s="289">
        <f>'鱼属性|FishAttribute'!CE166</f>
        <v>0</v>
      </c>
    </row>
    <row r="242" spans="69:77">
      <c r="BQ242" s="290">
        <f>'鱼属性|FishAttribute'!A167</f>
        <v>0</v>
      </c>
      <c r="BR242" s="290">
        <f>'鱼属性|FishAttribute'!B167</f>
        <v>0</v>
      </c>
      <c r="BS242" s="289">
        <f>'鱼属性|FishAttribute'!BY167</f>
        <v>0</v>
      </c>
      <c r="BT242" s="289">
        <f>'鱼属性|FishAttribute'!BZ167</f>
        <v>0</v>
      </c>
      <c r="BU242" s="289">
        <f>'鱼属性|FishAttribute'!CA167</f>
        <v>0</v>
      </c>
      <c r="BV242" s="289">
        <f>'鱼属性|FishAttribute'!CB167</f>
        <v>0</v>
      </c>
      <c r="BW242" s="289">
        <f>'鱼属性|FishAttribute'!CC167</f>
        <v>0</v>
      </c>
      <c r="BX242" s="289">
        <f>'鱼属性|FishAttribute'!CD167</f>
        <v>0</v>
      </c>
      <c r="BY242" s="289">
        <f>'鱼属性|FishAttribute'!CE167</f>
        <v>0</v>
      </c>
    </row>
    <row r="243" spans="69:77">
      <c r="BQ243" s="290">
        <f>'鱼属性|FishAttribute'!A168</f>
        <v>0</v>
      </c>
      <c r="BR243" s="290">
        <f>'鱼属性|FishAttribute'!B168</f>
        <v>0</v>
      </c>
      <c r="BS243" s="289">
        <f>'鱼属性|FishAttribute'!BY168</f>
        <v>0</v>
      </c>
      <c r="BT243" s="289">
        <f>'鱼属性|FishAttribute'!BZ168</f>
        <v>0</v>
      </c>
      <c r="BU243" s="289">
        <f>'鱼属性|FishAttribute'!CA168</f>
        <v>0</v>
      </c>
      <c r="BV243" s="289">
        <f>'鱼属性|FishAttribute'!CB168</f>
        <v>0</v>
      </c>
      <c r="BW243" s="289">
        <f>'鱼属性|FishAttribute'!CC168</f>
        <v>0</v>
      </c>
      <c r="BX243" s="289">
        <f>'鱼属性|FishAttribute'!CD168</f>
        <v>0</v>
      </c>
      <c r="BY243" s="289">
        <f>'鱼属性|FishAttribute'!CE168</f>
        <v>0</v>
      </c>
    </row>
    <row r="244" spans="69:77">
      <c r="BQ244" s="290">
        <f>'鱼属性|FishAttribute'!A169</f>
        <v>0</v>
      </c>
      <c r="BR244" s="290">
        <f>'鱼属性|FishAttribute'!B169</f>
        <v>0</v>
      </c>
      <c r="BS244" s="289">
        <f>'鱼属性|FishAttribute'!BY169</f>
        <v>0</v>
      </c>
      <c r="BT244" s="289">
        <f>'鱼属性|FishAttribute'!BZ169</f>
        <v>0</v>
      </c>
      <c r="BU244" s="289">
        <f>'鱼属性|FishAttribute'!CA169</f>
        <v>0</v>
      </c>
      <c r="BV244" s="289">
        <f>'鱼属性|FishAttribute'!CB169</f>
        <v>0</v>
      </c>
      <c r="BW244" s="289">
        <f>'鱼属性|FishAttribute'!CC169</f>
        <v>0</v>
      </c>
      <c r="BX244" s="289">
        <f>'鱼属性|FishAttribute'!CD169</f>
        <v>0</v>
      </c>
      <c r="BY244" s="289">
        <f>'鱼属性|FishAttribute'!CE169</f>
        <v>0</v>
      </c>
    </row>
    <row r="245" spans="69:77">
      <c r="BQ245" s="290">
        <f>'鱼属性|FishAttribute'!A170</f>
        <v>0</v>
      </c>
      <c r="BR245" s="290">
        <f>'鱼属性|FishAttribute'!B170</f>
        <v>0</v>
      </c>
      <c r="BS245" s="289">
        <f>'鱼属性|FishAttribute'!BY170</f>
        <v>0</v>
      </c>
      <c r="BT245" s="289">
        <f>'鱼属性|FishAttribute'!BZ170</f>
        <v>0</v>
      </c>
      <c r="BU245" s="289">
        <f>'鱼属性|FishAttribute'!CA170</f>
        <v>0</v>
      </c>
      <c r="BV245" s="289">
        <f>'鱼属性|FishAttribute'!CB170</f>
        <v>0</v>
      </c>
      <c r="BW245" s="289">
        <f>'鱼属性|FishAttribute'!CC170</f>
        <v>0</v>
      </c>
      <c r="BX245" s="289">
        <f>'鱼属性|FishAttribute'!CD170</f>
        <v>0</v>
      </c>
      <c r="BY245" s="289">
        <f>'鱼属性|FishAttribute'!CE170</f>
        <v>0</v>
      </c>
    </row>
    <row r="246" spans="69:77">
      <c r="BQ246" s="290">
        <f>'鱼属性|FishAttribute'!A171</f>
        <v>0</v>
      </c>
      <c r="BR246" s="290">
        <f>'鱼属性|FishAttribute'!B171</f>
        <v>0</v>
      </c>
      <c r="BS246" s="289">
        <f>'鱼属性|FishAttribute'!BY171</f>
        <v>0</v>
      </c>
      <c r="BT246" s="289">
        <f>'鱼属性|FishAttribute'!BZ171</f>
        <v>0</v>
      </c>
      <c r="BU246" s="289">
        <f>'鱼属性|FishAttribute'!CA171</f>
        <v>0</v>
      </c>
      <c r="BV246" s="289">
        <f>'鱼属性|FishAttribute'!CB171</f>
        <v>0</v>
      </c>
      <c r="BW246" s="289">
        <f>'鱼属性|FishAttribute'!CC171</f>
        <v>0</v>
      </c>
      <c r="BX246" s="289">
        <f>'鱼属性|FishAttribute'!CD171</f>
        <v>0</v>
      </c>
      <c r="BY246" s="289">
        <f>'鱼属性|FishAttribute'!CE171</f>
        <v>0</v>
      </c>
    </row>
    <row r="247" spans="69:77">
      <c r="BQ247" s="290">
        <f>'鱼属性|FishAttribute'!A172</f>
        <v>0</v>
      </c>
      <c r="BR247" s="290">
        <f>'鱼属性|FishAttribute'!B172</f>
        <v>0</v>
      </c>
      <c r="BS247" s="289">
        <f>'鱼属性|FishAttribute'!BY172</f>
        <v>0</v>
      </c>
      <c r="BT247" s="289">
        <f>'鱼属性|FishAttribute'!BZ172</f>
        <v>0</v>
      </c>
      <c r="BU247" s="289">
        <f>'鱼属性|FishAttribute'!CA172</f>
        <v>0</v>
      </c>
      <c r="BV247" s="289">
        <f>'鱼属性|FishAttribute'!CB172</f>
        <v>0</v>
      </c>
      <c r="BW247" s="289">
        <f>'鱼属性|FishAttribute'!CC172</f>
        <v>0</v>
      </c>
      <c r="BX247" s="289">
        <f>'鱼属性|FishAttribute'!CD172</f>
        <v>0</v>
      </c>
      <c r="BY247" s="289">
        <f>'鱼属性|FishAttribute'!CE172</f>
        <v>0</v>
      </c>
    </row>
    <row r="248" spans="69:77">
      <c r="BQ248" s="290">
        <f>'鱼属性|FishAttribute'!A173</f>
        <v>0</v>
      </c>
      <c r="BR248" s="290">
        <f>'鱼属性|FishAttribute'!B173</f>
        <v>0</v>
      </c>
      <c r="BS248" s="289">
        <f>'鱼属性|FishAttribute'!BY173</f>
        <v>0</v>
      </c>
      <c r="BT248" s="289">
        <f>'鱼属性|FishAttribute'!BZ173</f>
        <v>0</v>
      </c>
      <c r="BU248" s="289">
        <f>'鱼属性|FishAttribute'!CA173</f>
        <v>0</v>
      </c>
      <c r="BV248" s="289">
        <f>'鱼属性|FishAttribute'!CB173</f>
        <v>0</v>
      </c>
      <c r="BW248" s="289">
        <f>'鱼属性|FishAttribute'!CC173</f>
        <v>0</v>
      </c>
      <c r="BX248" s="289">
        <f>'鱼属性|FishAttribute'!CD173</f>
        <v>0</v>
      </c>
      <c r="BY248" s="289">
        <f>'鱼属性|FishAttribute'!CE173</f>
        <v>0</v>
      </c>
    </row>
    <row r="249" spans="69:77">
      <c r="BQ249" s="290">
        <f>'鱼属性|FishAttribute'!A174</f>
        <v>0</v>
      </c>
      <c r="BR249" s="290">
        <f>'鱼属性|FishAttribute'!B174</f>
        <v>0</v>
      </c>
      <c r="BS249" s="289">
        <f>'鱼属性|FishAttribute'!BY174</f>
        <v>0</v>
      </c>
      <c r="BT249" s="289">
        <f>'鱼属性|FishAttribute'!BZ174</f>
        <v>0</v>
      </c>
      <c r="BU249" s="289">
        <f>'鱼属性|FishAttribute'!CA174</f>
        <v>0</v>
      </c>
      <c r="BV249" s="289">
        <f>'鱼属性|FishAttribute'!CB174</f>
        <v>0</v>
      </c>
      <c r="BW249" s="289">
        <f>'鱼属性|FishAttribute'!CC174</f>
        <v>0</v>
      </c>
      <c r="BX249" s="289">
        <f>'鱼属性|FishAttribute'!CD174</f>
        <v>0</v>
      </c>
      <c r="BY249" s="289">
        <f>'鱼属性|FishAttribute'!CE174</f>
        <v>0</v>
      </c>
    </row>
    <row r="250" spans="69:77">
      <c r="BQ250" s="290">
        <f>'鱼属性|FishAttribute'!A175</f>
        <v>0</v>
      </c>
      <c r="BR250" s="290">
        <f>'鱼属性|FishAttribute'!B175</f>
        <v>0</v>
      </c>
      <c r="BS250" s="289">
        <f>'鱼属性|FishAttribute'!BY175</f>
        <v>0</v>
      </c>
      <c r="BT250" s="289">
        <f>'鱼属性|FishAttribute'!BZ175</f>
        <v>0</v>
      </c>
      <c r="BU250" s="289">
        <f>'鱼属性|FishAttribute'!CA175</f>
        <v>0</v>
      </c>
      <c r="BV250" s="289">
        <f>'鱼属性|FishAttribute'!CB175</f>
        <v>0</v>
      </c>
      <c r="BW250" s="289">
        <f>'鱼属性|FishAttribute'!CC175</f>
        <v>0</v>
      </c>
      <c r="BX250" s="289">
        <f>'鱼属性|FishAttribute'!CD175</f>
        <v>0</v>
      </c>
      <c r="BY250" s="289">
        <f>'鱼属性|FishAttribute'!CE175</f>
        <v>0</v>
      </c>
    </row>
    <row r="251" spans="69:77">
      <c r="BQ251" s="290">
        <f>'鱼属性|FishAttribute'!A176</f>
        <v>0</v>
      </c>
      <c r="BR251" s="290">
        <f>'鱼属性|FishAttribute'!B176</f>
        <v>0</v>
      </c>
      <c r="BS251" s="289">
        <f>'鱼属性|FishAttribute'!BY176</f>
        <v>0</v>
      </c>
      <c r="BT251" s="289">
        <f>'鱼属性|FishAttribute'!BZ176</f>
        <v>0</v>
      </c>
      <c r="BU251" s="289">
        <f>'鱼属性|FishAttribute'!CA176</f>
        <v>0</v>
      </c>
      <c r="BV251" s="289">
        <f>'鱼属性|FishAttribute'!CB176</f>
        <v>0</v>
      </c>
      <c r="BW251" s="289">
        <f>'鱼属性|FishAttribute'!CC176</f>
        <v>0</v>
      </c>
      <c r="BX251" s="289">
        <f>'鱼属性|FishAttribute'!CD176</f>
        <v>0</v>
      </c>
      <c r="BY251" s="289">
        <f>'鱼属性|FishAttribute'!CE176</f>
        <v>0</v>
      </c>
    </row>
    <row r="252" spans="69:77">
      <c r="BQ252" s="290">
        <f>'鱼属性|FishAttribute'!A177</f>
        <v>0</v>
      </c>
      <c r="BR252" s="290">
        <f>'鱼属性|FishAttribute'!B177</f>
        <v>0</v>
      </c>
      <c r="BS252" s="289">
        <f>'鱼属性|FishAttribute'!BY177</f>
        <v>0</v>
      </c>
      <c r="BT252" s="289">
        <f>'鱼属性|FishAttribute'!BZ177</f>
        <v>0</v>
      </c>
      <c r="BU252" s="289">
        <f>'鱼属性|FishAttribute'!CA177</f>
        <v>0</v>
      </c>
      <c r="BV252" s="289">
        <f>'鱼属性|FishAttribute'!CB177</f>
        <v>0</v>
      </c>
      <c r="BW252" s="289">
        <f>'鱼属性|FishAttribute'!CC177</f>
        <v>0</v>
      </c>
      <c r="BX252" s="289">
        <f>'鱼属性|FishAttribute'!CD177</f>
        <v>0</v>
      </c>
      <c r="BY252" s="289">
        <f>'鱼属性|FishAttribute'!CE177</f>
        <v>0</v>
      </c>
    </row>
    <row r="253" spans="69:77">
      <c r="BQ253" s="290">
        <f>'鱼属性|FishAttribute'!A178</f>
        <v>0</v>
      </c>
      <c r="BR253" s="290">
        <f>'鱼属性|FishAttribute'!B178</f>
        <v>0</v>
      </c>
      <c r="BS253" s="289">
        <f>'鱼属性|FishAttribute'!BY178</f>
        <v>0</v>
      </c>
      <c r="BT253" s="289">
        <f>'鱼属性|FishAttribute'!BZ178</f>
        <v>0</v>
      </c>
      <c r="BU253" s="289">
        <f>'鱼属性|FishAttribute'!CA178</f>
        <v>0</v>
      </c>
      <c r="BV253" s="289">
        <f>'鱼属性|FishAttribute'!CB178</f>
        <v>0</v>
      </c>
      <c r="BW253" s="289">
        <f>'鱼属性|FishAttribute'!CC178</f>
        <v>0</v>
      </c>
      <c r="BX253" s="289">
        <f>'鱼属性|FishAttribute'!CD178</f>
        <v>0</v>
      </c>
      <c r="BY253" s="289">
        <f>'鱼属性|FishAttribute'!CE178</f>
        <v>0</v>
      </c>
    </row>
    <row r="254" spans="69:77">
      <c r="BQ254" s="290">
        <f>'鱼属性|FishAttribute'!A179</f>
        <v>0</v>
      </c>
      <c r="BR254" s="290">
        <f>'鱼属性|FishAttribute'!B179</f>
        <v>0</v>
      </c>
      <c r="BS254" s="289">
        <f>'鱼属性|FishAttribute'!BY179</f>
        <v>0</v>
      </c>
      <c r="BT254" s="289">
        <f>'鱼属性|FishAttribute'!BZ179</f>
        <v>0</v>
      </c>
      <c r="BU254" s="289">
        <f>'鱼属性|FishAttribute'!CA179</f>
        <v>0</v>
      </c>
      <c r="BV254" s="289">
        <f>'鱼属性|FishAttribute'!CB179</f>
        <v>0</v>
      </c>
      <c r="BW254" s="289">
        <f>'鱼属性|FishAttribute'!CC179</f>
        <v>0</v>
      </c>
      <c r="BX254" s="289">
        <f>'鱼属性|FishAttribute'!CD179</f>
        <v>0</v>
      </c>
      <c r="BY254" s="289">
        <f>'鱼属性|FishAttribute'!CE179</f>
        <v>0</v>
      </c>
    </row>
    <row r="255" spans="69:77">
      <c r="BQ255" s="290">
        <f>'鱼属性|FishAttribute'!A180</f>
        <v>0</v>
      </c>
      <c r="BR255" s="290">
        <f>'鱼属性|FishAttribute'!B180</f>
        <v>0</v>
      </c>
      <c r="BS255" s="289">
        <f>'鱼属性|FishAttribute'!BY180</f>
        <v>0</v>
      </c>
      <c r="BT255" s="289">
        <f>'鱼属性|FishAttribute'!BZ180</f>
        <v>0</v>
      </c>
      <c r="BU255" s="289">
        <f>'鱼属性|FishAttribute'!CA180</f>
        <v>0</v>
      </c>
      <c r="BV255" s="289">
        <f>'鱼属性|FishAttribute'!CB180</f>
        <v>0</v>
      </c>
      <c r="BW255" s="289">
        <f>'鱼属性|FishAttribute'!CC180</f>
        <v>0</v>
      </c>
      <c r="BX255" s="289">
        <f>'鱼属性|FishAttribute'!CD180</f>
        <v>0</v>
      </c>
      <c r="BY255" s="289">
        <f>'鱼属性|FishAttribute'!CE180</f>
        <v>0</v>
      </c>
    </row>
    <row r="256" spans="69:77">
      <c r="BQ256" s="290">
        <f>'鱼属性|FishAttribute'!A181</f>
        <v>0</v>
      </c>
      <c r="BR256" s="290">
        <f>'鱼属性|FishAttribute'!B181</f>
        <v>0</v>
      </c>
      <c r="BS256" s="289">
        <f>'鱼属性|FishAttribute'!BY181</f>
        <v>0</v>
      </c>
      <c r="BT256" s="289">
        <f>'鱼属性|FishAttribute'!BZ181</f>
        <v>0</v>
      </c>
      <c r="BU256" s="289">
        <f>'鱼属性|FishAttribute'!CA181</f>
        <v>0</v>
      </c>
      <c r="BV256" s="289">
        <f>'鱼属性|FishAttribute'!CB181</f>
        <v>0</v>
      </c>
      <c r="BW256" s="289">
        <f>'鱼属性|FishAttribute'!CC181</f>
        <v>0</v>
      </c>
      <c r="BX256" s="289">
        <f>'鱼属性|FishAttribute'!CD181</f>
        <v>0</v>
      </c>
      <c r="BY256" s="289">
        <f>'鱼属性|FishAttribute'!CE181</f>
        <v>0</v>
      </c>
    </row>
    <row r="257" spans="69:77">
      <c r="BQ257" s="290">
        <f>'鱼属性|FishAttribute'!A182</f>
        <v>0</v>
      </c>
      <c r="BR257" s="290">
        <f>'鱼属性|FishAttribute'!B182</f>
        <v>0</v>
      </c>
      <c r="BS257" s="289">
        <f>'鱼属性|FishAttribute'!BY182</f>
        <v>0</v>
      </c>
      <c r="BT257" s="289">
        <f>'鱼属性|FishAttribute'!BZ182</f>
        <v>0</v>
      </c>
      <c r="BU257" s="289">
        <f>'鱼属性|FishAttribute'!CA182</f>
        <v>0</v>
      </c>
      <c r="BV257" s="289">
        <f>'鱼属性|FishAttribute'!CB182</f>
        <v>0</v>
      </c>
      <c r="BW257" s="289">
        <f>'鱼属性|FishAttribute'!CC182</f>
        <v>0</v>
      </c>
      <c r="BX257" s="289">
        <f>'鱼属性|FishAttribute'!CD182</f>
        <v>0</v>
      </c>
      <c r="BY257" s="289">
        <f>'鱼属性|FishAttribute'!CE182</f>
        <v>0</v>
      </c>
    </row>
    <row r="258" spans="69:77">
      <c r="BQ258" s="290">
        <f>'鱼属性|FishAttribute'!A183</f>
        <v>0</v>
      </c>
      <c r="BR258" s="290">
        <f>'鱼属性|FishAttribute'!B183</f>
        <v>0</v>
      </c>
      <c r="BS258" s="289">
        <f>'鱼属性|FishAttribute'!BY183</f>
        <v>0</v>
      </c>
      <c r="BT258" s="289">
        <f>'鱼属性|FishAttribute'!BZ183</f>
        <v>0</v>
      </c>
      <c r="BU258" s="289">
        <f>'鱼属性|FishAttribute'!CA183</f>
        <v>0</v>
      </c>
      <c r="BV258" s="289">
        <f>'鱼属性|FishAttribute'!CB183</f>
        <v>0</v>
      </c>
      <c r="BW258" s="289">
        <f>'鱼属性|FishAttribute'!CC183</f>
        <v>0</v>
      </c>
      <c r="BX258" s="289">
        <f>'鱼属性|FishAttribute'!CD183</f>
        <v>0</v>
      </c>
      <c r="BY258" s="289">
        <f>'鱼属性|FishAttribute'!CE183</f>
        <v>0</v>
      </c>
    </row>
    <row r="259" spans="69:77">
      <c r="BQ259" s="290">
        <f>'鱼属性|FishAttribute'!A184</f>
        <v>0</v>
      </c>
      <c r="BR259" s="290">
        <f>'鱼属性|FishAttribute'!B184</f>
        <v>0</v>
      </c>
      <c r="BS259" s="289">
        <f>'鱼属性|FishAttribute'!BY184</f>
        <v>0</v>
      </c>
      <c r="BT259" s="289">
        <f>'鱼属性|FishAttribute'!BZ184</f>
        <v>0</v>
      </c>
      <c r="BU259" s="289">
        <f>'鱼属性|FishAttribute'!CA184</f>
        <v>0</v>
      </c>
      <c r="BV259" s="289">
        <f>'鱼属性|FishAttribute'!CB184</f>
        <v>0</v>
      </c>
      <c r="BW259" s="289">
        <f>'鱼属性|FishAttribute'!CC184</f>
        <v>0</v>
      </c>
      <c r="BX259" s="289">
        <f>'鱼属性|FishAttribute'!CD184</f>
        <v>0</v>
      </c>
      <c r="BY259" s="289">
        <f>'鱼属性|FishAttribute'!CE184</f>
        <v>0</v>
      </c>
    </row>
    <row r="260" spans="69:77">
      <c r="BQ260" s="290">
        <f>'鱼属性|FishAttribute'!A185</f>
        <v>0</v>
      </c>
      <c r="BR260" s="290">
        <f>'鱼属性|FishAttribute'!B185</f>
        <v>0</v>
      </c>
      <c r="BS260" s="289">
        <f>'鱼属性|FishAttribute'!BY185</f>
        <v>0</v>
      </c>
      <c r="BT260" s="289">
        <f>'鱼属性|FishAttribute'!BZ185</f>
        <v>0</v>
      </c>
      <c r="BU260" s="289">
        <f>'鱼属性|FishAttribute'!CA185</f>
        <v>0</v>
      </c>
      <c r="BV260" s="289">
        <f>'鱼属性|FishAttribute'!CB185</f>
        <v>0</v>
      </c>
      <c r="BW260" s="289">
        <f>'鱼属性|FishAttribute'!CC185</f>
        <v>0</v>
      </c>
      <c r="BX260" s="289">
        <f>'鱼属性|FishAttribute'!CD185</f>
        <v>0</v>
      </c>
      <c r="BY260" s="289">
        <f>'鱼属性|FishAttribute'!CE185</f>
        <v>0</v>
      </c>
    </row>
    <row r="261" spans="69:77">
      <c r="BQ261" s="290">
        <f>'鱼属性|FishAttribute'!A186</f>
        <v>0</v>
      </c>
      <c r="BR261" s="290">
        <f>'鱼属性|FishAttribute'!B186</f>
        <v>0</v>
      </c>
      <c r="BS261" s="289">
        <f>'鱼属性|FishAttribute'!BY186</f>
        <v>0</v>
      </c>
      <c r="BT261" s="289">
        <f>'鱼属性|FishAttribute'!BZ186</f>
        <v>0</v>
      </c>
      <c r="BU261" s="289">
        <f>'鱼属性|FishAttribute'!CA186</f>
        <v>0</v>
      </c>
      <c r="BV261" s="289">
        <f>'鱼属性|FishAttribute'!CB186</f>
        <v>0</v>
      </c>
      <c r="BW261" s="289">
        <f>'鱼属性|FishAttribute'!CC186</f>
        <v>0</v>
      </c>
      <c r="BX261" s="289">
        <f>'鱼属性|FishAttribute'!CD186</f>
        <v>0</v>
      </c>
      <c r="BY261" s="289">
        <f>'鱼属性|FishAttribute'!CE186</f>
        <v>0</v>
      </c>
    </row>
    <row r="262" spans="69:77">
      <c r="BQ262" s="290">
        <f>'鱼属性|FishAttribute'!A187</f>
        <v>0</v>
      </c>
      <c r="BR262" s="290">
        <f>'鱼属性|FishAttribute'!B187</f>
        <v>0</v>
      </c>
      <c r="BS262" s="289">
        <f>'鱼属性|FishAttribute'!BY187</f>
        <v>0</v>
      </c>
      <c r="BT262" s="289">
        <f>'鱼属性|FishAttribute'!BZ187</f>
        <v>0</v>
      </c>
      <c r="BU262" s="289">
        <f>'鱼属性|FishAttribute'!CA187</f>
        <v>0</v>
      </c>
      <c r="BV262" s="289">
        <f>'鱼属性|FishAttribute'!CB187</f>
        <v>0</v>
      </c>
      <c r="BW262" s="289">
        <f>'鱼属性|FishAttribute'!CC187</f>
        <v>0</v>
      </c>
      <c r="BX262" s="289">
        <f>'鱼属性|FishAttribute'!CD187</f>
        <v>0</v>
      </c>
      <c r="BY262" s="289">
        <f>'鱼属性|FishAttribute'!CE187</f>
        <v>0</v>
      </c>
    </row>
    <row r="263" spans="69:77">
      <c r="BQ263" s="290">
        <f>'鱼属性|FishAttribute'!A188</f>
        <v>0</v>
      </c>
      <c r="BR263" s="290">
        <f>'鱼属性|FishAttribute'!B188</f>
        <v>0</v>
      </c>
      <c r="BS263" s="289">
        <f>'鱼属性|FishAttribute'!BY188</f>
        <v>0</v>
      </c>
      <c r="BT263" s="289">
        <f>'鱼属性|FishAttribute'!BZ188</f>
        <v>0</v>
      </c>
      <c r="BU263" s="289">
        <f>'鱼属性|FishAttribute'!CA188</f>
        <v>0</v>
      </c>
      <c r="BV263" s="289">
        <f>'鱼属性|FishAttribute'!CB188</f>
        <v>0</v>
      </c>
      <c r="BW263" s="289">
        <f>'鱼属性|FishAttribute'!CC188</f>
        <v>0</v>
      </c>
      <c r="BX263" s="289">
        <f>'鱼属性|FishAttribute'!CD188</f>
        <v>0</v>
      </c>
      <c r="BY263" s="289">
        <f>'鱼属性|FishAttribute'!CE188</f>
        <v>0</v>
      </c>
    </row>
    <row r="264" spans="69:77">
      <c r="BQ264" s="290">
        <f>'鱼属性|FishAttribute'!A189</f>
        <v>0</v>
      </c>
      <c r="BR264" s="290">
        <f>'鱼属性|FishAttribute'!B189</f>
        <v>0</v>
      </c>
      <c r="BS264" s="289">
        <f>'鱼属性|FishAttribute'!BY189</f>
        <v>0</v>
      </c>
      <c r="BT264" s="289">
        <f>'鱼属性|FishAttribute'!BZ189</f>
        <v>0</v>
      </c>
      <c r="BU264" s="289">
        <f>'鱼属性|FishAttribute'!CA189</f>
        <v>0</v>
      </c>
      <c r="BV264" s="289">
        <f>'鱼属性|FishAttribute'!CB189</f>
        <v>0</v>
      </c>
      <c r="BW264" s="289">
        <f>'鱼属性|FishAttribute'!CC189</f>
        <v>0</v>
      </c>
      <c r="BX264" s="289">
        <f>'鱼属性|FishAttribute'!CD189</f>
        <v>0</v>
      </c>
      <c r="BY264" s="289">
        <f>'鱼属性|FishAttribute'!CE189</f>
        <v>0</v>
      </c>
    </row>
  </sheetData>
  <phoneticPr fontId="3" type="noConversion"/>
  <conditionalFormatting sqref="J1">
    <cfRule type="containsText" dxfId="55" priority="16" operator="containsText" text=" ">
      <formula>NOT(ISERROR(SEARCH(" ",J1)))</formula>
    </cfRule>
    <cfRule type="containsText" dxfId="54" priority="17" operator="containsText" text=" ">
      <formula>NOT(ISERROR(SEARCH(" ",J1)))</formula>
    </cfRule>
  </conditionalFormatting>
  <conditionalFormatting sqref="J3">
    <cfRule type="containsText" dxfId="53" priority="14" operator="containsText" text=" ">
      <formula>NOT(ISERROR(SEARCH(" ",J3)))</formula>
    </cfRule>
    <cfRule type="containsText" dxfId="52" priority="15" operator="containsText" text=" ">
      <formula>NOT(ISERROR(SEARCH(" ",J3)))</formula>
    </cfRule>
  </conditionalFormatting>
  <conditionalFormatting sqref="J4">
    <cfRule type="containsText" dxfId="51" priority="12" operator="containsText" text=" ">
      <formula>NOT(ISERROR(SEARCH(" ",J4)))</formula>
    </cfRule>
    <cfRule type="containsText" dxfId="50" priority="13" operator="containsText" text=" ">
      <formula>NOT(ISERROR(SEARCH(" ",J4)))</formula>
    </cfRule>
  </conditionalFormatting>
  <conditionalFormatting sqref="L4">
    <cfRule type="containsText" dxfId="49" priority="20" operator="containsText" text=" ">
      <formula>NOT(ISERROR(SEARCH(" ",L4)))</formula>
    </cfRule>
    <cfRule type="containsText" dxfId="48" priority="21" operator="containsText" text=" ">
      <formula>NOT(ISERROR(SEARCH(" ",L4)))</formula>
    </cfRule>
  </conditionalFormatting>
  <conditionalFormatting sqref="M4">
    <cfRule type="containsText" dxfId="47" priority="18" operator="containsText" text=" ">
      <formula>NOT(ISERROR(SEARCH(" ",M4)))</formula>
    </cfRule>
    <cfRule type="containsText" dxfId="46" priority="19" operator="containsText" text=" ">
      <formula>NOT(ISERROR(SEARCH(" ",M4)))</formula>
    </cfRule>
  </conditionalFormatting>
  <conditionalFormatting sqref="N4">
    <cfRule type="containsText" dxfId="45" priority="10" operator="containsText" text=" ">
      <formula>NOT(ISERROR(SEARCH(" ",N4)))</formula>
    </cfRule>
    <cfRule type="containsText" dxfId="44" priority="11" operator="containsText" text=" ">
      <formula>NOT(ISERROR(SEARCH(" ",N4)))</formula>
    </cfRule>
  </conditionalFormatting>
  <conditionalFormatting sqref="BS78:BU78">
    <cfRule type="containsText" dxfId="43" priority="8" operator="containsText" text=" ">
      <formula>NOT(ISERROR(SEARCH(" ",BS78)))</formula>
    </cfRule>
    <cfRule type="containsText" dxfId="42" priority="9" operator="containsText" text=" ">
      <formula>NOT(ISERROR(SEARCH(" ",BS78)))</formula>
    </cfRule>
  </conditionalFormatting>
  <conditionalFormatting sqref="BW78">
    <cfRule type="containsText" dxfId="41" priority="4" operator="containsText" text=" ">
      <formula>NOT(ISERROR(SEARCH(" ",BW78)))</formula>
    </cfRule>
    <cfRule type="containsText" dxfId="40" priority="5" operator="containsText" text=" ">
      <formula>NOT(ISERROR(SEARCH(" ",BW78)))</formula>
    </cfRule>
  </conditionalFormatting>
  <conditionalFormatting sqref="A2:A3">
    <cfRule type="containsText" dxfId="39" priority="26" operator="containsText" text=" ">
      <formula>NOT(ISERROR(SEARCH(" ",A2)))</formula>
    </cfRule>
    <cfRule type="containsText" dxfId="38" priority="27" operator="containsText" text=" ">
      <formula>NOT(ISERROR(SEARCH(" ",A2)))</formula>
    </cfRule>
  </conditionalFormatting>
  <conditionalFormatting sqref="G3:I3 G2 A1 B1:F3 Q1:R3">
    <cfRule type="containsText" dxfId="37" priority="28" operator="containsText" text=" ">
      <formula>NOT(ISERROR(SEARCH(" ",A1)))</formula>
    </cfRule>
    <cfRule type="containsText" dxfId="36" priority="29" operator="containsText" text=" ">
      <formula>NOT(ISERROR(SEARCH(" ",A1)))</formula>
    </cfRule>
  </conditionalFormatting>
  <conditionalFormatting sqref="G1:H1 J2 I1:I2 H2">
    <cfRule type="containsText" dxfId="35" priority="24" operator="containsText" text=" ">
      <formula>NOT(ISERROR(SEARCH(" ",G1)))</formula>
    </cfRule>
    <cfRule type="containsText" dxfId="34" priority="25" operator="containsText" text=" ">
      <formula>NOT(ISERROR(SEARCH(" ",G1)))</formula>
    </cfRule>
  </conditionalFormatting>
  <conditionalFormatting sqref="A4:I4 K4 Q4:R4">
    <cfRule type="containsText" dxfId="33" priority="22" operator="containsText" text=" ">
      <formula>NOT(ISERROR(SEARCH(" ",A4)))</formula>
    </cfRule>
    <cfRule type="containsText" dxfId="32" priority="23" operator="containsText" text=" ">
      <formula>NOT(ISERROR(SEARCH(" ",A4)))</formula>
    </cfRule>
  </conditionalFormatting>
  <conditionalFormatting sqref="BV78 BX78:BY78">
    <cfRule type="containsText" dxfId="31" priority="6" operator="containsText" text=" ">
      <formula>NOT(ISERROR(SEARCH(" ",BV78)))</formula>
    </cfRule>
    <cfRule type="containsText" dxfId="30" priority="7" operator="containsText" text=" ">
      <formula>NOT(ISERROR(SEARCH(" ",BV78)))</formula>
    </cfRule>
  </conditionalFormatting>
  <conditionalFormatting sqref="BA17:BQ17">
    <cfRule type="colorScale" priority="3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BA18:BQ29 BA5:BQ7 BA9:BQ16">
    <cfRule type="colorScale" priority="30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AJ5">
    <cfRule type="expression" dxfId="29" priority="2">
      <formula>$BA$5=0</formula>
    </cfRule>
  </conditionalFormatting>
  <conditionalFormatting sqref="BA8:BQ8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69930555555555596" right="0.69930555555555596" top="0.75" bottom="0.75" header="0.3" footer="0.3"/>
  <pageSetup paperSize="9" orientation="portrait"/>
  <drawing r:id="rId1"/>
  <legacy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201"/>
  <sheetViews>
    <sheetView workbookViewId="0">
      <pane ySplit="4" topLeftCell="A61" activePane="bottomLeft" state="frozen"/>
      <selection pane="bottomLeft" activeCell="F90" sqref="F90"/>
    </sheetView>
  </sheetViews>
  <sheetFormatPr defaultColWidth="9" defaultRowHeight="15.6"/>
  <cols>
    <col min="1" max="1" width="5.77734375" style="316" customWidth="1"/>
    <col min="2" max="2" width="18.21875" style="316" customWidth="1"/>
    <col min="3" max="3" width="19.21875" style="315" customWidth="1"/>
    <col min="4" max="4" width="32.44140625" style="315" customWidth="1"/>
    <col min="5" max="5" width="22.33203125" style="315" customWidth="1"/>
    <col min="6" max="6" width="18.33203125" style="315" customWidth="1"/>
    <col min="7" max="7" width="14.44140625" style="315" customWidth="1"/>
    <col min="8" max="9" width="25" style="315" customWidth="1"/>
    <col min="10" max="10" width="24" style="315" customWidth="1"/>
    <col min="11" max="11" width="22.77734375" style="315" customWidth="1"/>
    <col min="12" max="12" width="9" style="315"/>
    <col min="13" max="14" width="23.44140625" style="315" customWidth="1"/>
    <col min="15" max="16384" width="9" style="315"/>
  </cols>
  <sheetData>
    <row r="1" spans="1:9" ht="15">
      <c r="A1" s="317" t="s">
        <v>741</v>
      </c>
      <c r="B1" s="317" t="str">
        <f>'鱼属性|FishAttribute'!B1</f>
        <v>c</v>
      </c>
      <c r="C1" s="317" t="s">
        <v>741</v>
      </c>
      <c r="D1" s="317" t="s">
        <v>741</v>
      </c>
      <c r="E1" s="317" t="s">
        <v>741</v>
      </c>
      <c r="F1" s="317" t="s">
        <v>741</v>
      </c>
      <c r="G1" s="317" t="s">
        <v>741</v>
      </c>
      <c r="H1" s="317" t="s">
        <v>741</v>
      </c>
      <c r="I1" s="317" t="s">
        <v>741</v>
      </c>
    </row>
    <row r="2" spans="1:9" ht="15">
      <c r="A2" s="317" t="str">
        <f>'鱼属性|FishAttribute'!A2</f>
        <v>int</v>
      </c>
      <c r="B2" s="317" t="str">
        <f>'鱼属性|FishAttribute'!B2</f>
        <v>string</v>
      </c>
      <c r="C2" s="317" t="s">
        <v>719</v>
      </c>
      <c r="D2" s="317" t="s">
        <v>719</v>
      </c>
      <c r="E2" s="317" t="s">
        <v>719</v>
      </c>
      <c r="F2" s="317" t="s">
        <v>719</v>
      </c>
      <c r="G2" s="317" t="s">
        <v>718</v>
      </c>
      <c r="H2" s="317" t="s">
        <v>719</v>
      </c>
      <c r="I2" s="317" t="s">
        <v>719</v>
      </c>
    </row>
    <row r="3" spans="1:9" ht="15">
      <c r="A3" s="317" t="str">
        <f>'鱼属性|FishAttribute'!A3</f>
        <v>fishId</v>
      </c>
      <c r="B3" s="317" t="str">
        <f>'鱼属性|FishAttribute'!B3</f>
        <v>name</v>
      </c>
      <c r="C3" s="317" t="s">
        <v>1557</v>
      </c>
      <c r="D3" s="317" t="s">
        <v>1556</v>
      </c>
      <c r="E3" s="317" t="s">
        <v>1511</v>
      </c>
      <c r="F3" s="317" t="s">
        <v>1555</v>
      </c>
      <c r="G3" s="317" t="s">
        <v>1554</v>
      </c>
      <c r="H3" s="317" t="s">
        <v>1553</v>
      </c>
      <c r="I3" s="317" t="s">
        <v>1552</v>
      </c>
    </row>
    <row r="4" spans="1:9" ht="79.2" customHeight="1">
      <c r="A4" s="193" t="str">
        <f>'鱼属性|FishAttribute'!A4</f>
        <v>鱼id</v>
      </c>
      <c r="B4" s="176" t="str">
        <f>'鱼属性|FishAttribute'!B4</f>
        <v>鱼图片资源名称
图鉴的icon和多语言key值，描述key值为"des_"拼接name</v>
      </c>
      <c r="C4" s="176" t="s">
        <v>1551</v>
      </c>
      <c r="D4" s="176" t="s">
        <v>1550</v>
      </c>
      <c r="E4" s="176" t="s">
        <v>1549</v>
      </c>
      <c r="F4" s="176" t="s">
        <v>1548</v>
      </c>
      <c r="G4" s="176" t="s">
        <v>1547</v>
      </c>
      <c r="H4" s="176" t="s">
        <v>1546</v>
      </c>
      <c r="I4" s="176" t="s">
        <v>1545</v>
      </c>
    </row>
    <row r="5" spans="1:9">
      <c r="A5" s="37">
        <f>IF('鱼属性|FishAttribute'!A5="","",'鱼属性|FishAttribute'!A5)</f>
        <v>1</v>
      </c>
      <c r="B5" s="37" t="str">
        <f>IF('鱼属性|FishAttribute'!B5="","",'鱼属性|FishAttribute'!B5)</f>
        <v>xiaohuangyu</v>
      </c>
      <c r="C5" s="37"/>
      <c r="D5" s="37"/>
      <c r="E5" s="37"/>
      <c r="F5" s="37"/>
      <c r="G5" s="37"/>
      <c r="H5" s="37"/>
      <c r="I5" s="37"/>
    </row>
    <row r="6" spans="1:9">
      <c r="A6" s="37">
        <f>IF('鱼属性|FishAttribute'!A6="","",'鱼属性|FishAttribute'!A6)</f>
        <v>2</v>
      </c>
      <c r="B6" s="37" t="str">
        <f>IF('鱼属性|FishAttribute'!B6="","",'鱼属性|FishAttribute'!B6)</f>
        <v>hudieyu</v>
      </c>
      <c r="C6" s="37"/>
      <c r="D6" s="37"/>
      <c r="E6" s="37"/>
      <c r="F6" s="37"/>
      <c r="G6" s="37"/>
      <c r="H6" s="37"/>
      <c r="I6" s="37"/>
    </row>
    <row r="7" spans="1:9">
      <c r="A7" s="37">
        <f>IF('鱼属性|FishAttribute'!A7="","",'鱼属性|FishAttribute'!A7)</f>
        <v>3</v>
      </c>
      <c r="B7" s="37" t="str">
        <f>IF('鱼属性|FishAttribute'!B7="","",'鱼属性|FishAttribute'!B7)</f>
        <v>fangyu</v>
      </c>
      <c r="C7" s="37"/>
      <c r="D7" s="37"/>
      <c r="E7" s="37"/>
      <c r="F7" s="37"/>
      <c r="G7" s="37"/>
      <c r="H7" s="37"/>
      <c r="I7" s="37"/>
    </row>
    <row r="8" spans="1:9">
      <c r="A8" s="37">
        <f>IF('鱼属性|FishAttribute'!A8="","",'鱼属性|FishAttribute'!A8)</f>
        <v>4</v>
      </c>
      <c r="B8" s="37" t="str">
        <f>IF('鱼属性|FishAttribute'!B8="","",'鱼属性|FishAttribute'!B8)</f>
        <v>qingyi</v>
      </c>
      <c r="C8" s="37"/>
      <c r="D8" s="37"/>
      <c r="E8" s="37"/>
      <c r="F8" s="37"/>
      <c r="G8" s="37"/>
      <c r="H8" s="37"/>
      <c r="I8" s="37"/>
    </row>
    <row r="9" spans="1:9">
      <c r="A9" s="37">
        <f>IF('鱼属性|FishAttribute'!A9="","",'鱼属性|FishAttribute'!A9)</f>
        <v>5</v>
      </c>
      <c r="B9" s="37" t="str">
        <f>IF('鱼属性|FishAttribute'!B9="","",'鱼属性|FishAttribute'!B9)</f>
        <v>yinggehong</v>
      </c>
      <c r="C9" s="37"/>
      <c r="D9" s="37"/>
      <c r="E9" s="37"/>
      <c r="F9" s="37"/>
      <c r="G9" s="37"/>
      <c r="H9" s="37"/>
      <c r="I9" s="37"/>
    </row>
    <row r="10" spans="1:9">
      <c r="A10" s="37">
        <f>IF('鱼属性|FishAttribute'!A10="","",'鱼属性|FishAttribute'!A10)</f>
        <v>6</v>
      </c>
      <c r="B10" s="37" t="str">
        <f>IF('鱼属性|FishAttribute'!B10="","",'鱼属性|FishAttribute'!B10)</f>
        <v>heibaimo</v>
      </c>
      <c r="C10" s="37"/>
      <c r="D10" s="37"/>
      <c r="E10" s="37"/>
      <c r="F10" s="37"/>
      <c r="G10" s="37"/>
      <c r="H10" s="37"/>
      <c r="I10" s="37"/>
    </row>
    <row r="11" spans="1:9">
      <c r="A11" s="37">
        <f>IF('鱼属性|FishAttribute'!A11="","",'鱼属性|FishAttribute'!A11)</f>
        <v>7</v>
      </c>
      <c r="B11" s="37" t="str">
        <f>IF('鱼属性|FishAttribute'!B11="","",'鱼属性|FishAttribute'!B11)</f>
        <v>huangbaoshi</v>
      </c>
      <c r="C11" s="37"/>
      <c r="D11" s="37"/>
      <c r="E11" s="37"/>
      <c r="F11" s="37"/>
      <c r="G11" s="37"/>
      <c r="H11" s="37"/>
      <c r="I11" s="37"/>
    </row>
    <row r="12" spans="1:9">
      <c r="A12" s="37">
        <f>IF('鱼属性|FishAttribute'!A12="","",'鱼属性|FishAttribute'!A12)</f>
        <v>8</v>
      </c>
      <c r="B12" s="37" t="str">
        <f>IF('鱼属性|FishAttribute'!B12="","",'鱼属性|FishAttribute'!B12)</f>
        <v>muguayu</v>
      </c>
      <c r="C12" s="37"/>
      <c r="D12" s="37"/>
      <c r="E12" s="37"/>
      <c r="F12" s="37"/>
      <c r="G12" s="37"/>
      <c r="H12" s="37"/>
      <c r="I12" s="37"/>
    </row>
    <row r="13" spans="1:9">
      <c r="A13" s="37">
        <f>IF('鱼属性|FishAttribute'!A13="","",'鱼属性|FishAttribute'!A13)</f>
        <v>9</v>
      </c>
      <c r="B13" s="37" t="str">
        <f>IF('鱼属性|FishAttribute'!B13="","",'鱼属性|FishAttribute'!B13)</f>
        <v/>
      </c>
      <c r="C13" s="37"/>
      <c r="D13" s="37"/>
      <c r="E13" s="37"/>
      <c r="F13" s="37"/>
      <c r="G13" s="37"/>
      <c r="H13" s="37"/>
      <c r="I13" s="37"/>
    </row>
    <row r="14" spans="1:9">
      <c r="A14" s="37">
        <f>IF('鱼属性|FishAttribute'!A14="","",'鱼属性|FishAttribute'!A14)</f>
        <v>20</v>
      </c>
      <c r="B14" s="37" t="str">
        <f>IF('鱼属性|FishAttribute'!B14="","",'鱼属性|FishAttribute'!B14)</f>
        <v>huashuimu</v>
      </c>
      <c r="C14" s="37"/>
      <c r="D14" s="37"/>
      <c r="E14" s="37"/>
      <c r="F14" s="37"/>
      <c r="G14" s="37"/>
      <c r="H14" s="37"/>
      <c r="I14" s="37"/>
    </row>
    <row r="15" spans="1:9">
      <c r="A15" s="37">
        <f>IF('鱼属性|FishAttribute'!A15="","",'鱼属性|FishAttribute'!A15)</f>
        <v>10</v>
      </c>
      <c r="B15" s="37" t="str">
        <f>IF('鱼属性|FishAttribute'!B15="","",'鱼属性|FishAttribute'!B15)</f>
        <v>fengweiyu</v>
      </c>
      <c r="C15" s="37"/>
      <c r="D15" s="37"/>
      <c r="E15" s="37"/>
      <c r="F15" s="37"/>
      <c r="G15" s="37"/>
      <c r="H15" s="37"/>
      <c r="I15" s="37"/>
    </row>
    <row r="16" spans="1:9">
      <c r="A16" s="37">
        <f>IF('鱼属性|FishAttribute'!A16="","",'鱼属性|FishAttribute'!A16)</f>
        <v>11</v>
      </c>
      <c r="B16" s="37" t="str">
        <f>IF('鱼属性|FishAttribute'!B16="","",'鱼属性|FishAttribute'!B16)</f>
        <v>bimuyu</v>
      </c>
      <c r="C16" s="37"/>
      <c r="D16" s="37"/>
      <c r="E16" s="37"/>
      <c r="F16" s="37"/>
      <c r="G16" s="37"/>
      <c r="H16" s="37"/>
      <c r="I16" s="37"/>
    </row>
    <row r="17" spans="1:9">
      <c r="A17" s="37">
        <f>IF('鱼属性|FishAttribute'!A17="","",'鱼属性|FishAttribute'!A17)</f>
        <v>12</v>
      </c>
      <c r="B17" s="37" t="str">
        <f>IF('鱼属性|FishAttribute'!B17="","",'鱼属性|FishAttribute'!B17)</f>
        <v>lvqiyu</v>
      </c>
      <c r="C17" s="37"/>
      <c r="D17" s="37"/>
      <c r="E17" s="37"/>
      <c r="F17" s="37"/>
      <c r="G17" s="37"/>
      <c r="H17" s="37"/>
      <c r="I17" s="37"/>
    </row>
    <row r="18" spans="1:9">
      <c r="A18" s="37">
        <f>IF('鱼属性|FishAttribute'!A18="","",'鱼属性|FishAttribute'!A18)</f>
        <v>24</v>
      </c>
      <c r="B18" s="37" t="str">
        <f>IF('鱼属性|FishAttribute'!B18="","",'鱼属性|FishAttribute'!B18)</f>
        <v>qiyu</v>
      </c>
      <c r="C18" s="37"/>
      <c r="D18" s="37"/>
      <c r="E18" s="37"/>
      <c r="F18" s="37"/>
      <c r="G18" s="37"/>
      <c r="H18" s="37"/>
      <c r="I18" s="37"/>
    </row>
    <row r="19" spans="1:9">
      <c r="A19" s="37">
        <f>IF('鱼属性|FishAttribute'!A19="","",'鱼属性|FishAttribute'!A19)</f>
        <v>19</v>
      </c>
      <c r="B19" s="37" t="str">
        <f>IF('鱼属性|FishAttribute'!B19="","",'鱼属性|FishAttribute'!B19)</f>
        <v>damaha</v>
      </c>
      <c r="C19" s="37"/>
      <c r="D19" s="37"/>
      <c r="E19" s="37"/>
      <c r="F19" s="37"/>
      <c r="G19" s="37"/>
      <c r="H19" s="37"/>
      <c r="I19" s="37"/>
    </row>
    <row r="20" spans="1:9">
      <c r="A20" s="37">
        <f>IF('鱼属性|FishAttribute'!A20="","",'鱼属性|FishAttribute'!A20)</f>
        <v>13</v>
      </c>
      <c r="B20" s="37" t="str">
        <f>IF('鱼属性|FishAttribute'!B20="","",'鱼属性|FishAttribute'!B20)</f>
        <v>hetun</v>
      </c>
      <c r="C20" s="37"/>
      <c r="D20" s="37"/>
      <c r="E20" s="37"/>
      <c r="F20" s="37"/>
      <c r="G20" s="37"/>
      <c r="H20" s="37"/>
      <c r="I20" s="37"/>
    </row>
    <row r="21" spans="1:9">
      <c r="A21" s="37">
        <f>IF('鱼属性|FishAttribute'!A21="","",'鱼属性|FishAttribute'!A21)</f>
        <v>14</v>
      </c>
      <c r="B21" s="37" t="str">
        <f>IF('鱼属性|FishAttribute'!B21="","",'鱼属性|FishAttribute'!B21)</f>
        <v>zhangyu</v>
      </c>
      <c r="C21" s="37"/>
      <c r="D21" s="37"/>
      <c r="E21" s="37"/>
      <c r="F21" s="37"/>
      <c r="G21" s="37"/>
      <c r="H21" s="37"/>
      <c r="I21" s="37"/>
    </row>
    <row r="22" spans="1:9">
      <c r="A22" s="37">
        <f>IF('鱼属性|FishAttribute'!A22="","",'鱼属性|FishAttribute'!A22)</f>
        <v>15</v>
      </c>
      <c r="B22" s="37" t="str">
        <f>IF('鱼属性|FishAttribute'!B22="","",'鱼属性|FishAttribute'!B22)</f>
        <v>xingbanyu</v>
      </c>
      <c r="C22" s="37"/>
      <c r="D22" s="37"/>
      <c r="E22" s="37"/>
      <c r="F22" s="37"/>
      <c r="G22" s="37"/>
      <c r="H22" s="37"/>
      <c r="I22" s="37"/>
    </row>
    <row r="23" spans="1:9">
      <c r="A23" s="37">
        <f>IF('鱼属性|FishAttribute'!A23="","",'鱼属性|FishAttribute'!A23)</f>
        <v>16</v>
      </c>
      <c r="B23" s="37" t="str">
        <f>IF('鱼属性|FishAttribute'!B23="","",'鱼属性|FishAttribute'!B23)</f>
        <v>landiaodiao</v>
      </c>
      <c r="C23" s="37"/>
      <c r="D23" s="37"/>
      <c r="E23" s="37"/>
      <c r="F23" s="37"/>
      <c r="G23" s="37"/>
      <c r="H23" s="37"/>
      <c r="I23" s="37"/>
    </row>
    <row r="24" spans="1:9">
      <c r="A24" s="37">
        <f>IF('鱼属性|FishAttribute'!A24="","",'鱼属性|FishAttribute'!A24)</f>
        <v>17</v>
      </c>
      <c r="B24" s="37" t="str">
        <f>IF('鱼属性|FishAttribute'!B24="","",'鱼属性|FishAttribute'!B24)</f>
        <v>paodanyu</v>
      </c>
      <c r="C24" s="37"/>
      <c r="D24" s="37"/>
      <c r="E24" s="37"/>
      <c r="F24" s="37"/>
      <c r="G24" s="37"/>
      <c r="H24" s="37"/>
      <c r="I24" s="37"/>
    </row>
    <row r="25" spans="1:9">
      <c r="A25" s="37">
        <f>IF('鱼属性|FishAttribute'!A25="","",'鱼属性|FishAttribute'!A25)</f>
        <v>18</v>
      </c>
      <c r="B25" s="37" t="str">
        <f>IF('鱼属性|FishAttribute'!B25="","",'鱼属性|FishAttribute'!B25)</f>
        <v>shiziyu</v>
      </c>
      <c r="C25" s="37"/>
      <c r="D25" s="37"/>
      <c r="E25" s="37"/>
      <c r="F25" s="37"/>
      <c r="G25" s="37"/>
      <c r="H25" s="37"/>
      <c r="I25" s="37"/>
    </row>
    <row r="26" spans="1:9">
      <c r="A26" s="37">
        <f>IF('鱼属性|FishAttribute'!A26="","",'鱼属性|FishAttribute'!A26)</f>
        <v>21</v>
      </c>
      <c r="B26" s="37" t="str">
        <f>IF('鱼属性|FishAttribute'!B26="","",'鱼属性|FishAttribute'!B26)</f>
        <v>bianfuyu</v>
      </c>
      <c r="C26" s="37"/>
      <c r="D26" s="37"/>
      <c r="E26" s="37"/>
      <c r="F26" s="37"/>
      <c r="G26" s="37"/>
      <c r="H26" s="37"/>
      <c r="I26" s="37"/>
    </row>
    <row r="27" spans="1:9">
      <c r="A27" s="37">
        <f>IF('鱼属性|FishAttribute'!A27="","",'鱼属性|FishAttribute'!A27)</f>
        <v>22</v>
      </c>
      <c r="B27" s="37" t="str">
        <f>IF('鱼属性|FishAttribute'!B27="","",'鱼属性|FishAttribute'!B27)</f>
        <v/>
      </c>
      <c r="C27" s="37"/>
      <c r="D27" s="37"/>
      <c r="E27" s="37"/>
      <c r="F27" s="37"/>
      <c r="G27" s="37"/>
      <c r="H27" s="37"/>
      <c r="I27" s="37"/>
    </row>
    <row r="28" spans="1:9">
      <c r="A28" s="37">
        <f>IF('鱼属性|FishAttribute'!A28="","",'鱼属性|FishAttribute'!A28)</f>
        <v>23</v>
      </c>
      <c r="B28" s="37" t="str">
        <f>IF('鱼属性|FishAttribute'!B28="","",'鱼属性|FishAttribute'!B28)</f>
        <v/>
      </c>
      <c r="C28" s="37"/>
      <c r="D28" s="37"/>
      <c r="E28" s="37"/>
      <c r="F28" s="37"/>
      <c r="G28" s="37"/>
      <c r="H28" s="37"/>
      <c r="I28" s="37"/>
    </row>
    <row r="29" spans="1:9">
      <c r="A29" s="37">
        <f>IF('鱼属性|FishAttribute'!A29="","",'鱼属性|FishAttribute'!A29)</f>
        <v>59</v>
      </c>
      <c r="B29" s="37" t="str">
        <f>IF('鱼属性|FishAttribute'!B29="","",'鱼属性|FishAttribute'!B29)</f>
        <v/>
      </c>
      <c r="C29" s="37"/>
      <c r="D29" s="37"/>
      <c r="E29" s="37"/>
      <c r="F29" s="37"/>
      <c r="G29" s="37"/>
      <c r="H29" s="37"/>
      <c r="I29" s="37"/>
    </row>
    <row r="30" spans="1:9">
      <c r="A30" s="37">
        <f>IF('鱼属性|FishAttribute'!A30="","",'鱼属性|FishAttribute'!A30)</f>
        <v>60</v>
      </c>
      <c r="B30" s="37" t="str">
        <f>IF('鱼属性|FishAttribute'!B30="","",'鱼属性|FishAttribute'!B30)</f>
        <v/>
      </c>
      <c r="C30" s="37"/>
      <c r="D30" s="37"/>
      <c r="E30" s="37"/>
      <c r="F30" s="37"/>
      <c r="G30" s="37"/>
      <c r="H30" s="37"/>
      <c r="I30" s="37"/>
    </row>
    <row r="31" spans="1:9">
      <c r="A31" s="37">
        <f>IF('鱼属性|FishAttribute'!A31="","",'鱼属性|FishAttribute'!A31)</f>
        <v>25</v>
      </c>
      <c r="B31" s="37" t="str">
        <f>IF('鱼属性|FishAttribute'!B31="","",'鱼属性|FishAttribute'!B31)</f>
        <v>shayu</v>
      </c>
      <c r="C31" s="37"/>
      <c r="D31" s="37"/>
      <c r="E31" s="37"/>
      <c r="F31" s="37"/>
      <c r="G31" s="37"/>
      <c r="H31" s="37"/>
      <c r="I31" s="37"/>
    </row>
    <row r="32" spans="1:9">
      <c r="A32" s="37">
        <f>IF('鱼属性|FishAttribute'!A32="","",'鱼属性|FishAttribute'!A32)</f>
        <v>26</v>
      </c>
      <c r="B32" s="37" t="str">
        <f>IF('鱼属性|FishAttribute'!B32="","",'鱼属性|FishAttribute'!B32)</f>
        <v>jinsanjiao</v>
      </c>
      <c r="C32" s="37"/>
      <c r="D32" s="37"/>
      <c r="E32" s="37"/>
      <c r="F32" s="37"/>
      <c r="G32" s="37"/>
      <c r="H32" s="37"/>
      <c r="I32" s="37"/>
    </row>
    <row r="33" spans="1:9">
      <c r="A33" s="37">
        <f>IF('鱼属性|FishAttribute'!A33="","",'鱼属性|FishAttribute'!A33)</f>
        <v>27</v>
      </c>
      <c r="B33" s="37" t="str">
        <f>IF('鱼属性|FishAttribute'!B33="","",'鱼属性|FishAttribute'!B33)</f>
        <v>jinwuzei</v>
      </c>
      <c r="C33" s="37"/>
      <c r="D33" s="37"/>
      <c r="E33" s="37"/>
      <c r="F33" s="37"/>
      <c r="G33" s="37"/>
      <c r="H33" s="37"/>
      <c r="I33" s="37"/>
    </row>
    <row r="34" spans="1:9">
      <c r="A34" s="37">
        <f>IF('鱼属性|FishAttribute'!A34="","",'鱼属性|FishAttribute'!A34)</f>
        <v>28</v>
      </c>
      <c r="B34" s="37" t="str">
        <f>IF('鱼属性|FishAttribute'!B34="","",'鱼属性|FishAttribute'!B34)</f>
        <v>huangjindie</v>
      </c>
      <c r="C34" s="37"/>
      <c r="D34" s="37"/>
      <c r="E34" s="37"/>
      <c r="F34" s="37"/>
      <c r="G34" s="37"/>
      <c r="H34" s="37"/>
      <c r="I34" s="37"/>
    </row>
    <row r="35" spans="1:9">
      <c r="A35" s="37">
        <f>IF('鱼属性|FishAttribute'!A35="","",'鱼属性|FishAttribute'!A35)</f>
        <v>29</v>
      </c>
      <c r="B35" s="37" t="str">
        <f>IF('鱼属性|FishAttribute'!B35="","",'鱼属性|FishAttribute'!B35)</f>
        <v>jinlongxia</v>
      </c>
      <c r="C35" s="37"/>
      <c r="D35" s="37"/>
      <c r="E35" s="37"/>
      <c r="F35" s="37"/>
      <c r="G35" s="37"/>
      <c r="H35" s="37"/>
      <c r="I35" s="37"/>
    </row>
    <row r="36" spans="1:9">
      <c r="A36" s="37">
        <f>IF('鱼属性|FishAttribute'!A36="","",'鱼属性|FishAttribute'!A36)</f>
        <v>30</v>
      </c>
      <c r="B36" s="37" t="str">
        <f>IF('鱼属性|FishAttribute'!B36="","",'鱼属性|FishAttribute'!B36)</f>
        <v>yaoyu</v>
      </c>
      <c r="C36" s="37"/>
      <c r="D36" s="37"/>
      <c r="E36" s="37"/>
      <c r="F36" s="37"/>
      <c r="G36" s="37"/>
      <c r="H36" s="37"/>
      <c r="I36" s="37"/>
    </row>
    <row r="37" spans="1:9">
      <c r="A37" s="37">
        <f>IF('鱼属性|FishAttribute'!A37="","",'鱼属性|FishAttribute'!A37)</f>
        <v>31</v>
      </c>
      <c r="B37" s="37" t="str">
        <f>IF('鱼属性|FishAttribute'!B37="","",'鱼属性|FishAttribute'!B37)</f>
        <v>bixi</v>
      </c>
      <c r="C37" s="37"/>
      <c r="D37" s="37"/>
      <c r="E37" s="37"/>
      <c r="F37" s="37"/>
      <c r="G37" s="37"/>
      <c r="H37" s="37"/>
      <c r="I37" s="37"/>
    </row>
    <row r="38" spans="1:9">
      <c r="A38" s="37">
        <f>IF('鱼属性|FishAttribute'!A38="","",'鱼属性|FishAttribute'!A38)</f>
        <v>32</v>
      </c>
      <c r="B38" s="37" t="str">
        <f>IF('鱼属性|FishAttribute'!B38="","",'鱼属性|FishAttribute'!B38)</f>
        <v>jinjialouluo</v>
      </c>
      <c r="C38" s="37"/>
      <c r="D38" s="37"/>
      <c r="E38" s="37"/>
      <c r="F38" s="37"/>
      <c r="G38" s="37"/>
      <c r="H38" s="37"/>
      <c r="I38" s="37"/>
    </row>
    <row r="39" spans="1:9">
      <c r="A39" s="37">
        <f>IF('鱼属性|FishAttribute'!A39="","",'鱼属性|FishAttribute'!A39)</f>
        <v>33</v>
      </c>
      <c r="B39" s="37" t="str">
        <f>IF('鱼属性|FishAttribute'!B39="","",'鱼属性|FishAttribute'!B39)</f>
        <v>hujing</v>
      </c>
      <c r="C39" s="37"/>
      <c r="D39" s="37"/>
      <c r="E39" s="37"/>
      <c r="F39" s="37"/>
      <c r="G39" s="37"/>
      <c r="H39" s="37"/>
      <c r="I39" s="37"/>
    </row>
    <row r="40" spans="1:9">
      <c r="A40" s="37">
        <f>IF('鱼属性|FishAttribute'!A40="","",'鱼属性|FishAttribute'!A40)</f>
        <v>34</v>
      </c>
      <c r="B40" s="37" t="str">
        <f>IF('鱼属性|FishAttribute'!B40="","",'鱼属性|FishAttribute'!B40)</f>
        <v>chuitousha</v>
      </c>
      <c r="C40" s="37"/>
      <c r="D40" s="37"/>
      <c r="E40" s="37"/>
      <c r="F40" s="37"/>
      <c r="G40" s="37"/>
      <c r="H40" s="37"/>
      <c r="I40" s="37"/>
    </row>
    <row r="41" spans="1:9">
      <c r="A41" s="37">
        <f>IF('鱼属性|FishAttribute'!A41="","",'鱼属性|FishAttribute'!A41)</f>
        <v>35</v>
      </c>
      <c r="B41" s="37" t="str">
        <f>IF('鱼属性|FishAttribute'!B41="","",'鱼属性|FishAttribute'!B41)</f>
        <v>youlingchuan</v>
      </c>
      <c r="C41" s="37" t="s">
        <v>1517</v>
      </c>
      <c r="D41" s="37" t="s">
        <v>1544</v>
      </c>
      <c r="E41" s="37" t="s">
        <v>1511</v>
      </c>
      <c r="F41" s="37"/>
      <c r="G41" s="37"/>
      <c r="H41" s="37" t="str">
        <f>B41&amp;"_come"</f>
        <v>youlingchuan_come</v>
      </c>
      <c r="I41" s="37"/>
    </row>
    <row r="42" spans="1:9">
      <c r="A42" s="37">
        <f>IF('鱼属性|FishAttribute'!A42="","",'鱼属性|FishAttribute'!A42)</f>
        <v>36</v>
      </c>
      <c r="B42" s="37" t="str">
        <f>IF('鱼属性|FishAttribute'!B42="","",'鱼属性|FishAttribute'!B42)</f>
        <v>huojiansha</v>
      </c>
      <c r="C42" s="37" t="s">
        <v>1514</v>
      </c>
      <c r="D42" s="37" t="s">
        <v>283</v>
      </c>
      <c r="E42" s="37" t="s">
        <v>1511</v>
      </c>
      <c r="F42" s="37"/>
      <c r="G42" s="37"/>
      <c r="H42" s="37" t="str">
        <f>B42&amp;"_come"</f>
        <v>huojiansha_come</v>
      </c>
      <c r="I42" s="37"/>
    </row>
    <row r="43" spans="1:9">
      <c r="A43" s="37">
        <f>IF('鱼属性|FishAttribute'!A43="","",'鱼属性|FishAttribute'!A43)</f>
        <v>37</v>
      </c>
      <c r="B43" s="37" t="str">
        <f>IF('鱼属性|FishAttribute'!B43="","",'鱼属性|FishAttribute'!B43)</f>
        <v>xiejiangjun</v>
      </c>
      <c r="C43" s="37" t="s">
        <v>1517</v>
      </c>
      <c r="D43" s="37" t="s">
        <v>1543</v>
      </c>
      <c r="E43" s="37" t="s">
        <v>1511</v>
      </c>
      <c r="F43" s="37"/>
      <c r="G43" s="37"/>
      <c r="H43" s="37" t="str">
        <f>B43&amp;"_come"</f>
        <v>xiejiangjun_come</v>
      </c>
      <c r="I43" s="37"/>
    </row>
    <row r="44" spans="1:9">
      <c r="A44" s="37">
        <f>IF('鱼属性|FishAttribute'!A44="","",'鱼属性|FishAttribute'!A44)</f>
        <v>38</v>
      </c>
      <c r="B44" s="37" t="str">
        <f>IF('鱼属性|FishAttribute'!B44="","",'鱼属性|FishAttribute'!B44)</f>
        <v>kedaya</v>
      </c>
      <c r="C44" s="37" t="s">
        <v>1512</v>
      </c>
      <c r="D44" s="37" t="s">
        <v>1542</v>
      </c>
      <c r="E44" s="37" t="s">
        <v>1511</v>
      </c>
      <c r="F44" s="37"/>
      <c r="G44" s="37"/>
      <c r="H44" s="37"/>
      <c r="I44" s="37"/>
    </row>
    <row r="45" spans="1:9">
      <c r="A45" s="37">
        <f>IF('鱼属性|FishAttribute'!A45="","",'鱼属性|FishAttribute'!A45)</f>
        <v>39</v>
      </c>
      <c r="B45" s="37" t="str">
        <f>IF('鱼属性|FishAttribute'!B45="","",'鱼属性|FishAttribute'!B45)</f>
        <v>jiatelin</v>
      </c>
      <c r="C45" s="37" t="s">
        <v>1537</v>
      </c>
      <c r="D45" s="37"/>
      <c r="E45" s="37" t="s">
        <v>1541</v>
      </c>
      <c r="F45" s="37" t="s">
        <v>1540</v>
      </c>
      <c r="G45" s="37"/>
      <c r="H45" s="37" t="str">
        <f>B45&amp;"_come"</f>
        <v>jiatelin_come</v>
      </c>
      <c r="I45" s="37"/>
    </row>
    <row r="46" spans="1:9">
      <c r="A46" s="37">
        <f>IF('鱼属性|FishAttribute'!A46="","",'鱼属性|FishAttribute'!A46)</f>
        <v>40</v>
      </c>
      <c r="B46" s="37" t="str">
        <f>IF('鱼属性|FishAttribute'!B46="","",'鱼属性|FishAttribute'!B46)</f>
        <v>aisha</v>
      </c>
      <c r="C46" s="37" t="s">
        <v>1537</v>
      </c>
      <c r="D46" s="37"/>
      <c r="E46" s="37" t="s">
        <v>1539</v>
      </c>
      <c r="F46" s="37" t="s">
        <v>269</v>
      </c>
      <c r="G46" s="37"/>
      <c r="H46" s="37"/>
      <c r="I46" s="37"/>
    </row>
    <row r="47" spans="1:9">
      <c r="A47" s="37">
        <f>IF('鱼属性|FishAttribute'!A47="","",'鱼属性|FishAttribute'!A47)</f>
        <v>41</v>
      </c>
      <c r="B47" s="37" t="str">
        <f>IF('鱼属性|FishAttribute'!B47="","",'鱼属性|FishAttribute'!B47)</f>
        <v>caishen</v>
      </c>
      <c r="C47" s="37" t="s">
        <v>1514</v>
      </c>
      <c r="D47" s="37" t="s">
        <v>263</v>
      </c>
      <c r="E47" s="37" t="s">
        <v>1511</v>
      </c>
      <c r="F47" s="37"/>
      <c r="G47" s="37"/>
      <c r="H47" s="37" t="str">
        <f>B47&amp;"_come"</f>
        <v>caishen_come</v>
      </c>
      <c r="I47" s="37"/>
    </row>
    <row r="48" spans="1:9">
      <c r="A48" s="37">
        <f>IF('鱼属性|FishAttribute'!A48="","",'鱼属性|FishAttribute'!A48)</f>
        <v>42</v>
      </c>
      <c r="B48" s="37" t="str">
        <f>IF('鱼属性|FishAttribute'!B48="","",'鱼属性|FishAttribute'!B48)</f>
        <v>longjing</v>
      </c>
      <c r="C48" s="37" t="s">
        <v>1514</v>
      </c>
      <c r="D48" s="37" t="s">
        <v>1538</v>
      </c>
      <c r="E48" s="37" t="s">
        <v>1511</v>
      </c>
      <c r="F48" s="37" t="s">
        <v>1538</v>
      </c>
      <c r="G48" s="37"/>
      <c r="H48" s="37" t="str">
        <f>B48&amp;"_come"</f>
        <v>longjing_come</v>
      </c>
      <c r="I48" s="37"/>
    </row>
    <row r="49" spans="1:9">
      <c r="A49" s="37">
        <f>IF('鱼属性|FishAttribute'!A49="","",'鱼属性|FishAttribute'!A49)</f>
        <v>43</v>
      </c>
      <c r="B49" s="37" t="str">
        <f>IF('鱼属性|FishAttribute'!B49="","",'鱼属性|FishAttribute'!B49)</f>
        <v>jinchan</v>
      </c>
      <c r="C49" s="37" t="s">
        <v>1537</v>
      </c>
      <c r="D49" s="37"/>
      <c r="E49" s="37" t="s">
        <v>1536</v>
      </c>
      <c r="F49" s="37" t="s">
        <v>248</v>
      </c>
      <c r="G49" s="37">
        <v>1</v>
      </c>
      <c r="H49" s="37"/>
      <c r="I49" s="37"/>
    </row>
    <row r="50" spans="1:9">
      <c r="A50" s="37">
        <f>IF('鱼属性|FishAttribute'!A50="","",'鱼属性|FishAttribute'!A50)</f>
        <v>61</v>
      </c>
      <c r="B50" s="37" t="str">
        <f>IF('鱼属性|FishAttribute'!B50="","",'鱼属性|FishAttribute'!B50)</f>
        <v>shihunsha</v>
      </c>
      <c r="C50" s="37" t="s">
        <v>1517</v>
      </c>
      <c r="D50" s="37" t="s">
        <v>242</v>
      </c>
      <c r="E50" s="37" t="s">
        <v>1511</v>
      </c>
      <c r="F50" s="37"/>
      <c r="G50" s="37"/>
      <c r="H50" s="37" t="str">
        <f>B50&amp;"_come"</f>
        <v>shihunsha_come</v>
      </c>
      <c r="I50" s="37"/>
    </row>
    <row r="51" spans="1:9">
      <c r="A51" s="37">
        <f>IF('鱼属性|FishAttribute'!A51="","",'鱼属性|FishAttribute'!A51)</f>
        <v>62</v>
      </c>
      <c r="B51" s="37" t="str">
        <f>IF('鱼属性|FishAttribute'!B51="","",'鱼属性|FishAttribute'!B51)</f>
        <v>kedaya</v>
      </c>
      <c r="C51" s="37" t="s">
        <v>1512</v>
      </c>
      <c r="D51" s="37" t="s">
        <v>1535</v>
      </c>
      <c r="E51" s="37" t="s">
        <v>1511</v>
      </c>
      <c r="F51" s="37"/>
      <c r="G51" s="37"/>
      <c r="H51" s="37"/>
      <c r="I51" s="37"/>
    </row>
    <row r="52" spans="1:9">
      <c r="A52" s="37">
        <f>IF('鱼属性|FishAttribute'!A52="","",'鱼属性|FishAttribute'!A52)</f>
        <v>63</v>
      </c>
      <c r="B52" s="37" t="str">
        <f>IF('鱼属性|FishAttribute'!B52="","",'鱼属性|FishAttribute'!B52)</f>
        <v>shuimuboss</v>
      </c>
      <c r="C52" s="37" t="s">
        <v>1512</v>
      </c>
      <c r="D52" s="37" t="s">
        <v>1534</v>
      </c>
      <c r="E52" s="37" t="s">
        <v>1511</v>
      </c>
      <c r="F52" s="37"/>
      <c r="G52" s="37"/>
      <c r="H52" s="37"/>
      <c r="I52" s="37"/>
    </row>
    <row r="53" spans="1:9">
      <c r="A53" s="37">
        <f>IF('鱼属性|FishAttribute'!A53="","",'鱼属性|FishAttribute'!A53)</f>
        <v>44</v>
      </c>
      <c r="B53" s="37" t="str">
        <f>IF('鱼属性|FishAttribute'!B53="","",'鱼属性|FishAttribute'!B53)</f>
        <v>leishenchui</v>
      </c>
      <c r="C53" s="37"/>
      <c r="D53" s="37"/>
      <c r="E53" s="37"/>
      <c r="F53" s="37"/>
      <c r="G53" s="37"/>
      <c r="H53" s="37" t="s">
        <v>1533</v>
      </c>
      <c r="I53" s="37"/>
    </row>
    <row r="54" spans="1:9">
      <c r="A54" s="37">
        <f>IF('鱼属性|FishAttribute'!A54="","",'鱼属性|FishAttribute'!A54)</f>
        <v>45</v>
      </c>
      <c r="B54" s="37" t="str">
        <f>IF('鱼属性|FishAttribute'!B54="","",'鱼属性|FishAttribute'!B54)</f>
        <v>aishaskill</v>
      </c>
      <c r="C54" s="37"/>
      <c r="D54" s="37"/>
      <c r="E54" s="37"/>
      <c r="F54" s="37"/>
      <c r="G54" s="37"/>
      <c r="H54" s="37"/>
      <c r="I54" s="37"/>
    </row>
    <row r="55" spans="1:9">
      <c r="A55" s="37">
        <f>IF('鱼属性|FishAttribute'!A55="","",'鱼属性|FishAttribute'!A55)</f>
        <v>46</v>
      </c>
      <c r="B55" s="37" t="str">
        <f>IF('鱼属性|FishAttribute'!B55="","",'鱼属性|FishAttribute'!B55)</f>
        <v>jubaopen</v>
      </c>
      <c r="C55" s="37"/>
      <c r="D55" s="37"/>
      <c r="E55" s="37"/>
      <c r="F55" s="37"/>
      <c r="G55" s="37"/>
      <c r="H55" s="37" t="s">
        <v>1532</v>
      </c>
      <c r="I55" s="37"/>
    </row>
    <row r="56" spans="1:9">
      <c r="A56" s="37">
        <f>IF('鱼属性|FishAttribute'!A56="","",'鱼属性|FishAttribute'!A56)</f>
        <v>47</v>
      </c>
      <c r="B56" s="37" t="str">
        <f>IF('鱼属性|FishAttribute'!B56="","",'鱼属性|FishAttribute'!B56)</f>
        <v>piaoliuping</v>
      </c>
      <c r="C56" s="37"/>
      <c r="D56" s="37"/>
      <c r="E56" s="37"/>
      <c r="F56" s="37"/>
      <c r="G56" s="37"/>
      <c r="H56" s="37"/>
      <c r="I56" s="37"/>
    </row>
    <row r="57" spans="1:9">
      <c r="A57" s="37">
        <f>IF('鱼属性|FishAttribute'!A57="","",'鱼属性|FishAttribute'!A57)</f>
        <v>48</v>
      </c>
      <c r="B57" s="37" t="str">
        <f>IF('鱼属性|FishAttribute'!B57="","",'鱼属性|FishAttribute'!B57)</f>
        <v>baobaohetun</v>
      </c>
      <c r="C57" s="37"/>
      <c r="D57" s="37"/>
      <c r="E57" s="37"/>
      <c r="F57" s="37"/>
      <c r="G57" s="37"/>
      <c r="H57" s="37" t="s">
        <v>1531</v>
      </c>
      <c r="I57" s="37"/>
    </row>
    <row r="58" spans="1:9">
      <c r="A58" s="37">
        <f>IF('鱼属性|FishAttribute'!A58="","",'鱼属性|FishAttribute'!A58)</f>
        <v>49</v>
      </c>
      <c r="B58" s="37" t="str">
        <f>IF('鱼属性|FishAttribute'!B58="","",'鱼属性|FishAttribute'!B58)</f>
        <v/>
      </c>
      <c r="C58" s="37"/>
      <c r="D58" s="37"/>
      <c r="E58" s="37"/>
      <c r="F58" s="37"/>
      <c r="G58" s="37"/>
      <c r="H58" s="37"/>
      <c r="I58" s="37"/>
    </row>
    <row r="59" spans="1:9">
      <c r="A59" s="37">
        <f>IF('鱼属性|FishAttribute'!A59="","",'鱼属性|FishAttribute'!A59)</f>
        <v>50</v>
      </c>
      <c r="B59" s="37" t="str">
        <f>IF('鱼属性|FishAttribute'!B59="","",'鱼属性|FishAttribute'!B59)</f>
        <v>jiguangjing</v>
      </c>
      <c r="C59" s="37"/>
      <c r="D59" s="37"/>
      <c r="E59" s="37"/>
      <c r="F59" s="37"/>
      <c r="G59" s="37"/>
      <c r="H59" s="37" t="s">
        <v>1530</v>
      </c>
      <c r="I59" s="37"/>
    </row>
    <row r="60" spans="1:9">
      <c r="A60" s="37">
        <f>IF('鱼属性|FishAttribute'!A60="","",'鱼属性|FishAttribute'!A60)</f>
        <v>51</v>
      </c>
      <c r="B60" s="37" t="str">
        <f>IF('鱼属性|FishAttribute'!B60="","",'鱼属性|FishAttribute'!B60)</f>
        <v>xuanwoyu</v>
      </c>
      <c r="C60" s="37"/>
      <c r="D60" s="37"/>
      <c r="E60" s="37"/>
      <c r="F60" s="37"/>
      <c r="G60" s="37"/>
      <c r="H60" s="37" t="s">
        <v>1529</v>
      </c>
      <c r="I60" s="37" t="s">
        <v>1528</v>
      </c>
    </row>
    <row r="61" spans="1:9">
      <c r="A61" s="37">
        <f>IF('鱼属性|FishAttribute'!A61="","",'鱼属性|FishAttribute'!A61)</f>
        <v>52</v>
      </c>
      <c r="B61" s="37" t="str">
        <f>IF('鱼属性|FishAttribute'!B61="","",'鱼属性|FishAttribute'!B61)</f>
        <v>baozhahetun</v>
      </c>
      <c r="C61" s="37"/>
      <c r="D61" s="37"/>
      <c r="E61" s="37"/>
      <c r="F61" s="37"/>
      <c r="G61" s="37"/>
      <c r="H61" s="37" t="s">
        <v>1527</v>
      </c>
      <c r="I61" s="37"/>
    </row>
    <row r="62" spans="1:9">
      <c r="A62" s="37">
        <f>IF('鱼属性|FishAttribute'!A62="","",'鱼属性|FishAttribute'!A62)</f>
        <v>53</v>
      </c>
      <c r="B62" s="37" t="str">
        <f>IF('鱼属性|FishAttribute'!B62="","",'鱼属性|FishAttribute'!B62)</f>
        <v>sanxinggaozhao</v>
      </c>
      <c r="C62" s="37"/>
      <c r="D62" s="37"/>
      <c r="E62" s="37"/>
      <c r="F62" s="37"/>
      <c r="G62" s="37"/>
      <c r="H62" s="37"/>
      <c r="I62" s="37"/>
    </row>
    <row r="63" spans="1:9">
      <c r="A63" s="37">
        <f>IF('鱼属性|FishAttribute'!A63="","",'鱼属性|FishAttribute'!A63)</f>
        <v>54</v>
      </c>
      <c r="B63" s="37" t="str">
        <f>IF('鱼属性|FishAttribute'!B63="","",'鱼属性|FishAttribute'!B63)</f>
        <v>sanyangkaitai</v>
      </c>
      <c r="C63" s="37"/>
      <c r="D63" s="37"/>
      <c r="E63" s="37"/>
      <c r="F63" s="37"/>
      <c r="G63" s="37"/>
      <c r="H63" s="37"/>
      <c r="I63" s="37"/>
    </row>
    <row r="64" spans="1:9">
      <c r="A64" s="37">
        <f>IF('鱼属性|FishAttribute'!A64="","",'鱼属性|FishAttribute'!A64)</f>
        <v>55</v>
      </c>
      <c r="B64" s="37" t="str">
        <f>IF('鱼属性|FishAttribute'!B64="","",'鱼属性|FishAttribute'!B64)</f>
        <v>sijifacai</v>
      </c>
      <c r="C64" s="37"/>
      <c r="D64" s="37"/>
      <c r="E64" s="37"/>
      <c r="F64" s="37"/>
      <c r="G64" s="37"/>
      <c r="H64" s="37"/>
      <c r="I64" s="37"/>
    </row>
    <row r="65" spans="1:9">
      <c r="A65" s="37">
        <f>IF('鱼属性|FishAttribute'!A65="","",'鱼属性|FishAttribute'!A65)</f>
        <v>56</v>
      </c>
      <c r="B65" s="37" t="str">
        <f>IF('鱼属性|FishAttribute'!B65="","",'鱼属性|FishAttribute'!B65)</f>
        <v>sixilinmen</v>
      </c>
      <c r="C65" s="37"/>
      <c r="D65" s="37"/>
      <c r="E65" s="37"/>
      <c r="F65" s="37"/>
      <c r="G65" s="37"/>
      <c r="H65" s="37"/>
      <c r="I65" s="37"/>
    </row>
    <row r="66" spans="1:9">
      <c r="A66" s="37">
        <f>IF('鱼属性|FishAttribute'!A66="","",'鱼属性|FishAttribute'!A66)</f>
        <v>57</v>
      </c>
      <c r="B66" s="37" t="str">
        <f>IF('鱼属性|FishAttribute'!B66="","",'鱼属性|FishAttribute'!B66)</f>
        <v>wuzidengke</v>
      </c>
      <c r="C66" s="37"/>
      <c r="D66" s="37"/>
      <c r="E66" s="37"/>
      <c r="F66" s="37"/>
      <c r="G66" s="37"/>
      <c r="H66" s="37"/>
      <c r="I66" s="37"/>
    </row>
    <row r="67" spans="1:9">
      <c r="A67" s="37">
        <f>IF('鱼属性|FishAttribute'!A67="","",'鱼属性|FishAttribute'!A67)</f>
        <v>58</v>
      </c>
      <c r="B67" s="37" t="str">
        <f>IF('鱼属性|FishAttribute'!B67="","",'鱼属性|FishAttribute'!B67)</f>
        <v>shenlong01</v>
      </c>
      <c r="C67" s="37" t="s">
        <v>1514</v>
      </c>
      <c r="D67" s="37" t="s">
        <v>1526</v>
      </c>
      <c r="E67" s="37" t="s">
        <v>1511</v>
      </c>
      <c r="F67" s="37"/>
      <c r="G67" s="37"/>
      <c r="H67" s="37" t="str">
        <f t="shared" ref="H67:H73" si="0">B67&amp;"_come"</f>
        <v>shenlong01_come</v>
      </c>
      <c r="I67" s="37"/>
    </row>
    <row r="68" spans="1:9">
      <c r="A68" s="37">
        <f>IF('鱼属性|FishAttribute'!A68="","",'鱼属性|FishAttribute'!A68)</f>
        <v>64</v>
      </c>
      <c r="B68" s="37" t="str">
        <f>IF('鱼属性|FishAttribute'!B68="","",'鱼属性|FishAttribute'!B68)</f>
        <v>fenghuang</v>
      </c>
      <c r="C68" s="37" t="s">
        <v>1517</v>
      </c>
      <c r="D68" s="37" t="s">
        <v>1525</v>
      </c>
      <c r="E68" s="37" t="s">
        <v>1511</v>
      </c>
      <c r="F68" s="37"/>
      <c r="G68" s="37"/>
      <c r="H68" s="37" t="str">
        <f t="shared" si="0"/>
        <v>fenghuang_come</v>
      </c>
      <c r="I68" s="37"/>
    </row>
    <row r="69" spans="1:9">
      <c r="A69" s="37">
        <f>IF('鱼属性|FishAttribute'!A69="","",'鱼属性|FishAttribute'!A69)</f>
        <v>65</v>
      </c>
      <c r="B69" s="37" t="str">
        <f>IF('鱼属性|FishAttribute'!B69="","",'鱼属性|FishAttribute'!B69)</f>
        <v>wulingzhu</v>
      </c>
      <c r="C69" s="37" t="s">
        <v>1514</v>
      </c>
      <c r="D69" s="37" t="s">
        <v>75</v>
      </c>
      <c r="E69" s="37" t="s">
        <v>1511</v>
      </c>
      <c r="F69" s="37"/>
      <c r="G69" s="37"/>
      <c r="H69" s="37" t="str">
        <f t="shared" si="0"/>
        <v>wulingzhu_come</v>
      </c>
      <c r="I69" s="37"/>
    </row>
    <row r="70" spans="1:9">
      <c r="A70" s="37">
        <f>IF('鱼属性|FishAttribute'!A70="","",'鱼属性|FishAttribute'!A70)</f>
        <v>66</v>
      </c>
      <c r="B70" s="37" t="str">
        <f>IF('鱼属性|FishAttribute'!B70="","",'鱼属性|FishAttribute'!B70)</f>
        <v>dawangwuzei</v>
      </c>
      <c r="C70" s="37" t="s">
        <v>1514</v>
      </c>
      <c r="D70" s="37" t="s">
        <v>1524</v>
      </c>
      <c r="E70" s="37" t="s">
        <v>1511</v>
      </c>
      <c r="F70" s="37"/>
      <c r="G70" s="37"/>
      <c r="H70" s="37" t="str">
        <f t="shared" si="0"/>
        <v>dawangwuzei_come</v>
      </c>
      <c r="I70" s="37"/>
    </row>
    <row r="71" spans="1:9">
      <c r="A71" s="37">
        <f>IF('鱼属性|FishAttribute'!A71="","",'鱼属性|FishAttribute'!A71)</f>
        <v>67</v>
      </c>
      <c r="B71" s="37" t="str">
        <f>IF('鱼属性|FishAttribute'!B71="","",'鱼属性|FishAttribute'!B71)</f>
        <v>fantianyin</v>
      </c>
      <c r="C71" s="37" t="s">
        <v>1514</v>
      </c>
      <c r="D71" s="37" t="s">
        <v>126</v>
      </c>
      <c r="E71" s="37" t="s">
        <v>1511</v>
      </c>
      <c r="F71" s="37"/>
      <c r="G71" s="37"/>
      <c r="H71" s="37" t="str">
        <f t="shared" si="0"/>
        <v>fantianyin_come</v>
      </c>
      <c r="I71" s="37"/>
    </row>
    <row r="72" spans="1:9">
      <c r="A72" s="37">
        <f>IF('鱼属性|FishAttribute'!A72="","",'鱼属性|FishAttribute'!A72)</f>
        <v>68</v>
      </c>
      <c r="B72" s="37" t="str">
        <f>IF('鱼属性|FishAttribute'!B72="","",'鱼属性|FishAttribute'!B72)</f>
        <v>yinyangjing</v>
      </c>
      <c r="C72" s="37" t="s">
        <v>1514</v>
      </c>
      <c r="D72" s="37" t="s">
        <v>119</v>
      </c>
      <c r="E72" s="37" t="s">
        <v>1511</v>
      </c>
      <c r="F72" s="37"/>
      <c r="G72" s="37"/>
      <c r="H72" s="37" t="str">
        <f t="shared" si="0"/>
        <v>yinyangjing_come</v>
      </c>
      <c r="I72" s="37"/>
    </row>
    <row r="73" spans="1:9">
      <c r="A73" s="37">
        <f>IF('鱼属性|FishAttribute'!A73="","",'鱼属性|FishAttribute'!A73)</f>
        <v>69</v>
      </c>
      <c r="B73" s="37" t="str">
        <f>IF('鱼属性|FishAttribute'!B73="","",'鱼属性|FishAttribute'!B73)</f>
        <v>wuseshenniu</v>
      </c>
      <c r="C73" s="37" t="s">
        <v>1514</v>
      </c>
      <c r="D73" s="37" t="s">
        <v>70</v>
      </c>
      <c r="E73" s="37" t="s">
        <v>1511</v>
      </c>
      <c r="F73" s="37"/>
      <c r="G73" s="37"/>
      <c r="H73" s="37" t="str">
        <f t="shared" si="0"/>
        <v>wuseshenniu_come</v>
      </c>
      <c r="I73" s="37"/>
    </row>
    <row r="74" spans="1:9">
      <c r="A74" s="37">
        <f>IF('鱼属性|FishAttribute'!A74="","",'鱼属性|FishAttribute'!A74)</f>
        <v>70</v>
      </c>
      <c r="B74" s="37" t="str">
        <f>IF('鱼属性|FishAttribute'!B74="","",'鱼属性|FishAttribute'!B74)</f>
        <v>henggongyu</v>
      </c>
      <c r="C74" s="37" t="s">
        <v>1512</v>
      </c>
      <c r="D74" s="37" t="s">
        <v>1523</v>
      </c>
      <c r="E74" s="37" t="s">
        <v>1511</v>
      </c>
      <c r="F74" s="37"/>
      <c r="G74" s="37"/>
      <c r="H74" s="37"/>
      <c r="I74" s="37"/>
    </row>
    <row r="75" spans="1:9">
      <c r="A75" s="37">
        <f>IF('鱼属性|FishAttribute'!A75="","",'鱼属性|FishAttribute'!A75)</f>
        <v>71</v>
      </c>
      <c r="B75" s="37" t="str">
        <f>IF('鱼属性|FishAttribute'!B75="","",'鱼属性|FishAttribute'!B75)</f>
        <v>baozangjue</v>
      </c>
      <c r="C75" s="37" t="s">
        <v>1512</v>
      </c>
      <c r="D75" s="37" t="s">
        <v>1522</v>
      </c>
      <c r="E75" s="37" t="s">
        <v>1511</v>
      </c>
      <c r="F75" s="37"/>
      <c r="G75" s="37"/>
      <c r="H75" s="37"/>
      <c r="I75" s="37"/>
    </row>
    <row r="76" spans="1:9">
      <c r="A76" s="37">
        <f>IF('鱼属性|FishAttribute'!A76="","",'鱼属性|FishAttribute'!A76)</f>
        <v>72</v>
      </c>
      <c r="B76" s="37" t="str">
        <f>IF('鱼属性|FishAttribute'!B76="","",'鱼属性|FishAttribute'!B76)</f>
        <v>lianhuanzdx</v>
      </c>
      <c r="C76" s="37"/>
      <c r="D76" s="37"/>
      <c r="E76" s="37"/>
      <c r="F76" s="37"/>
      <c r="G76" s="37"/>
      <c r="H76" s="37" t="str">
        <f>B76&amp;"_come"</f>
        <v>lianhuanzdx_come</v>
      </c>
      <c r="I76" s="37"/>
    </row>
    <row r="77" spans="1:9">
      <c r="A77" s="37">
        <f>IF('鱼属性|FishAttribute'!A77="","",'鱼属性|FishAttribute'!A77)</f>
        <v>73</v>
      </c>
      <c r="B77" s="37" t="str">
        <f>IF('鱼属性|FishAttribute'!B77="","",'鱼属性|FishAttribute'!B77)</f>
        <v>shuimuboss</v>
      </c>
      <c r="C77" s="37" t="s">
        <v>1512</v>
      </c>
      <c r="D77" s="37" t="s">
        <v>1521</v>
      </c>
      <c r="E77" s="37" t="s">
        <v>1511</v>
      </c>
      <c r="F77" s="37"/>
      <c r="G77" s="37"/>
      <c r="H77" s="37"/>
      <c r="I77" s="37"/>
    </row>
    <row r="78" spans="1:9">
      <c r="A78" s="37">
        <f>IF('鱼属性|FishAttribute'!A78="","",'鱼属性|FishAttribute'!A78)</f>
        <v>74</v>
      </c>
      <c r="B78" s="37" t="str">
        <f>IF('鱼属性|FishAttribute'!B78="","",'鱼属性|FishAttribute'!B78)</f>
        <v>henggongyu</v>
      </c>
      <c r="C78" s="37" t="s">
        <v>1512</v>
      </c>
      <c r="D78" s="37" t="s">
        <v>1520</v>
      </c>
      <c r="E78" s="37" t="s">
        <v>1511</v>
      </c>
      <c r="F78" s="37"/>
      <c r="G78" s="37"/>
      <c r="H78" s="37"/>
      <c r="I78" s="37"/>
    </row>
    <row r="79" spans="1:9">
      <c r="A79" s="37">
        <f>IF('鱼属性|FishAttribute'!A79="","",'鱼属性|FishAttribute'!A79)</f>
        <v>75</v>
      </c>
      <c r="B79" s="37" t="str">
        <f>IF('鱼属性|FishAttribute'!B79="","",'鱼属性|FishAttribute'!B79)</f>
        <v>baozangjue</v>
      </c>
      <c r="C79" s="37" t="s">
        <v>1512</v>
      </c>
      <c r="D79" s="37" t="s">
        <v>1519</v>
      </c>
      <c r="E79" s="37" t="s">
        <v>1511</v>
      </c>
      <c r="F79" s="37"/>
      <c r="G79" s="37"/>
      <c r="H79" s="37"/>
      <c r="I79" s="37"/>
    </row>
    <row r="80" spans="1:9">
      <c r="A80" s="37">
        <f>IF('鱼属性|FishAttribute'!A80="","",'鱼属性|FishAttribute'!A80)</f>
        <v>76</v>
      </c>
      <c r="B80" s="37" t="str">
        <f>IF('鱼属性|FishAttribute'!B80="","",'鱼属性|FishAttribute'!B80)</f>
        <v>wulingzhu</v>
      </c>
      <c r="C80" s="37" t="s">
        <v>1514</v>
      </c>
      <c r="D80" s="37" t="str">
        <f>B80</f>
        <v>wulingzhu</v>
      </c>
      <c r="E80" s="37" t="s">
        <v>1511</v>
      </c>
      <c r="F80" s="37"/>
      <c r="G80" s="37"/>
      <c r="H80" s="37" t="str">
        <f t="shared" ref="H80:H87" si="1">B80&amp;"_come"</f>
        <v>wulingzhu_come</v>
      </c>
      <c r="I80" s="37"/>
    </row>
    <row r="81" spans="1:9">
      <c r="A81" s="37">
        <f>IF('鱼属性|FishAttribute'!A81="","",'鱼属性|FishAttribute'!A81)</f>
        <v>77</v>
      </c>
      <c r="B81" s="37" t="str">
        <f>IF('鱼属性|FishAttribute'!B81="","",'鱼属性|FishAttribute'!B81)</f>
        <v>wuseshenniu</v>
      </c>
      <c r="C81" s="37" t="s">
        <v>1514</v>
      </c>
      <c r="D81" s="37" t="str">
        <f>B81</f>
        <v>wuseshenniu</v>
      </c>
      <c r="E81" s="37" t="s">
        <v>1511</v>
      </c>
      <c r="F81" s="37"/>
      <c r="G81" s="37"/>
      <c r="H81" s="37" t="str">
        <f t="shared" si="1"/>
        <v>wuseshenniu_come</v>
      </c>
      <c r="I81" s="37"/>
    </row>
    <row r="82" spans="1:9">
      <c r="A82" s="37">
        <f>IF('鱼属性|FishAttribute'!A82="","",'鱼属性|FishAttribute'!A82)</f>
        <v>78</v>
      </c>
      <c r="B82" s="37" t="str">
        <f>IF('鱼属性|FishAttribute'!B82="","",'鱼属性|FishAttribute'!B82)</f>
        <v>huahudiao</v>
      </c>
      <c r="C82" s="37" t="s">
        <v>1512</v>
      </c>
      <c r="D82" s="37" t="s">
        <v>1518</v>
      </c>
      <c r="E82" s="37" t="s">
        <v>1511</v>
      </c>
      <c r="F82" s="37"/>
      <c r="G82" s="37"/>
      <c r="H82" s="37" t="str">
        <f t="shared" si="1"/>
        <v>huahudiao_come</v>
      </c>
      <c r="I82" s="37"/>
    </row>
    <row r="83" spans="1:9">
      <c r="A83" s="37">
        <f>IF('鱼属性|FishAttribute'!A83="","",'鱼属性|FishAttribute'!A83)</f>
        <v>79</v>
      </c>
      <c r="B83" s="37" t="str">
        <f>IF('鱼属性|FishAttribute'!B83="","",'鱼属性|FishAttribute'!B83)</f>
        <v>kuiniugu</v>
      </c>
      <c r="C83" s="37" t="s">
        <v>1514</v>
      </c>
      <c r="D83" s="37" t="str">
        <f>B83</f>
        <v>kuiniugu</v>
      </c>
      <c r="E83" s="37" t="s">
        <v>1511</v>
      </c>
      <c r="F83" s="37"/>
      <c r="G83" s="37"/>
      <c r="H83" s="37" t="str">
        <f t="shared" si="1"/>
        <v>kuiniugu_come</v>
      </c>
      <c r="I83" s="37"/>
    </row>
    <row r="84" spans="1:9">
      <c r="A84" s="37">
        <f>IF('鱼属性|FishAttribute'!A84="","",'鱼属性|FishAttribute'!A84)</f>
        <v>80</v>
      </c>
      <c r="B84" s="37" t="str">
        <f>IF('鱼属性|FishAttribute'!B84="","",'鱼属性|FishAttribute'!B84)</f>
        <v>zhuxianjian</v>
      </c>
      <c r="C84" s="37" t="s">
        <v>1514</v>
      </c>
      <c r="D84" s="37" t="str">
        <f>B84</f>
        <v>zhuxianjian</v>
      </c>
      <c r="E84" s="37" t="s">
        <v>1511</v>
      </c>
      <c r="F84" s="37"/>
      <c r="G84" s="37"/>
      <c r="H84" s="37" t="str">
        <f t="shared" si="1"/>
        <v>zhuxianjian_come</v>
      </c>
      <c r="I84" s="37"/>
    </row>
    <row r="85" spans="1:9">
      <c r="A85" s="37">
        <f>IF('鱼属性|FishAttribute'!A85="","",'鱼属性|FishAttribute'!A85)</f>
        <v>81</v>
      </c>
      <c r="B85" s="37" t="str">
        <f>IF('鱼属性|FishAttribute'!B85="","",'鱼属性|FishAttribute'!B85)</f>
        <v>baihu</v>
      </c>
      <c r="C85" s="37" t="s">
        <v>1517</v>
      </c>
      <c r="D85" s="37" t="s">
        <v>1516</v>
      </c>
      <c r="E85" s="37" t="s">
        <v>1511</v>
      </c>
      <c r="F85" s="37"/>
      <c r="G85" s="37"/>
      <c r="H85" s="37" t="str">
        <f t="shared" si="1"/>
        <v>baihu_come</v>
      </c>
      <c r="I85" s="37"/>
    </row>
    <row r="86" spans="1:9">
      <c r="A86" s="37">
        <f>IF('鱼属性|FishAttribute'!A86="","",'鱼属性|FishAttribute'!A86)</f>
        <v>82</v>
      </c>
      <c r="B86" s="37" t="str">
        <f>IF('鱼属性|FishAttribute'!B86="","",'鱼属性|FishAttribute'!B86)</f>
        <v>duobaodaoren</v>
      </c>
      <c r="C86" s="37" t="s">
        <v>1512</v>
      </c>
      <c r="D86" s="37" t="s">
        <v>1515</v>
      </c>
      <c r="E86" s="37" t="s">
        <v>1511</v>
      </c>
      <c r="F86" s="37"/>
      <c r="G86" s="37"/>
      <c r="H86" s="37" t="str">
        <f t="shared" si="1"/>
        <v>duobaodaoren_come</v>
      </c>
      <c r="I86" s="37"/>
    </row>
    <row r="87" spans="1:9">
      <c r="A87" s="37">
        <f>IF('鱼属性|FishAttribute'!A87="","",'鱼属性|FishAttribute'!A87)</f>
        <v>83</v>
      </c>
      <c r="B87" s="37" t="str">
        <f>IF('鱼属性|FishAttribute'!B87="","",'鱼属性|FishAttribute'!B87)</f>
        <v>xuanwu</v>
      </c>
      <c r="C87" s="37" t="s">
        <v>1514</v>
      </c>
      <c r="D87" s="37" t="s">
        <v>1513</v>
      </c>
      <c r="E87" s="37" t="s">
        <v>1511</v>
      </c>
      <c r="F87" s="37"/>
      <c r="G87" s="37"/>
      <c r="H87" s="37" t="str">
        <f t="shared" si="1"/>
        <v>xuanwu_come</v>
      </c>
      <c r="I87" s="37"/>
    </row>
    <row r="88" spans="1:9">
      <c r="A88" s="37">
        <f>IF('鱼属性|FishAttribute'!A88="","",'鱼属性|FishAttribute'!A88)</f>
        <v>84</v>
      </c>
      <c r="B88" s="37" t="str">
        <f>IF('鱼属性|FishAttribute'!B88="","",'鱼属性|FishAttribute'!B88)</f>
        <v>shejitu</v>
      </c>
      <c r="C88" s="37" t="s">
        <v>1512</v>
      </c>
      <c r="D88" s="37" t="s">
        <v>21</v>
      </c>
      <c r="E88" s="37" t="s">
        <v>1511</v>
      </c>
      <c r="F88" s="37"/>
      <c r="G88" s="37"/>
      <c r="H88" s="37" t="str">
        <f>IF(B88="","",B88&amp;"_come")</f>
        <v>shejitu_come</v>
      </c>
      <c r="I88" s="37"/>
    </row>
    <row r="89" spans="1:9">
      <c r="A89" s="37"/>
      <c r="B89" s="37"/>
      <c r="C89" s="37"/>
      <c r="D89" s="37"/>
      <c r="E89" s="37"/>
      <c r="F89" s="37"/>
      <c r="G89" s="37"/>
      <c r="H89" s="37"/>
      <c r="I89" s="37"/>
    </row>
    <row r="90" spans="1:9">
      <c r="A90" s="37">
        <f>IF('鱼属性|FishAttribute'!A89="","",'鱼属性|FishAttribute'!A89)</f>
        <v>85</v>
      </c>
      <c r="B90" s="37" t="str">
        <f>IF('鱼属性|FishAttribute'!B89="","",'鱼属性|FishAttribute'!B89)</f>
        <v>shejituskill</v>
      </c>
      <c r="C90" s="37"/>
      <c r="D90" s="37"/>
      <c r="E90" s="37"/>
      <c r="F90" s="37"/>
      <c r="G90" s="37"/>
      <c r="H90" s="37" t="str">
        <f t="shared" ref="H90:H121" si="2">IF(B90="","",B90&amp;"_come")</f>
        <v>shejituskill_come</v>
      </c>
      <c r="I90" s="37"/>
    </row>
    <row r="91" spans="1:9">
      <c r="A91" s="37" t="str">
        <f>IF('鱼属性|FishAttribute'!A90="","",'鱼属性|FishAttribute'!A90)</f>
        <v/>
      </c>
      <c r="B91" s="37" t="str">
        <f>IF('鱼属性|FishAttribute'!B90="","",'鱼属性|FishAttribute'!B90)</f>
        <v/>
      </c>
      <c r="C91" s="37"/>
      <c r="D91" s="37"/>
      <c r="E91" s="37"/>
      <c r="F91" s="37"/>
      <c r="G91" s="37"/>
      <c r="H91" s="37" t="str">
        <f t="shared" si="2"/>
        <v/>
      </c>
      <c r="I91" s="37"/>
    </row>
    <row r="92" spans="1:9">
      <c r="A92" s="37" t="str">
        <f>IF('鱼属性|FishAttribute'!A91="","",'鱼属性|FishAttribute'!A91)</f>
        <v/>
      </c>
      <c r="B92" s="37" t="str">
        <f>IF('鱼属性|FishAttribute'!B91="","",'鱼属性|FishAttribute'!B91)</f>
        <v/>
      </c>
      <c r="C92" s="37"/>
      <c r="D92" s="37"/>
      <c r="E92" s="37"/>
      <c r="F92" s="37"/>
      <c r="G92" s="37"/>
      <c r="H92" s="37" t="str">
        <f t="shared" si="2"/>
        <v/>
      </c>
      <c r="I92" s="37"/>
    </row>
    <row r="93" spans="1:9">
      <c r="A93" s="37" t="str">
        <f>IF('鱼属性|FishAttribute'!A92="","",'鱼属性|FishAttribute'!A92)</f>
        <v/>
      </c>
      <c r="B93" s="37" t="str">
        <f>IF('鱼属性|FishAttribute'!B92="","",'鱼属性|FishAttribute'!B92)</f>
        <v/>
      </c>
      <c r="C93" s="37"/>
      <c r="D93" s="37"/>
      <c r="E93" s="37"/>
      <c r="F93" s="37"/>
      <c r="G93" s="37"/>
      <c r="H93" s="37" t="str">
        <f t="shared" si="2"/>
        <v/>
      </c>
      <c r="I93" s="37"/>
    </row>
    <row r="94" spans="1:9">
      <c r="A94" s="37" t="str">
        <f>IF('鱼属性|FishAttribute'!A93="","",'鱼属性|FishAttribute'!A93)</f>
        <v/>
      </c>
      <c r="B94" s="37" t="str">
        <f>IF('鱼属性|FishAttribute'!B93="","",'鱼属性|FishAttribute'!B93)</f>
        <v/>
      </c>
      <c r="C94" s="37"/>
      <c r="D94" s="37"/>
      <c r="E94" s="37"/>
      <c r="F94" s="37"/>
      <c r="G94" s="37"/>
      <c r="H94" s="37" t="str">
        <f t="shared" si="2"/>
        <v/>
      </c>
      <c r="I94" s="37"/>
    </row>
    <row r="95" spans="1:9">
      <c r="A95" s="37" t="str">
        <f>IF('鱼属性|FishAttribute'!A94="","",'鱼属性|FishAttribute'!A94)</f>
        <v/>
      </c>
      <c r="B95" s="37" t="str">
        <f>IF('鱼属性|FishAttribute'!B94="","",'鱼属性|FishAttribute'!B94)</f>
        <v/>
      </c>
      <c r="C95" s="37"/>
      <c r="D95" s="37"/>
      <c r="E95" s="37"/>
      <c r="F95" s="37"/>
      <c r="G95" s="37"/>
      <c r="H95" s="37" t="str">
        <f t="shared" si="2"/>
        <v/>
      </c>
      <c r="I95" s="37"/>
    </row>
    <row r="96" spans="1:9">
      <c r="A96" s="37" t="str">
        <f>IF('鱼属性|FishAttribute'!A95="","",'鱼属性|FishAttribute'!A95)</f>
        <v/>
      </c>
      <c r="B96" s="37" t="str">
        <f>IF('鱼属性|FishAttribute'!B95="","",'鱼属性|FishAttribute'!B95)</f>
        <v/>
      </c>
      <c r="C96" s="37"/>
      <c r="D96" s="37"/>
      <c r="E96" s="37"/>
      <c r="F96" s="37"/>
      <c r="G96" s="37"/>
      <c r="H96" s="37" t="str">
        <f t="shared" si="2"/>
        <v/>
      </c>
      <c r="I96" s="37"/>
    </row>
    <row r="97" spans="1:9">
      <c r="A97" s="37" t="str">
        <f>IF('鱼属性|FishAttribute'!A96="","",'鱼属性|FishAttribute'!A96)</f>
        <v/>
      </c>
      <c r="B97" s="37" t="str">
        <f>IF('鱼属性|FishAttribute'!B96="","",'鱼属性|FishAttribute'!B96)</f>
        <v/>
      </c>
      <c r="C97" s="37"/>
      <c r="D97" s="37"/>
      <c r="E97" s="37"/>
      <c r="F97" s="37"/>
      <c r="G97" s="37"/>
      <c r="H97" s="37" t="str">
        <f t="shared" si="2"/>
        <v/>
      </c>
      <c r="I97" s="37"/>
    </row>
    <row r="98" spans="1:9">
      <c r="A98" s="37" t="str">
        <f>IF('鱼属性|FishAttribute'!A97="","",'鱼属性|FishAttribute'!A97)</f>
        <v/>
      </c>
      <c r="B98" s="37" t="str">
        <f>IF('鱼属性|FishAttribute'!B97="","",'鱼属性|FishAttribute'!B97)</f>
        <v/>
      </c>
      <c r="C98" s="37"/>
      <c r="D98" s="37"/>
      <c r="E98" s="37"/>
      <c r="F98" s="37"/>
      <c r="G98" s="37"/>
      <c r="H98" s="37" t="str">
        <f t="shared" si="2"/>
        <v/>
      </c>
      <c r="I98" s="37"/>
    </row>
    <row r="99" spans="1:9">
      <c r="A99" s="37" t="str">
        <f>IF('鱼属性|FishAttribute'!A98="","",'鱼属性|FishAttribute'!A98)</f>
        <v/>
      </c>
      <c r="B99" s="37" t="str">
        <f>IF('鱼属性|FishAttribute'!B98="","",'鱼属性|FishAttribute'!B98)</f>
        <v/>
      </c>
      <c r="C99" s="37"/>
      <c r="D99" s="37"/>
      <c r="E99" s="37"/>
      <c r="F99" s="37"/>
      <c r="G99" s="37"/>
      <c r="H99" s="37" t="str">
        <f t="shared" si="2"/>
        <v/>
      </c>
      <c r="I99" s="37"/>
    </row>
    <row r="100" spans="1:9">
      <c r="A100" s="37" t="str">
        <f>IF('鱼属性|FishAttribute'!A99="","",'鱼属性|FishAttribute'!A99)</f>
        <v/>
      </c>
      <c r="B100" s="37" t="str">
        <f>IF('鱼属性|FishAttribute'!B99="","",'鱼属性|FishAttribute'!B99)</f>
        <v/>
      </c>
      <c r="C100" s="37"/>
      <c r="D100" s="37"/>
      <c r="E100" s="37"/>
      <c r="F100" s="37"/>
      <c r="G100" s="37"/>
      <c r="H100" s="37" t="str">
        <f t="shared" si="2"/>
        <v/>
      </c>
      <c r="I100" s="37"/>
    </row>
    <row r="101" spans="1:9">
      <c r="A101" s="37" t="str">
        <f>IF('鱼属性|FishAttribute'!A100="","",'鱼属性|FishAttribute'!A100)</f>
        <v/>
      </c>
      <c r="B101" s="37" t="str">
        <f>IF('鱼属性|FishAttribute'!B100="","",'鱼属性|FishAttribute'!B100)</f>
        <v/>
      </c>
      <c r="C101" s="37"/>
      <c r="D101" s="37"/>
      <c r="E101" s="37"/>
      <c r="F101" s="37"/>
      <c r="G101" s="37"/>
      <c r="H101" s="37" t="str">
        <f t="shared" si="2"/>
        <v/>
      </c>
      <c r="I101" s="37"/>
    </row>
    <row r="102" spans="1:9">
      <c r="A102" s="37" t="str">
        <f>IF('鱼属性|FishAttribute'!A101="","",'鱼属性|FishAttribute'!A101)</f>
        <v/>
      </c>
      <c r="B102" s="37" t="str">
        <f>IF('鱼属性|FishAttribute'!B101="","",'鱼属性|FishAttribute'!B101)</f>
        <v/>
      </c>
      <c r="C102" s="37"/>
      <c r="D102" s="37"/>
      <c r="E102" s="37"/>
      <c r="F102" s="37"/>
      <c r="G102" s="37"/>
      <c r="H102" s="37" t="str">
        <f t="shared" si="2"/>
        <v/>
      </c>
      <c r="I102" s="37"/>
    </row>
    <row r="103" spans="1:9">
      <c r="A103" s="37" t="str">
        <f>IF('鱼属性|FishAttribute'!A102="","",'鱼属性|FishAttribute'!A102)</f>
        <v/>
      </c>
      <c r="B103" s="37" t="str">
        <f>IF('鱼属性|FishAttribute'!B102="","",'鱼属性|FishAttribute'!B102)</f>
        <v/>
      </c>
      <c r="C103" s="37"/>
      <c r="D103" s="37"/>
      <c r="E103" s="37"/>
      <c r="F103" s="37"/>
      <c r="G103" s="37"/>
      <c r="H103" s="37" t="str">
        <f t="shared" si="2"/>
        <v/>
      </c>
      <c r="I103" s="37"/>
    </row>
    <row r="104" spans="1:9">
      <c r="A104" s="37" t="str">
        <f>IF('鱼属性|FishAttribute'!A103="","",'鱼属性|FishAttribute'!A103)</f>
        <v/>
      </c>
      <c r="B104" s="37" t="str">
        <f>IF('鱼属性|FishAttribute'!B103="","",'鱼属性|FishAttribute'!B103)</f>
        <v/>
      </c>
      <c r="C104" s="37"/>
      <c r="D104" s="37"/>
      <c r="E104" s="37"/>
      <c r="F104" s="37"/>
      <c r="G104" s="37"/>
      <c r="H104" s="37" t="str">
        <f t="shared" si="2"/>
        <v/>
      </c>
      <c r="I104" s="37"/>
    </row>
    <row r="105" spans="1:9">
      <c r="A105" s="37" t="str">
        <f>IF('鱼属性|FishAttribute'!A104="","",'鱼属性|FishAttribute'!A104)</f>
        <v/>
      </c>
      <c r="B105" s="37" t="str">
        <f>IF('鱼属性|FishAttribute'!B104="","",'鱼属性|FishAttribute'!B104)</f>
        <v/>
      </c>
      <c r="C105" s="37"/>
      <c r="D105" s="37"/>
      <c r="E105" s="37"/>
      <c r="F105" s="37"/>
      <c r="G105" s="37"/>
      <c r="H105" s="37" t="str">
        <f t="shared" si="2"/>
        <v/>
      </c>
      <c r="I105" s="37"/>
    </row>
    <row r="106" spans="1:9">
      <c r="A106" s="37" t="str">
        <f>IF('鱼属性|FishAttribute'!A105="","",'鱼属性|FishAttribute'!A105)</f>
        <v/>
      </c>
      <c r="B106" s="37" t="str">
        <f>IF('鱼属性|FishAttribute'!B105="","",'鱼属性|FishAttribute'!B105)</f>
        <v/>
      </c>
      <c r="C106" s="37"/>
      <c r="D106" s="37"/>
      <c r="E106" s="37"/>
      <c r="F106" s="37"/>
      <c r="G106" s="37"/>
      <c r="H106" s="37" t="str">
        <f t="shared" si="2"/>
        <v/>
      </c>
      <c r="I106" s="37"/>
    </row>
    <row r="107" spans="1:9">
      <c r="A107" s="37" t="str">
        <f>IF('鱼属性|FishAttribute'!A106="","",'鱼属性|FishAttribute'!A106)</f>
        <v/>
      </c>
      <c r="B107" s="37" t="str">
        <f>IF('鱼属性|FishAttribute'!B106="","",'鱼属性|FishAttribute'!B106)</f>
        <v/>
      </c>
      <c r="C107" s="37"/>
      <c r="D107" s="37"/>
      <c r="E107" s="37"/>
      <c r="F107" s="37"/>
      <c r="G107" s="37"/>
      <c r="H107" s="37" t="str">
        <f t="shared" si="2"/>
        <v/>
      </c>
      <c r="I107" s="37"/>
    </row>
    <row r="108" spans="1:9">
      <c r="A108" s="37" t="str">
        <f>IF('鱼属性|FishAttribute'!A107="","",'鱼属性|FishAttribute'!A107)</f>
        <v/>
      </c>
      <c r="B108" s="37" t="str">
        <f>IF('鱼属性|FishAttribute'!B107="","",'鱼属性|FishAttribute'!B107)</f>
        <v/>
      </c>
      <c r="C108" s="37"/>
      <c r="D108" s="37"/>
      <c r="E108" s="37"/>
      <c r="F108" s="37"/>
      <c r="G108" s="37"/>
      <c r="H108" s="37" t="str">
        <f t="shared" si="2"/>
        <v/>
      </c>
      <c r="I108" s="37"/>
    </row>
    <row r="109" spans="1:9">
      <c r="A109" s="37" t="str">
        <f>IF('鱼属性|FishAttribute'!A108="","",'鱼属性|FishAttribute'!A108)</f>
        <v/>
      </c>
      <c r="B109" s="37" t="str">
        <f>IF('鱼属性|FishAttribute'!B108="","",'鱼属性|FishAttribute'!B108)</f>
        <v/>
      </c>
      <c r="C109" s="37"/>
      <c r="D109" s="37"/>
      <c r="E109" s="37"/>
      <c r="F109" s="37"/>
      <c r="G109" s="37"/>
      <c r="H109" s="37" t="str">
        <f t="shared" si="2"/>
        <v/>
      </c>
      <c r="I109" s="37"/>
    </row>
    <row r="110" spans="1:9">
      <c r="A110" s="37" t="str">
        <f>IF('鱼属性|FishAttribute'!A109="","",'鱼属性|FishAttribute'!A109)</f>
        <v/>
      </c>
      <c r="B110" s="37" t="str">
        <f>IF('鱼属性|FishAttribute'!B109="","",'鱼属性|FishAttribute'!B109)</f>
        <v/>
      </c>
      <c r="C110" s="37"/>
      <c r="D110" s="37"/>
      <c r="E110" s="37"/>
      <c r="F110" s="37"/>
      <c r="G110" s="37"/>
      <c r="H110" s="37" t="str">
        <f t="shared" si="2"/>
        <v/>
      </c>
      <c r="I110" s="37"/>
    </row>
    <row r="111" spans="1:9">
      <c r="A111" s="37" t="str">
        <f>IF('鱼属性|FishAttribute'!A110="","",'鱼属性|FishAttribute'!A110)</f>
        <v/>
      </c>
      <c r="B111" s="37" t="str">
        <f>IF('鱼属性|FishAttribute'!B110="","",'鱼属性|FishAttribute'!B110)</f>
        <v/>
      </c>
      <c r="C111" s="37"/>
      <c r="D111" s="37"/>
      <c r="E111" s="37"/>
      <c r="F111" s="37"/>
      <c r="G111" s="37"/>
      <c r="H111" s="37" t="str">
        <f t="shared" si="2"/>
        <v/>
      </c>
      <c r="I111" s="37"/>
    </row>
    <row r="112" spans="1:9">
      <c r="A112" s="37" t="str">
        <f>IF('鱼属性|FishAttribute'!A111="","",'鱼属性|FishAttribute'!A111)</f>
        <v/>
      </c>
      <c r="B112" s="37" t="str">
        <f>IF('鱼属性|FishAttribute'!B111="","",'鱼属性|FishAttribute'!B111)</f>
        <v/>
      </c>
      <c r="C112" s="37"/>
      <c r="D112" s="37"/>
      <c r="E112" s="37"/>
      <c r="F112" s="37"/>
      <c r="G112" s="37"/>
      <c r="H112" s="37" t="str">
        <f t="shared" si="2"/>
        <v/>
      </c>
      <c r="I112" s="37"/>
    </row>
    <row r="113" spans="1:9">
      <c r="A113" s="37" t="str">
        <f>IF('鱼属性|FishAttribute'!A112="","",'鱼属性|FishAttribute'!A112)</f>
        <v/>
      </c>
      <c r="B113" s="37" t="str">
        <f>IF('鱼属性|FishAttribute'!B112="","",'鱼属性|FishAttribute'!B112)</f>
        <v/>
      </c>
      <c r="C113" s="37"/>
      <c r="D113" s="37"/>
      <c r="E113" s="37"/>
      <c r="F113" s="37"/>
      <c r="G113" s="37"/>
      <c r="H113" s="37" t="str">
        <f t="shared" si="2"/>
        <v/>
      </c>
      <c r="I113" s="37"/>
    </row>
    <row r="114" spans="1:9">
      <c r="A114" s="37" t="str">
        <f>IF('鱼属性|FishAttribute'!A113="","",'鱼属性|FishAttribute'!A113)</f>
        <v/>
      </c>
      <c r="B114" s="37" t="str">
        <f>IF('鱼属性|FishAttribute'!B113="","",'鱼属性|FishAttribute'!B113)</f>
        <v/>
      </c>
      <c r="C114" s="37"/>
      <c r="D114" s="37"/>
      <c r="E114" s="37"/>
      <c r="F114" s="37"/>
      <c r="G114" s="37"/>
      <c r="H114" s="37" t="str">
        <f t="shared" si="2"/>
        <v/>
      </c>
      <c r="I114" s="37"/>
    </row>
    <row r="115" spans="1:9">
      <c r="A115" s="37" t="str">
        <f>IF('鱼属性|FishAttribute'!A114="","",'鱼属性|FishAttribute'!A114)</f>
        <v/>
      </c>
      <c r="B115" s="37" t="str">
        <f>IF('鱼属性|FishAttribute'!B114="","",'鱼属性|FishAttribute'!B114)</f>
        <v/>
      </c>
      <c r="C115" s="37"/>
      <c r="D115" s="37"/>
      <c r="E115" s="37"/>
      <c r="F115" s="37"/>
      <c r="G115" s="37"/>
      <c r="H115" s="37" t="str">
        <f t="shared" si="2"/>
        <v/>
      </c>
      <c r="I115" s="37"/>
    </row>
    <row r="116" spans="1:9">
      <c r="A116" s="37" t="str">
        <f>IF('鱼属性|FishAttribute'!A115="","",'鱼属性|FishAttribute'!A115)</f>
        <v/>
      </c>
      <c r="B116" s="37" t="str">
        <f>IF('鱼属性|FishAttribute'!B115="","",'鱼属性|FishAttribute'!B115)</f>
        <v/>
      </c>
      <c r="C116" s="37"/>
      <c r="D116" s="37"/>
      <c r="E116" s="37"/>
      <c r="F116" s="37"/>
      <c r="G116" s="37"/>
      <c r="H116" s="37" t="str">
        <f t="shared" si="2"/>
        <v/>
      </c>
      <c r="I116" s="37"/>
    </row>
    <row r="117" spans="1:9">
      <c r="A117" s="37" t="str">
        <f>IF('鱼属性|FishAttribute'!A116="","",'鱼属性|FishAttribute'!A116)</f>
        <v/>
      </c>
      <c r="B117" s="37" t="str">
        <f>IF('鱼属性|FishAttribute'!B116="","",'鱼属性|FishAttribute'!B116)</f>
        <v/>
      </c>
      <c r="C117" s="37"/>
      <c r="D117" s="37"/>
      <c r="E117" s="37"/>
      <c r="F117" s="37"/>
      <c r="G117" s="37"/>
      <c r="H117" s="37" t="str">
        <f t="shared" si="2"/>
        <v/>
      </c>
      <c r="I117" s="37"/>
    </row>
    <row r="118" spans="1:9">
      <c r="A118" s="37" t="str">
        <f>IF('鱼属性|FishAttribute'!A117="","",'鱼属性|FishAttribute'!A117)</f>
        <v/>
      </c>
      <c r="B118" s="37" t="str">
        <f>IF('鱼属性|FishAttribute'!B117="","",'鱼属性|FishAttribute'!B117)</f>
        <v/>
      </c>
      <c r="C118" s="37"/>
      <c r="D118" s="37"/>
      <c r="E118" s="37"/>
      <c r="F118" s="37"/>
      <c r="G118" s="37"/>
      <c r="H118" s="37" t="str">
        <f t="shared" si="2"/>
        <v/>
      </c>
      <c r="I118" s="37"/>
    </row>
    <row r="119" spans="1:9">
      <c r="A119" s="37" t="str">
        <f>IF('鱼属性|FishAttribute'!A118="","",'鱼属性|FishAttribute'!A118)</f>
        <v/>
      </c>
      <c r="B119" s="37" t="str">
        <f>IF('鱼属性|FishAttribute'!B118="","",'鱼属性|FishAttribute'!B118)</f>
        <v/>
      </c>
      <c r="C119" s="37"/>
      <c r="D119" s="37"/>
      <c r="E119" s="37"/>
      <c r="F119" s="37"/>
      <c r="G119" s="37"/>
      <c r="H119" s="37" t="str">
        <f t="shared" si="2"/>
        <v/>
      </c>
      <c r="I119" s="37"/>
    </row>
    <row r="120" spans="1:9">
      <c r="A120" s="37" t="str">
        <f>IF('鱼属性|FishAttribute'!A119="","",'鱼属性|FishAttribute'!A119)</f>
        <v/>
      </c>
      <c r="B120" s="37" t="str">
        <f>IF('鱼属性|FishAttribute'!B119="","",'鱼属性|FishAttribute'!B119)</f>
        <v/>
      </c>
      <c r="C120" s="37"/>
      <c r="D120" s="37"/>
      <c r="E120" s="37"/>
      <c r="F120" s="37"/>
      <c r="G120" s="37"/>
      <c r="H120" s="37" t="str">
        <f t="shared" si="2"/>
        <v/>
      </c>
      <c r="I120" s="37"/>
    </row>
    <row r="121" spans="1:9">
      <c r="A121" s="37" t="str">
        <f>IF('鱼属性|FishAttribute'!A120="","",'鱼属性|FishAttribute'!A120)</f>
        <v/>
      </c>
      <c r="B121" s="37" t="str">
        <f>IF('鱼属性|FishAttribute'!B120="","",'鱼属性|FishAttribute'!B120)</f>
        <v/>
      </c>
      <c r="C121" s="37"/>
      <c r="D121" s="37"/>
      <c r="E121" s="37"/>
      <c r="F121" s="37"/>
      <c r="G121" s="37"/>
      <c r="H121" s="37" t="str">
        <f t="shared" si="2"/>
        <v/>
      </c>
      <c r="I121" s="37"/>
    </row>
    <row r="122" spans="1:9">
      <c r="A122" s="37" t="str">
        <f>IF('鱼属性|FishAttribute'!A121="","",'鱼属性|FishAttribute'!A121)</f>
        <v/>
      </c>
      <c r="B122" s="37" t="str">
        <f>IF('鱼属性|FishAttribute'!B121="","",'鱼属性|FishAttribute'!B121)</f>
        <v/>
      </c>
      <c r="C122" s="37"/>
      <c r="D122" s="37"/>
      <c r="E122" s="37"/>
      <c r="F122" s="37"/>
      <c r="G122" s="37"/>
      <c r="H122" s="37" t="str">
        <f t="shared" ref="H122:H153" si="3">IF(B122="","",B122&amp;"_come")</f>
        <v/>
      </c>
      <c r="I122" s="37"/>
    </row>
    <row r="123" spans="1:9">
      <c r="A123" s="37" t="str">
        <f>IF('鱼属性|FishAttribute'!A122="","",'鱼属性|FishAttribute'!A122)</f>
        <v/>
      </c>
      <c r="B123" s="37" t="str">
        <f>IF('鱼属性|FishAttribute'!B122="","",'鱼属性|FishAttribute'!B122)</f>
        <v/>
      </c>
      <c r="C123" s="37"/>
      <c r="D123" s="37"/>
      <c r="E123" s="37"/>
      <c r="F123" s="37"/>
      <c r="G123" s="37"/>
      <c r="H123" s="37" t="str">
        <f t="shared" si="3"/>
        <v/>
      </c>
      <c r="I123" s="37"/>
    </row>
    <row r="124" spans="1:9">
      <c r="A124" s="37" t="str">
        <f>IF('鱼属性|FishAttribute'!A123="","",'鱼属性|FishAttribute'!A123)</f>
        <v/>
      </c>
      <c r="B124" s="37" t="str">
        <f>IF('鱼属性|FishAttribute'!B123="","",'鱼属性|FishAttribute'!B123)</f>
        <v/>
      </c>
      <c r="C124" s="37"/>
      <c r="D124" s="37"/>
      <c r="E124" s="37"/>
      <c r="F124" s="37"/>
      <c r="G124" s="37"/>
      <c r="H124" s="37" t="str">
        <f t="shared" si="3"/>
        <v/>
      </c>
      <c r="I124" s="37"/>
    </row>
    <row r="125" spans="1:9">
      <c r="A125" s="37" t="str">
        <f>IF('鱼属性|FishAttribute'!A124="","",'鱼属性|FishAttribute'!A124)</f>
        <v/>
      </c>
      <c r="B125" s="37" t="str">
        <f>IF('鱼属性|FishAttribute'!B124="","",'鱼属性|FishAttribute'!B124)</f>
        <v/>
      </c>
      <c r="C125" s="37"/>
      <c r="D125" s="37"/>
      <c r="E125" s="37"/>
      <c r="F125" s="37"/>
      <c r="G125" s="37"/>
      <c r="H125" s="37" t="str">
        <f t="shared" si="3"/>
        <v/>
      </c>
      <c r="I125" s="37"/>
    </row>
    <row r="126" spans="1:9">
      <c r="A126" s="37" t="str">
        <f>IF('鱼属性|FishAttribute'!A125="","",'鱼属性|FishAttribute'!A125)</f>
        <v/>
      </c>
      <c r="B126" s="37" t="str">
        <f>IF('鱼属性|FishAttribute'!B125="","",'鱼属性|FishAttribute'!B125)</f>
        <v/>
      </c>
      <c r="C126" s="37"/>
      <c r="D126" s="37"/>
      <c r="E126" s="37"/>
      <c r="F126" s="37"/>
      <c r="G126" s="37"/>
      <c r="H126" s="37" t="str">
        <f t="shared" si="3"/>
        <v/>
      </c>
      <c r="I126" s="37"/>
    </row>
    <row r="127" spans="1:9">
      <c r="A127" s="37" t="str">
        <f>IF('鱼属性|FishAttribute'!A126="","",'鱼属性|FishAttribute'!A126)</f>
        <v/>
      </c>
      <c r="B127" s="37" t="str">
        <f>IF('鱼属性|FishAttribute'!B126="","",'鱼属性|FishAttribute'!B126)</f>
        <v/>
      </c>
      <c r="C127" s="37"/>
      <c r="D127" s="37"/>
      <c r="E127" s="37"/>
      <c r="F127" s="37"/>
      <c r="G127" s="37"/>
      <c r="H127" s="37" t="str">
        <f t="shared" si="3"/>
        <v/>
      </c>
      <c r="I127" s="37"/>
    </row>
    <row r="128" spans="1:9">
      <c r="A128" s="37" t="str">
        <f>IF('鱼属性|FishAttribute'!A127="","",'鱼属性|FishAttribute'!A127)</f>
        <v/>
      </c>
      <c r="B128" s="37" t="str">
        <f>IF('鱼属性|FishAttribute'!B127="","",'鱼属性|FishAttribute'!B127)</f>
        <v/>
      </c>
      <c r="C128" s="37"/>
      <c r="D128" s="37"/>
      <c r="E128" s="37"/>
      <c r="F128" s="37"/>
      <c r="G128" s="37"/>
      <c r="H128" s="37" t="str">
        <f t="shared" si="3"/>
        <v/>
      </c>
      <c r="I128" s="37"/>
    </row>
    <row r="129" spans="1:9">
      <c r="A129" s="37" t="str">
        <f>IF('鱼属性|FishAttribute'!A128="","",'鱼属性|FishAttribute'!A128)</f>
        <v/>
      </c>
      <c r="B129" s="37" t="str">
        <f>IF('鱼属性|FishAttribute'!B128="","",'鱼属性|FishAttribute'!B128)</f>
        <v/>
      </c>
      <c r="C129" s="37"/>
      <c r="D129" s="37"/>
      <c r="E129" s="37"/>
      <c r="F129" s="37"/>
      <c r="G129" s="37"/>
      <c r="H129" s="37" t="str">
        <f t="shared" si="3"/>
        <v/>
      </c>
      <c r="I129" s="37"/>
    </row>
    <row r="130" spans="1:9">
      <c r="A130" s="37" t="str">
        <f>IF('鱼属性|FishAttribute'!A129="","",'鱼属性|FishAttribute'!A129)</f>
        <v/>
      </c>
      <c r="B130" s="37" t="str">
        <f>IF('鱼属性|FishAttribute'!B129="","",'鱼属性|FishAttribute'!B129)</f>
        <v/>
      </c>
      <c r="C130" s="37"/>
      <c r="D130" s="37"/>
      <c r="E130" s="37"/>
      <c r="F130" s="37"/>
      <c r="G130" s="37"/>
      <c r="H130" s="37" t="str">
        <f t="shared" si="3"/>
        <v/>
      </c>
      <c r="I130" s="37"/>
    </row>
    <row r="131" spans="1:9">
      <c r="A131" s="37" t="str">
        <f>IF('鱼属性|FishAttribute'!A130="","",'鱼属性|FishAttribute'!A130)</f>
        <v/>
      </c>
      <c r="B131" s="37" t="str">
        <f>IF('鱼属性|FishAttribute'!B130="","",'鱼属性|FishAttribute'!B130)</f>
        <v/>
      </c>
      <c r="C131" s="37"/>
      <c r="D131" s="37"/>
      <c r="E131" s="37"/>
      <c r="F131" s="37"/>
      <c r="G131" s="37"/>
      <c r="H131" s="37" t="str">
        <f t="shared" si="3"/>
        <v/>
      </c>
      <c r="I131" s="37"/>
    </row>
    <row r="132" spans="1:9">
      <c r="A132" s="37" t="str">
        <f>IF('鱼属性|FishAttribute'!A131="","",'鱼属性|FishAttribute'!A131)</f>
        <v/>
      </c>
      <c r="B132" s="37" t="str">
        <f>IF('鱼属性|FishAttribute'!B131="","",'鱼属性|FishAttribute'!B131)</f>
        <v/>
      </c>
      <c r="C132" s="37"/>
      <c r="D132" s="37"/>
      <c r="E132" s="37"/>
      <c r="F132" s="37"/>
      <c r="G132" s="37"/>
      <c r="H132" s="37" t="str">
        <f t="shared" si="3"/>
        <v/>
      </c>
      <c r="I132" s="37"/>
    </row>
    <row r="133" spans="1:9">
      <c r="A133" s="37" t="str">
        <f>IF('鱼属性|FishAttribute'!A132="","",'鱼属性|FishAttribute'!A132)</f>
        <v/>
      </c>
      <c r="B133" s="37" t="str">
        <f>IF('鱼属性|FishAttribute'!B132="","",'鱼属性|FishAttribute'!B132)</f>
        <v/>
      </c>
      <c r="C133" s="37"/>
      <c r="D133" s="37"/>
      <c r="E133" s="37"/>
      <c r="F133" s="37"/>
      <c r="G133" s="37"/>
      <c r="H133" s="37" t="str">
        <f t="shared" si="3"/>
        <v/>
      </c>
      <c r="I133" s="37"/>
    </row>
    <row r="134" spans="1:9">
      <c r="A134" s="37" t="str">
        <f>IF('鱼属性|FishAttribute'!A133="","",'鱼属性|FishAttribute'!A133)</f>
        <v/>
      </c>
      <c r="B134" s="37" t="str">
        <f>IF('鱼属性|FishAttribute'!B133="","",'鱼属性|FishAttribute'!B133)</f>
        <v/>
      </c>
      <c r="C134" s="37"/>
      <c r="D134" s="37"/>
      <c r="E134" s="37"/>
      <c r="F134" s="37"/>
      <c r="G134" s="37"/>
      <c r="H134" s="37" t="str">
        <f t="shared" si="3"/>
        <v/>
      </c>
      <c r="I134" s="37"/>
    </row>
    <row r="135" spans="1:9">
      <c r="A135" s="37" t="str">
        <f>IF('鱼属性|FishAttribute'!A134="","",'鱼属性|FishAttribute'!A134)</f>
        <v/>
      </c>
      <c r="B135" s="37" t="str">
        <f>IF('鱼属性|FishAttribute'!B134="","",'鱼属性|FishAttribute'!B134)</f>
        <v/>
      </c>
      <c r="C135" s="37"/>
      <c r="D135" s="37"/>
      <c r="E135" s="37"/>
      <c r="F135" s="37"/>
      <c r="G135" s="37"/>
      <c r="H135" s="37" t="str">
        <f t="shared" si="3"/>
        <v/>
      </c>
      <c r="I135" s="37"/>
    </row>
    <row r="136" spans="1:9">
      <c r="A136" s="37" t="str">
        <f>IF('鱼属性|FishAttribute'!A135="","",'鱼属性|FishAttribute'!A135)</f>
        <v/>
      </c>
      <c r="B136" s="37" t="str">
        <f>IF('鱼属性|FishAttribute'!B135="","",'鱼属性|FishAttribute'!B135)</f>
        <v/>
      </c>
      <c r="C136" s="37"/>
      <c r="D136" s="37"/>
      <c r="E136" s="37"/>
      <c r="F136" s="37"/>
      <c r="G136" s="37"/>
      <c r="H136" s="37" t="str">
        <f t="shared" si="3"/>
        <v/>
      </c>
      <c r="I136" s="37"/>
    </row>
    <row r="137" spans="1:9">
      <c r="A137" s="37" t="str">
        <f>IF('鱼属性|FishAttribute'!A136="","",'鱼属性|FishAttribute'!A136)</f>
        <v/>
      </c>
      <c r="B137" s="37" t="str">
        <f>IF('鱼属性|FishAttribute'!B136="","",'鱼属性|FishAttribute'!B136)</f>
        <v/>
      </c>
      <c r="C137" s="37"/>
      <c r="D137" s="37"/>
      <c r="E137" s="37"/>
      <c r="F137" s="37"/>
      <c r="G137" s="37"/>
      <c r="H137" s="37" t="str">
        <f t="shared" si="3"/>
        <v/>
      </c>
      <c r="I137" s="37"/>
    </row>
    <row r="138" spans="1:9">
      <c r="A138" s="37" t="str">
        <f>IF('鱼属性|FishAttribute'!A137="","",'鱼属性|FishAttribute'!A137)</f>
        <v/>
      </c>
      <c r="B138" s="37" t="str">
        <f>IF('鱼属性|FishAttribute'!B137="","",'鱼属性|FishAttribute'!B137)</f>
        <v/>
      </c>
      <c r="C138" s="37"/>
      <c r="D138" s="37"/>
      <c r="E138" s="37"/>
      <c r="F138" s="37"/>
      <c r="G138" s="37"/>
      <c r="H138" s="37" t="str">
        <f t="shared" si="3"/>
        <v/>
      </c>
      <c r="I138" s="37"/>
    </row>
    <row r="139" spans="1:9">
      <c r="A139" s="37" t="str">
        <f>IF('鱼属性|FishAttribute'!A138="","",'鱼属性|FishAttribute'!A138)</f>
        <v/>
      </c>
      <c r="B139" s="37" t="str">
        <f>IF('鱼属性|FishAttribute'!B138="","",'鱼属性|FishAttribute'!B138)</f>
        <v/>
      </c>
      <c r="C139" s="37"/>
      <c r="D139" s="37"/>
      <c r="E139" s="37"/>
      <c r="F139" s="37"/>
      <c r="G139" s="37"/>
      <c r="H139" s="37" t="str">
        <f t="shared" si="3"/>
        <v/>
      </c>
      <c r="I139" s="37"/>
    </row>
    <row r="140" spans="1:9">
      <c r="A140" s="37" t="str">
        <f>IF('鱼属性|FishAttribute'!A139="","",'鱼属性|FishAttribute'!A139)</f>
        <v/>
      </c>
      <c r="B140" s="37" t="str">
        <f>IF('鱼属性|FishAttribute'!B139="","",'鱼属性|FishAttribute'!B139)</f>
        <v/>
      </c>
      <c r="C140" s="37"/>
      <c r="D140" s="37"/>
      <c r="E140" s="37"/>
      <c r="F140" s="37"/>
      <c r="G140" s="37"/>
      <c r="H140" s="37" t="str">
        <f t="shared" si="3"/>
        <v/>
      </c>
      <c r="I140" s="37"/>
    </row>
    <row r="141" spans="1:9">
      <c r="A141" s="37" t="str">
        <f>IF('鱼属性|FishAttribute'!A140="","",'鱼属性|FishAttribute'!A140)</f>
        <v/>
      </c>
      <c r="B141" s="37" t="str">
        <f>IF('鱼属性|FishAttribute'!B140="","",'鱼属性|FishAttribute'!B140)</f>
        <v/>
      </c>
      <c r="C141" s="37"/>
      <c r="D141" s="37"/>
      <c r="E141" s="37"/>
      <c r="F141" s="37"/>
      <c r="G141" s="37"/>
      <c r="H141" s="37" t="str">
        <f t="shared" si="3"/>
        <v/>
      </c>
      <c r="I141" s="37"/>
    </row>
    <row r="142" spans="1:9">
      <c r="A142" s="37" t="str">
        <f>IF('鱼属性|FishAttribute'!A141="","",'鱼属性|FishAttribute'!A141)</f>
        <v/>
      </c>
      <c r="B142" s="37" t="str">
        <f>IF('鱼属性|FishAttribute'!B141="","",'鱼属性|FishAttribute'!B141)</f>
        <v/>
      </c>
      <c r="C142" s="37"/>
      <c r="D142" s="37"/>
      <c r="E142" s="37"/>
      <c r="F142" s="37"/>
      <c r="G142" s="37"/>
      <c r="H142" s="37" t="str">
        <f t="shared" si="3"/>
        <v/>
      </c>
      <c r="I142" s="37"/>
    </row>
    <row r="143" spans="1:9">
      <c r="A143" s="37" t="str">
        <f>IF('鱼属性|FishAttribute'!A142="","",'鱼属性|FishAttribute'!A142)</f>
        <v/>
      </c>
      <c r="B143" s="37" t="str">
        <f>IF('鱼属性|FishAttribute'!B142="","",'鱼属性|FishAttribute'!B142)</f>
        <v/>
      </c>
      <c r="C143" s="37"/>
      <c r="D143" s="37"/>
      <c r="E143" s="37"/>
      <c r="F143" s="37"/>
      <c r="G143" s="37"/>
      <c r="H143" s="37" t="str">
        <f t="shared" si="3"/>
        <v/>
      </c>
      <c r="I143" s="37"/>
    </row>
    <row r="144" spans="1:9">
      <c r="A144" s="37" t="str">
        <f>IF('鱼属性|FishAttribute'!A143="","",'鱼属性|FishAttribute'!A143)</f>
        <v/>
      </c>
      <c r="B144" s="37" t="str">
        <f>IF('鱼属性|FishAttribute'!B143="","",'鱼属性|FishAttribute'!B143)</f>
        <v/>
      </c>
      <c r="C144" s="37"/>
      <c r="D144" s="37"/>
      <c r="E144" s="37"/>
      <c r="F144" s="37"/>
      <c r="G144" s="37"/>
      <c r="H144" s="37" t="str">
        <f t="shared" si="3"/>
        <v/>
      </c>
      <c r="I144" s="37"/>
    </row>
    <row r="145" spans="1:9">
      <c r="A145" s="37" t="str">
        <f>IF('鱼属性|FishAttribute'!A144="","",'鱼属性|FishAttribute'!A144)</f>
        <v/>
      </c>
      <c r="B145" s="37" t="str">
        <f>IF('鱼属性|FishAttribute'!B144="","",'鱼属性|FishAttribute'!B144)</f>
        <v/>
      </c>
      <c r="C145" s="37"/>
      <c r="D145" s="37"/>
      <c r="E145" s="37"/>
      <c r="F145" s="37"/>
      <c r="G145" s="37"/>
      <c r="H145" s="37" t="str">
        <f t="shared" si="3"/>
        <v/>
      </c>
      <c r="I145" s="37"/>
    </row>
    <row r="146" spans="1:9">
      <c r="A146" s="37" t="str">
        <f>IF('鱼属性|FishAttribute'!A145="","",'鱼属性|FishAttribute'!A145)</f>
        <v/>
      </c>
      <c r="B146" s="37" t="str">
        <f>IF('鱼属性|FishAttribute'!B145="","",'鱼属性|FishAttribute'!B145)</f>
        <v/>
      </c>
      <c r="C146" s="37"/>
      <c r="D146" s="37"/>
      <c r="E146" s="37"/>
      <c r="F146" s="37"/>
      <c r="G146" s="37"/>
      <c r="H146" s="37" t="str">
        <f t="shared" si="3"/>
        <v/>
      </c>
      <c r="I146" s="37"/>
    </row>
    <row r="147" spans="1:9">
      <c r="A147" s="37" t="str">
        <f>IF('鱼属性|FishAttribute'!A146="","",'鱼属性|FishAttribute'!A146)</f>
        <v/>
      </c>
      <c r="B147" s="37" t="str">
        <f>IF('鱼属性|FishAttribute'!B146="","",'鱼属性|FishAttribute'!B146)</f>
        <v/>
      </c>
      <c r="C147" s="37"/>
      <c r="D147" s="37"/>
      <c r="E147" s="37"/>
      <c r="F147" s="37"/>
      <c r="G147" s="37"/>
      <c r="H147" s="37" t="str">
        <f t="shared" si="3"/>
        <v/>
      </c>
      <c r="I147" s="37"/>
    </row>
    <row r="148" spans="1:9">
      <c r="A148" s="37" t="str">
        <f>IF('鱼属性|FishAttribute'!A147="","",'鱼属性|FishAttribute'!A147)</f>
        <v/>
      </c>
      <c r="B148" s="37" t="str">
        <f>IF('鱼属性|FishAttribute'!B147="","",'鱼属性|FishAttribute'!B147)</f>
        <v/>
      </c>
      <c r="C148" s="37"/>
      <c r="D148" s="37"/>
      <c r="E148" s="37"/>
      <c r="F148" s="37"/>
      <c r="G148" s="37"/>
      <c r="H148" s="37" t="str">
        <f t="shared" si="3"/>
        <v/>
      </c>
      <c r="I148" s="37"/>
    </row>
    <row r="149" spans="1:9">
      <c r="A149" s="37" t="str">
        <f>IF('鱼属性|FishAttribute'!A148="","",'鱼属性|FishAttribute'!A148)</f>
        <v/>
      </c>
      <c r="B149" s="37" t="str">
        <f>IF('鱼属性|FishAttribute'!B148="","",'鱼属性|FishAttribute'!B148)</f>
        <v/>
      </c>
      <c r="C149" s="37"/>
      <c r="D149" s="37"/>
      <c r="E149" s="37"/>
      <c r="F149" s="37"/>
      <c r="G149" s="37"/>
      <c r="H149" s="37" t="str">
        <f t="shared" si="3"/>
        <v/>
      </c>
      <c r="I149" s="37"/>
    </row>
    <row r="150" spans="1:9">
      <c r="A150" s="37" t="str">
        <f>IF('鱼属性|FishAttribute'!A149="","",'鱼属性|FishAttribute'!A149)</f>
        <v/>
      </c>
      <c r="B150" s="37" t="str">
        <f>IF('鱼属性|FishAttribute'!B149="","",'鱼属性|FishAttribute'!B149)</f>
        <v/>
      </c>
      <c r="C150" s="37"/>
      <c r="D150" s="37"/>
      <c r="E150" s="37"/>
      <c r="F150" s="37"/>
      <c r="G150" s="37"/>
      <c r="H150" s="37" t="str">
        <f t="shared" si="3"/>
        <v/>
      </c>
      <c r="I150" s="37"/>
    </row>
    <row r="151" spans="1:9">
      <c r="A151" s="37" t="str">
        <f>IF('鱼属性|FishAttribute'!A150="","",'鱼属性|FishAttribute'!A150)</f>
        <v/>
      </c>
      <c r="B151" s="37" t="str">
        <f>IF('鱼属性|FishAttribute'!B150="","",'鱼属性|FishAttribute'!B150)</f>
        <v/>
      </c>
      <c r="C151" s="37"/>
      <c r="D151" s="37"/>
      <c r="E151" s="37"/>
      <c r="F151" s="37"/>
      <c r="G151" s="37"/>
      <c r="H151" s="37" t="str">
        <f t="shared" si="3"/>
        <v/>
      </c>
      <c r="I151" s="37"/>
    </row>
    <row r="152" spans="1:9">
      <c r="A152" s="37" t="str">
        <f>IF('鱼属性|FishAttribute'!A151="","",'鱼属性|FishAttribute'!A151)</f>
        <v/>
      </c>
      <c r="B152" s="37" t="str">
        <f>IF('鱼属性|FishAttribute'!B151="","",'鱼属性|FishAttribute'!B151)</f>
        <v/>
      </c>
      <c r="C152" s="37"/>
      <c r="D152" s="37"/>
      <c r="E152" s="37"/>
      <c r="F152" s="37"/>
      <c r="G152" s="37"/>
      <c r="H152" s="37" t="str">
        <f t="shared" si="3"/>
        <v/>
      </c>
      <c r="I152" s="37"/>
    </row>
    <row r="153" spans="1:9">
      <c r="A153" s="37" t="str">
        <f>IF('鱼属性|FishAttribute'!A152="","",'鱼属性|FishAttribute'!A152)</f>
        <v/>
      </c>
      <c r="B153" s="37" t="str">
        <f>IF('鱼属性|FishAttribute'!B152="","",'鱼属性|FishAttribute'!B152)</f>
        <v/>
      </c>
      <c r="C153" s="37"/>
      <c r="D153" s="37"/>
      <c r="E153" s="37"/>
      <c r="F153" s="37"/>
      <c r="G153" s="37"/>
      <c r="H153" s="37" t="str">
        <f t="shared" si="3"/>
        <v/>
      </c>
      <c r="I153" s="37"/>
    </row>
    <row r="154" spans="1:9">
      <c r="A154" s="37" t="str">
        <f>IF('鱼属性|FishAttribute'!A153="","",'鱼属性|FishAttribute'!A153)</f>
        <v/>
      </c>
      <c r="B154" s="37" t="str">
        <f>IF('鱼属性|FishAttribute'!B153="","",'鱼属性|FishAttribute'!B153)</f>
        <v/>
      </c>
      <c r="C154" s="37"/>
      <c r="D154" s="37"/>
      <c r="E154" s="37"/>
      <c r="F154" s="37"/>
      <c r="G154" s="37"/>
      <c r="H154" s="37" t="str">
        <f t="shared" ref="H154:H185" si="4">IF(B154="","",B154&amp;"_come")</f>
        <v/>
      </c>
      <c r="I154" s="37"/>
    </row>
    <row r="155" spans="1:9">
      <c r="A155" s="37" t="str">
        <f>IF('鱼属性|FishAttribute'!A154="","",'鱼属性|FishAttribute'!A154)</f>
        <v/>
      </c>
      <c r="B155" s="37" t="str">
        <f>IF('鱼属性|FishAttribute'!B154="","",'鱼属性|FishAttribute'!B154)</f>
        <v/>
      </c>
      <c r="C155" s="37"/>
      <c r="D155" s="37"/>
      <c r="E155" s="37"/>
      <c r="F155" s="37"/>
      <c r="G155" s="37"/>
      <c r="H155" s="37" t="str">
        <f t="shared" si="4"/>
        <v/>
      </c>
      <c r="I155" s="37"/>
    </row>
    <row r="156" spans="1:9">
      <c r="A156" s="37" t="str">
        <f>IF('鱼属性|FishAttribute'!A155="","",'鱼属性|FishAttribute'!A155)</f>
        <v/>
      </c>
      <c r="B156" s="37" t="str">
        <f>IF('鱼属性|FishAttribute'!B155="","",'鱼属性|FishAttribute'!B155)</f>
        <v/>
      </c>
      <c r="C156" s="37"/>
      <c r="D156" s="37"/>
      <c r="E156" s="37"/>
      <c r="F156" s="37"/>
      <c r="G156" s="37"/>
      <c r="H156" s="37" t="str">
        <f t="shared" si="4"/>
        <v/>
      </c>
      <c r="I156" s="37"/>
    </row>
    <row r="157" spans="1:9">
      <c r="A157" s="37" t="str">
        <f>IF('鱼属性|FishAttribute'!A156="","",'鱼属性|FishAttribute'!A156)</f>
        <v/>
      </c>
      <c r="B157" s="37" t="str">
        <f>IF('鱼属性|FishAttribute'!B156="","",'鱼属性|FishAttribute'!B156)</f>
        <v/>
      </c>
      <c r="C157" s="37"/>
      <c r="D157" s="37"/>
      <c r="E157" s="37"/>
      <c r="F157" s="37"/>
      <c r="G157" s="37"/>
      <c r="H157" s="37" t="str">
        <f t="shared" si="4"/>
        <v/>
      </c>
      <c r="I157" s="37"/>
    </row>
    <row r="158" spans="1:9">
      <c r="A158" s="37" t="str">
        <f>IF('鱼属性|FishAttribute'!A157="","",'鱼属性|FishAttribute'!A157)</f>
        <v/>
      </c>
      <c r="B158" s="37" t="str">
        <f>IF('鱼属性|FishAttribute'!B157="","",'鱼属性|FishAttribute'!B157)</f>
        <v/>
      </c>
      <c r="C158" s="37"/>
      <c r="D158" s="37"/>
      <c r="E158" s="37"/>
      <c r="F158" s="37"/>
      <c r="G158" s="37"/>
      <c r="H158" s="37" t="str">
        <f t="shared" si="4"/>
        <v/>
      </c>
      <c r="I158" s="37"/>
    </row>
    <row r="159" spans="1:9">
      <c r="A159" s="37" t="str">
        <f>IF('鱼属性|FishAttribute'!A158="","",'鱼属性|FishAttribute'!A158)</f>
        <v/>
      </c>
      <c r="B159" s="37" t="str">
        <f>IF('鱼属性|FishAttribute'!B158="","",'鱼属性|FishAttribute'!B158)</f>
        <v/>
      </c>
      <c r="C159" s="37"/>
      <c r="D159" s="37"/>
      <c r="E159" s="37"/>
      <c r="F159" s="37"/>
      <c r="G159" s="37"/>
      <c r="H159" s="37" t="str">
        <f t="shared" si="4"/>
        <v/>
      </c>
      <c r="I159" s="37"/>
    </row>
    <row r="160" spans="1:9">
      <c r="A160" s="37" t="str">
        <f>IF('鱼属性|FishAttribute'!A159="","",'鱼属性|FishAttribute'!A159)</f>
        <v/>
      </c>
      <c r="B160" s="37" t="str">
        <f>IF('鱼属性|FishAttribute'!B159="","",'鱼属性|FishAttribute'!B159)</f>
        <v/>
      </c>
      <c r="C160" s="37"/>
      <c r="D160" s="37"/>
      <c r="E160" s="37"/>
      <c r="F160" s="37"/>
      <c r="G160" s="37"/>
      <c r="H160" s="37" t="str">
        <f t="shared" si="4"/>
        <v/>
      </c>
      <c r="I160" s="37"/>
    </row>
    <row r="161" spans="1:9">
      <c r="A161" s="37" t="str">
        <f>IF('鱼属性|FishAttribute'!A160="","",'鱼属性|FishAttribute'!A160)</f>
        <v/>
      </c>
      <c r="B161" s="37" t="str">
        <f>IF('鱼属性|FishAttribute'!B160="","",'鱼属性|FishAttribute'!B160)</f>
        <v/>
      </c>
      <c r="C161" s="37"/>
      <c r="D161" s="37"/>
      <c r="E161" s="37"/>
      <c r="F161" s="37"/>
      <c r="G161" s="37"/>
      <c r="H161" s="37" t="str">
        <f t="shared" si="4"/>
        <v/>
      </c>
      <c r="I161" s="37"/>
    </row>
    <row r="162" spans="1:9">
      <c r="A162" s="37" t="str">
        <f>IF('鱼属性|FishAttribute'!A161="","",'鱼属性|FishAttribute'!A161)</f>
        <v/>
      </c>
      <c r="B162" s="37" t="str">
        <f>IF('鱼属性|FishAttribute'!B161="","",'鱼属性|FishAttribute'!B161)</f>
        <v/>
      </c>
      <c r="C162" s="37"/>
      <c r="D162" s="37"/>
      <c r="E162" s="37"/>
      <c r="F162" s="37"/>
      <c r="G162" s="37"/>
      <c r="H162" s="37" t="str">
        <f t="shared" si="4"/>
        <v/>
      </c>
      <c r="I162" s="37"/>
    </row>
    <row r="163" spans="1:9">
      <c r="A163" s="37" t="str">
        <f>IF('鱼属性|FishAttribute'!A162="","",'鱼属性|FishAttribute'!A162)</f>
        <v/>
      </c>
      <c r="B163" s="37" t="str">
        <f>IF('鱼属性|FishAttribute'!B162="","",'鱼属性|FishAttribute'!B162)</f>
        <v/>
      </c>
      <c r="C163" s="37"/>
      <c r="D163" s="37"/>
      <c r="E163" s="37"/>
      <c r="F163" s="37"/>
      <c r="G163" s="37"/>
      <c r="H163" s="37" t="str">
        <f t="shared" si="4"/>
        <v/>
      </c>
      <c r="I163" s="37"/>
    </row>
    <row r="164" spans="1:9">
      <c r="A164" s="37" t="str">
        <f>IF('鱼属性|FishAttribute'!A163="","",'鱼属性|FishAttribute'!A163)</f>
        <v/>
      </c>
      <c r="B164" s="37" t="str">
        <f>IF('鱼属性|FishAttribute'!B163="","",'鱼属性|FishAttribute'!B163)</f>
        <v/>
      </c>
      <c r="C164" s="37"/>
      <c r="D164" s="37"/>
      <c r="E164" s="37"/>
      <c r="F164" s="37"/>
      <c r="G164" s="37"/>
      <c r="H164" s="37" t="str">
        <f t="shared" si="4"/>
        <v/>
      </c>
      <c r="I164" s="37"/>
    </row>
    <row r="165" spans="1:9">
      <c r="A165" s="37" t="str">
        <f>IF('鱼属性|FishAttribute'!A164="","",'鱼属性|FishAttribute'!A164)</f>
        <v/>
      </c>
      <c r="B165" s="37" t="str">
        <f>IF('鱼属性|FishAttribute'!B164="","",'鱼属性|FishAttribute'!B164)</f>
        <v/>
      </c>
      <c r="C165" s="37"/>
      <c r="D165" s="37"/>
      <c r="E165" s="37"/>
      <c r="F165" s="37"/>
      <c r="G165" s="37"/>
      <c r="H165" s="37" t="str">
        <f t="shared" si="4"/>
        <v/>
      </c>
      <c r="I165" s="37"/>
    </row>
    <row r="166" spans="1:9">
      <c r="A166" s="37" t="str">
        <f>IF('鱼属性|FishAttribute'!A165="","",'鱼属性|FishAttribute'!A165)</f>
        <v/>
      </c>
      <c r="B166" s="37" t="str">
        <f>IF('鱼属性|FishAttribute'!B165="","",'鱼属性|FishAttribute'!B165)</f>
        <v/>
      </c>
      <c r="C166" s="37"/>
      <c r="D166" s="37"/>
      <c r="E166" s="37"/>
      <c r="F166" s="37"/>
      <c r="G166" s="37"/>
      <c r="H166" s="37" t="str">
        <f t="shared" si="4"/>
        <v/>
      </c>
      <c r="I166" s="37"/>
    </row>
    <row r="167" spans="1:9">
      <c r="A167" s="37" t="str">
        <f>IF('鱼属性|FishAttribute'!A166="","",'鱼属性|FishAttribute'!A166)</f>
        <v/>
      </c>
      <c r="B167" s="37" t="str">
        <f>IF('鱼属性|FishAttribute'!B166="","",'鱼属性|FishAttribute'!B166)</f>
        <v/>
      </c>
      <c r="C167" s="37"/>
      <c r="D167" s="37"/>
      <c r="E167" s="37"/>
      <c r="F167" s="37"/>
      <c r="G167" s="37"/>
      <c r="H167" s="37" t="str">
        <f t="shared" si="4"/>
        <v/>
      </c>
      <c r="I167" s="37"/>
    </row>
    <row r="168" spans="1:9">
      <c r="A168" s="37" t="str">
        <f>IF('鱼属性|FishAttribute'!A167="","",'鱼属性|FishAttribute'!A167)</f>
        <v/>
      </c>
      <c r="B168" s="37" t="str">
        <f>IF('鱼属性|FishAttribute'!B167="","",'鱼属性|FishAttribute'!B167)</f>
        <v/>
      </c>
      <c r="C168" s="37"/>
      <c r="D168" s="37"/>
      <c r="E168" s="37"/>
      <c r="F168" s="37"/>
      <c r="G168" s="37"/>
      <c r="H168" s="37" t="str">
        <f t="shared" si="4"/>
        <v/>
      </c>
      <c r="I168" s="37"/>
    </row>
    <row r="169" spans="1:9">
      <c r="A169" s="37" t="str">
        <f>IF('鱼属性|FishAttribute'!A168="","",'鱼属性|FishAttribute'!A168)</f>
        <v/>
      </c>
      <c r="B169" s="37" t="str">
        <f>IF('鱼属性|FishAttribute'!B168="","",'鱼属性|FishAttribute'!B168)</f>
        <v/>
      </c>
      <c r="C169" s="37"/>
      <c r="D169" s="37"/>
      <c r="E169" s="37"/>
      <c r="F169" s="37"/>
      <c r="G169" s="37"/>
      <c r="H169" s="37" t="str">
        <f t="shared" si="4"/>
        <v/>
      </c>
      <c r="I169" s="37"/>
    </row>
    <row r="170" spans="1:9">
      <c r="A170" s="37" t="str">
        <f>IF('鱼属性|FishAttribute'!A169="","",'鱼属性|FishAttribute'!A169)</f>
        <v/>
      </c>
      <c r="B170" s="37" t="str">
        <f>IF('鱼属性|FishAttribute'!B169="","",'鱼属性|FishAttribute'!B169)</f>
        <v/>
      </c>
      <c r="C170" s="37"/>
      <c r="D170" s="37"/>
      <c r="E170" s="37"/>
      <c r="F170" s="37"/>
      <c r="G170" s="37"/>
      <c r="H170" s="37" t="str">
        <f t="shared" si="4"/>
        <v/>
      </c>
      <c r="I170" s="37"/>
    </row>
    <row r="171" spans="1:9">
      <c r="A171" s="37" t="str">
        <f>IF('鱼属性|FishAttribute'!A170="","",'鱼属性|FishAttribute'!A170)</f>
        <v/>
      </c>
      <c r="B171" s="37" t="str">
        <f>IF('鱼属性|FishAttribute'!B170="","",'鱼属性|FishAttribute'!B170)</f>
        <v/>
      </c>
      <c r="C171" s="37"/>
      <c r="D171" s="37"/>
      <c r="E171" s="37"/>
      <c r="F171" s="37"/>
      <c r="G171" s="37"/>
      <c r="H171" s="37" t="str">
        <f t="shared" si="4"/>
        <v/>
      </c>
      <c r="I171" s="37"/>
    </row>
    <row r="172" spans="1:9">
      <c r="A172" s="37" t="str">
        <f>IF('鱼属性|FishAttribute'!A171="","",'鱼属性|FishAttribute'!A171)</f>
        <v/>
      </c>
      <c r="B172" s="37" t="str">
        <f>IF('鱼属性|FishAttribute'!B171="","",'鱼属性|FishAttribute'!B171)</f>
        <v/>
      </c>
      <c r="C172" s="37"/>
      <c r="D172" s="37"/>
      <c r="E172" s="37"/>
      <c r="F172" s="37"/>
      <c r="G172" s="37"/>
      <c r="H172" s="37" t="str">
        <f t="shared" si="4"/>
        <v/>
      </c>
      <c r="I172" s="37"/>
    </row>
    <row r="173" spans="1:9">
      <c r="A173" s="37" t="str">
        <f>IF('鱼属性|FishAttribute'!A172="","",'鱼属性|FishAttribute'!A172)</f>
        <v/>
      </c>
      <c r="B173" s="37" t="str">
        <f>IF('鱼属性|FishAttribute'!B172="","",'鱼属性|FishAttribute'!B172)</f>
        <v/>
      </c>
      <c r="C173" s="37"/>
      <c r="D173" s="37"/>
      <c r="E173" s="37"/>
      <c r="F173" s="37"/>
      <c r="G173" s="37"/>
      <c r="H173" s="37" t="str">
        <f t="shared" si="4"/>
        <v/>
      </c>
      <c r="I173" s="37"/>
    </row>
    <row r="174" spans="1:9">
      <c r="A174" s="37" t="str">
        <f>IF('鱼属性|FishAttribute'!A173="","",'鱼属性|FishAttribute'!A173)</f>
        <v/>
      </c>
      <c r="B174" s="37" t="str">
        <f>IF('鱼属性|FishAttribute'!B173="","",'鱼属性|FishAttribute'!B173)</f>
        <v/>
      </c>
      <c r="C174" s="37"/>
      <c r="D174" s="37"/>
      <c r="E174" s="37"/>
      <c r="F174" s="37"/>
      <c r="G174" s="37"/>
      <c r="H174" s="37" t="str">
        <f t="shared" si="4"/>
        <v/>
      </c>
      <c r="I174" s="37"/>
    </row>
    <row r="175" spans="1:9">
      <c r="A175" s="37" t="str">
        <f>IF('鱼属性|FishAttribute'!A174="","",'鱼属性|FishAttribute'!A174)</f>
        <v/>
      </c>
      <c r="B175" s="37" t="str">
        <f>IF('鱼属性|FishAttribute'!B174="","",'鱼属性|FishAttribute'!B174)</f>
        <v/>
      </c>
      <c r="C175" s="37"/>
      <c r="D175" s="37"/>
      <c r="E175" s="37"/>
      <c r="F175" s="37"/>
      <c r="G175" s="37"/>
      <c r="H175" s="37" t="str">
        <f t="shared" si="4"/>
        <v/>
      </c>
      <c r="I175" s="37"/>
    </row>
    <row r="176" spans="1:9">
      <c r="A176" s="37" t="str">
        <f>IF('鱼属性|FishAttribute'!A175="","",'鱼属性|FishAttribute'!A175)</f>
        <v/>
      </c>
      <c r="B176" s="37" t="str">
        <f>IF('鱼属性|FishAttribute'!B175="","",'鱼属性|FishAttribute'!B175)</f>
        <v/>
      </c>
      <c r="C176" s="37"/>
      <c r="D176" s="37"/>
      <c r="E176" s="37"/>
      <c r="F176" s="37"/>
      <c r="G176" s="37"/>
      <c r="H176" s="37" t="str">
        <f t="shared" si="4"/>
        <v/>
      </c>
      <c r="I176" s="37"/>
    </row>
    <row r="177" spans="1:9">
      <c r="A177" s="37" t="str">
        <f>IF('鱼属性|FishAttribute'!A176="","",'鱼属性|FishAttribute'!A176)</f>
        <v/>
      </c>
      <c r="B177" s="37" t="str">
        <f>IF('鱼属性|FishAttribute'!B176="","",'鱼属性|FishAttribute'!B176)</f>
        <v/>
      </c>
      <c r="C177" s="37"/>
      <c r="D177" s="37"/>
      <c r="E177" s="37"/>
      <c r="F177" s="37"/>
      <c r="G177" s="37"/>
      <c r="H177" s="37" t="str">
        <f t="shared" si="4"/>
        <v/>
      </c>
      <c r="I177" s="37"/>
    </row>
    <row r="178" spans="1:9">
      <c r="A178" s="37" t="str">
        <f>IF('鱼属性|FishAttribute'!A177="","",'鱼属性|FishAttribute'!A177)</f>
        <v/>
      </c>
      <c r="B178" s="37" t="str">
        <f>IF('鱼属性|FishAttribute'!B177="","",'鱼属性|FishAttribute'!B177)</f>
        <v/>
      </c>
      <c r="C178" s="37"/>
      <c r="D178" s="37"/>
      <c r="E178" s="37"/>
      <c r="F178" s="37"/>
      <c r="G178" s="37"/>
      <c r="H178" s="37" t="str">
        <f t="shared" si="4"/>
        <v/>
      </c>
      <c r="I178" s="37"/>
    </row>
    <row r="179" spans="1:9">
      <c r="A179" s="37" t="str">
        <f>IF('鱼属性|FishAttribute'!A178="","",'鱼属性|FishAttribute'!A178)</f>
        <v/>
      </c>
      <c r="B179" s="37" t="str">
        <f>IF('鱼属性|FishAttribute'!B178="","",'鱼属性|FishAttribute'!B178)</f>
        <v/>
      </c>
      <c r="C179" s="37"/>
      <c r="D179" s="37"/>
      <c r="E179" s="37"/>
      <c r="F179" s="37"/>
      <c r="G179" s="37"/>
      <c r="H179" s="37" t="str">
        <f t="shared" si="4"/>
        <v/>
      </c>
      <c r="I179" s="37"/>
    </row>
    <row r="180" spans="1:9">
      <c r="A180" s="37" t="str">
        <f>IF('鱼属性|FishAttribute'!A179="","",'鱼属性|FishAttribute'!A179)</f>
        <v/>
      </c>
      <c r="B180" s="37" t="str">
        <f>IF('鱼属性|FishAttribute'!B179="","",'鱼属性|FishAttribute'!B179)</f>
        <v/>
      </c>
      <c r="C180" s="37"/>
      <c r="D180" s="37"/>
      <c r="E180" s="37"/>
      <c r="F180" s="37"/>
      <c r="G180" s="37"/>
      <c r="H180" s="37" t="str">
        <f t="shared" si="4"/>
        <v/>
      </c>
      <c r="I180" s="37"/>
    </row>
    <row r="181" spans="1:9">
      <c r="A181" s="37" t="str">
        <f>IF('鱼属性|FishAttribute'!A180="","",'鱼属性|FishAttribute'!A180)</f>
        <v/>
      </c>
      <c r="B181" s="37" t="str">
        <f>IF('鱼属性|FishAttribute'!B180="","",'鱼属性|FishAttribute'!B180)</f>
        <v/>
      </c>
      <c r="C181" s="37"/>
      <c r="D181" s="37"/>
      <c r="E181" s="37"/>
      <c r="F181" s="37"/>
      <c r="G181" s="37"/>
      <c r="H181" s="37" t="str">
        <f t="shared" si="4"/>
        <v/>
      </c>
      <c r="I181" s="37"/>
    </row>
    <row r="182" spans="1:9">
      <c r="A182" s="37" t="str">
        <f>IF('鱼属性|FishAttribute'!A181="","",'鱼属性|FishAttribute'!A181)</f>
        <v/>
      </c>
      <c r="B182" s="37" t="str">
        <f>IF('鱼属性|FishAttribute'!B181="","",'鱼属性|FishAttribute'!B181)</f>
        <v/>
      </c>
      <c r="C182" s="37"/>
      <c r="D182" s="37"/>
      <c r="E182" s="37"/>
      <c r="F182" s="37"/>
      <c r="G182" s="37"/>
      <c r="H182" s="37" t="str">
        <f t="shared" si="4"/>
        <v/>
      </c>
      <c r="I182" s="37"/>
    </row>
    <row r="183" spans="1:9">
      <c r="A183" s="37" t="str">
        <f>IF('鱼属性|FishAttribute'!A182="","",'鱼属性|FishAttribute'!A182)</f>
        <v/>
      </c>
      <c r="B183" s="37" t="str">
        <f>IF('鱼属性|FishAttribute'!B182="","",'鱼属性|FishAttribute'!B182)</f>
        <v/>
      </c>
      <c r="C183" s="37"/>
      <c r="D183" s="37"/>
      <c r="E183" s="37"/>
      <c r="F183" s="37"/>
      <c r="G183" s="37"/>
      <c r="H183" s="37" t="str">
        <f t="shared" si="4"/>
        <v/>
      </c>
      <c r="I183" s="37"/>
    </row>
    <row r="184" spans="1:9">
      <c r="A184" s="37" t="str">
        <f>IF('鱼属性|FishAttribute'!A183="","",'鱼属性|FishAttribute'!A183)</f>
        <v/>
      </c>
      <c r="B184" s="37" t="str">
        <f>IF('鱼属性|FishAttribute'!B183="","",'鱼属性|FishAttribute'!B183)</f>
        <v/>
      </c>
      <c r="C184" s="37"/>
      <c r="D184" s="37"/>
      <c r="E184" s="37"/>
      <c r="F184" s="37"/>
      <c r="G184" s="37"/>
      <c r="H184" s="37" t="str">
        <f t="shared" si="4"/>
        <v/>
      </c>
      <c r="I184" s="37"/>
    </row>
    <row r="185" spans="1:9">
      <c r="A185" s="37" t="str">
        <f>IF('鱼属性|FishAttribute'!A184="","",'鱼属性|FishAttribute'!A184)</f>
        <v/>
      </c>
      <c r="B185" s="37" t="str">
        <f>IF('鱼属性|FishAttribute'!B184="","",'鱼属性|FishAttribute'!B184)</f>
        <v/>
      </c>
      <c r="C185" s="37"/>
      <c r="D185" s="37"/>
      <c r="E185" s="37"/>
      <c r="F185" s="37"/>
      <c r="G185" s="37"/>
      <c r="H185" s="37" t="str">
        <f t="shared" si="4"/>
        <v/>
      </c>
      <c r="I185" s="37"/>
    </row>
    <row r="186" spans="1:9">
      <c r="A186" s="37" t="str">
        <f>IF('鱼属性|FishAttribute'!A185="","",'鱼属性|FishAttribute'!A185)</f>
        <v/>
      </c>
      <c r="B186" s="37" t="str">
        <f>IF('鱼属性|FishAttribute'!B185="","",'鱼属性|FishAttribute'!B185)</f>
        <v/>
      </c>
      <c r="C186" s="37"/>
      <c r="D186" s="37"/>
      <c r="E186" s="37"/>
      <c r="F186" s="37"/>
      <c r="G186" s="37"/>
      <c r="H186" s="37" t="str">
        <f t="shared" ref="H186:H201" si="5">IF(B186="","",B186&amp;"_come")</f>
        <v/>
      </c>
      <c r="I186" s="37"/>
    </row>
    <row r="187" spans="1:9">
      <c r="A187" s="37" t="str">
        <f>IF('鱼属性|FishAttribute'!A186="","",'鱼属性|FishAttribute'!A186)</f>
        <v/>
      </c>
      <c r="B187" s="37" t="str">
        <f>IF('鱼属性|FishAttribute'!B186="","",'鱼属性|FishAttribute'!B186)</f>
        <v/>
      </c>
      <c r="C187" s="37"/>
      <c r="D187" s="37"/>
      <c r="E187" s="37"/>
      <c r="F187" s="37"/>
      <c r="G187" s="37"/>
      <c r="H187" s="37" t="str">
        <f t="shared" si="5"/>
        <v/>
      </c>
      <c r="I187" s="37"/>
    </row>
    <row r="188" spans="1:9">
      <c r="A188" s="37" t="str">
        <f>IF('鱼属性|FishAttribute'!A187="","",'鱼属性|FishAttribute'!A187)</f>
        <v/>
      </c>
      <c r="B188" s="37" t="str">
        <f>IF('鱼属性|FishAttribute'!B187="","",'鱼属性|FishAttribute'!B187)</f>
        <v/>
      </c>
      <c r="C188" s="37"/>
      <c r="D188" s="37"/>
      <c r="E188" s="37"/>
      <c r="F188" s="37"/>
      <c r="G188" s="37"/>
      <c r="H188" s="37" t="str">
        <f t="shared" si="5"/>
        <v/>
      </c>
      <c r="I188" s="37"/>
    </row>
    <row r="189" spans="1:9">
      <c r="A189" s="37" t="str">
        <f>IF('鱼属性|FishAttribute'!A188="","",'鱼属性|FishAttribute'!A188)</f>
        <v/>
      </c>
      <c r="B189" s="37" t="str">
        <f>IF('鱼属性|FishAttribute'!B188="","",'鱼属性|FishAttribute'!B188)</f>
        <v/>
      </c>
      <c r="C189" s="37"/>
      <c r="D189" s="37"/>
      <c r="E189" s="37"/>
      <c r="F189" s="37"/>
      <c r="G189" s="37"/>
      <c r="H189" s="37" t="str">
        <f t="shared" si="5"/>
        <v/>
      </c>
      <c r="I189" s="37"/>
    </row>
    <row r="190" spans="1:9">
      <c r="A190" s="37" t="str">
        <f>IF('鱼属性|FishAttribute'!A189="","",'鱼属性|FishAttribute'!A189)</f>
        <v/>
      </c>
      <c r="B190" s="37" t="str">
        <f>IF('鱼属性|FishAttribute'!B189="","",'鱼属性|FishAttribute'!B189)</f>
        <v/>
      </c>
      <c r="C190" s="37"/>
      <c r="D190" s="37"/>
      <c r="E190" s="37"/>
      <c r="F190" s="37"/>
      <c r="G190" s="37"/>
      <c r="H190" s="37" t="str">
        <f t="shared" si="5"/>
        <v/>
      </c>
      <c r="I190" s="37"/>
    </row>
    <row r="191" spans="1:9">
      <c r="A191" s="37" t="str">
        <f>IF('鱼属性|FishAttribute'!A190="","",'鱼属性|FishAttribute'!A190)</f>
        <v/>
      </c>
      <c r="B191" s="37" t="str">
        <f>IF('鱼属性|FishAttribute'!B190="","",'鱼属性|FishAttribute'!B190)</f>
        <v/>
      </c>
      <c r="C191" s="37"/>
      <c r="D191" s="37"/>
      <c r="E191" s="37"/>
      <c r="F191" s="37"/>
      <c r="G191" s="37"/>
      <c r="H191" s="37" t="str">
        <f t="shared" si="5"/>
        <v/>
      </c>
      <c r="I191" s="37"/>
    </row>
    <row r="192" spans="1:9">
      <c r="A192" s="37" t="str">
        <f>IF('鱼属性|FishAttribute'!A191="","",'鱼属性|FishAttribute'!A191)</f>
        <v/>
      </c>
      <c r="B192" s="37" t="str">
        <f>IF('鱼属性|FishAttribute'!B191="","",'鱼属性|FishAttribute'!B191)</f>
        <v/>
      </c>
      <c r="C192" s="37"/>
      <c r="D192" s="37"/>
      <c r="E192" s="37"/>
      <c r="F192" s="37"/>
      <c r="G192" s="37"/>
      <c r="H192" s="37" t="str">
        <f t="shared" si="5"/>
        <v/>
      </c>
      <c r="I192" s="37"/>
    </row>
    <row r="193" spans="1:9">
      <c r="A193" s="37" t="str">
        <f>IF('鱼属性|FishAttribute'!A192="","",'鱼属性|FishAttribute'!A192)</f>
        <v/>
      </c>
      <c r="B193" s="37" t="str">
        <f>IF('鱼属性|FishAttribute'!B192="","",'鱼属性|FishAttribute'!B192)</f>
        <v/>
      </c>
      <c r="C193" s="37"/>
      <c r="D193" s="37"/>
      <c r="E193" s="37"/>
      <c r="F193" s="37"/>
      <c r="G193" s="37"/>
      <c r="H193" s="37" t="str">
        <f t="shared" si="5"/>
        <v/>
      </c>
      <c r="I193" s="37"/>
    </row>
    <row r="194" spans="1:9">
      <c r="A194" s="37" t="str">
        <f>IF('鱼属性|FishAttribute'!A193="","",'鱼属性|FishAttribute'!A193)</f>
        <v/>
      </c>
      <c r="B194" s="37" t="str">
        <f>IF('鱼属性|FishAttribute'!B193="","",'鱼属性|FishAttribute'!B193)</f>
        <v/>
      </c>
      <c r="C194" s="37"/>
      <c r="D194" s="37"/>
      <c r="E194" s="37"/>
      <c r="F194" s="37"/>
      <c r="G194" s="37"/>
      <c r="H194" s="37" t="str">
        <f t="shared" si="5"/>
        <v/>
      </c>
      <c r="I194" s="37"/>
    </row>
    <row r="195" spans="1:9">
      <c r="A195" s="37" t="str">
        <f>IF('鱼属性|FishAttribute'!A194="","",'鱼属性|FishAttribute'!A194)</f>
        <v/>
      </c>
      <c r="B195" s="37" t="str">
        <f>IF('鱼属性|FishAttribute'!B194="","",'鱼属性|FishAttribute'!B194)</f>
        <v/>
      </c>
      <c r="C195" s="37"/>
      <c r="D195" s="37"/>
      <c r="E195" s="37"/>
      <c r="F195" s="37"/>
      <c r="G195" s="37"/>
      <c r="H195" s="37" t="str">
        <f t="shared" si="5"/>
        <v/>
      </c>
      <c r="I195" s="37"/>
    </row>
    <row r="196" spans="1:9">
      <c r="A196" s="37" t="str">
        <f>IF('鱼属性|FishAttribute'!A195="","",'鱼属性|FishAttribute'!A195)</f>
        <v/>
      </c>
      <c r="B196" s="37" t="str">
        <f>IF('鱼属性|FishAttribute'!B195="","",'鱼属性|FishAttribute'!B195)</f>
        <v/>
      </c>
      <c r="C196" s="37"/>
      <c r="D196" s="37"/>
      <c r="E196" s="37"/>
      <c r="F196" s="37"/>
      <c r="G196" s="37"/>
      <c r="H196" s="37" t="str">
        <f t="shared" si="5"/>
        <v/>
      </c>
      <c r="I196" s="37"/>
    </row>
    <row r="197" spans="1:9">
      <c r="A197" s="37" t="str">
        <f>IF('鱼属性|FishAttribute'!A196="","",'鱼属性|FishAttribute'!A196)</f>
        <v/>
      </c>
      <c r="B197" s="37" t="str">
        <f>IF('鱼属性|FishAttribute'!B196="","",'鱼属性|FishAttribute'!B196)</f>
        <v/>
      </c>
      <c r="C197" s="37"/>
      <c r="D197" s="37"/>
      <c r="E197" s="37"/>
      <c r="F197" s="37"/>
      <c r="G197" s="37"/>
      <c r="H197" s="37" t="str">
        <f t="shared" si="5"/>
        <v/>
      </c>
      <c r="I197" s="37"/>
    </row>
    <row r="198" spans="1:9">
      <c r="A198" s="37" t="str">
        <f>IF('鱼属性|FishAttribute'!A197="","",'鱼属性|FishAttribute'!A197)</f>
        <v/>
      </c>
      <c r="B198" s="37" t="str">
        <f>IF('鱼属性|FishAttribute'!B197="","",'鱼属性|FishAttribute'!B197)</f>
        <v/>
      </c>
      <c r="C198" s="37"/>
      <c r="D198" s="37"/>
      <c r="E198" s="37"/>
      <c r="F198" s="37"/>
      <c r="G198" s="37"/>
      <c r="H198" s="37" t="str">
        <f t="shared" si="5"/>
        <v/>
      </c>
      <c r="I198" s="37"/>
    </row>
    <row r="199" spans="1:9">
      <c r="A199" s="37" t="str">
        <f>IF('鱼属性|FishAttribute'!A198="","",'鱼属性|FishAttribute'!A198)</f>
        <v/>
      </c>
      <c r="B199" s="37" t="str">
        <f>IF('鱼属性|FishAttribute'!B198="","",'鱼属性|FishAttribute'!B198)</f>
        <v/>
      </c>
      <c r="C199" s="37"/>
      <c r="D199" s="37"/>
      <c r="E199" s="37"/>
      <c r="F199" s="37"/>
      <c r="G199" s="37"/>
      <c r="H199" s="37" t="str">
        <f t="shared" si="5"/>
        <v/>
      </c>
      <c r="I199" s="37"/>
    </row>
    <row r="200" spans="1:9">
      <c r="A200" s="37" t="str">
        <f>IF('鱼属性|FishAttribute'!A199="","",'鱼属性|FishAttribute'!A199)</f>
        <v/>
      </c>
      <c r="B200" s="37" t="str">
        <f>IF('鱼属性|FishAttribute'!B199="","",'鱼属性|FishAttribute'!B199)</f>
        <v/>
      </c>
      <c r="C200" s="37"/>
      <c r="D200" s="37"/>
      <c r="E200" s="37"/>
      <c r="F200" s="37"/>
      <c r="G200" s="37"/>
      <c r="H200" s="37" t="str">
        <f t="shared" si="5"/>
        <v/>
      </c>
      <c r="I200" s="37"/>
    </row>
    <row r="201" spans="1:9">
      <c r="A201" s="37" t="str">
        <f>IF('鱼属性|FishAttribute'!A200="","",'鱼属性|FishAttribute'!A200)</f>
        <v/>
      </c>
      <c r="B201" s="37" t="str">
        <f>IF('鱼属性|FishAttribute'!B200="","",'鱼属性|FishAttribute'!B200)</f>
        <v/>
      </c>
      <c r="C201" s="37"/>
      <c r="D201" s="37"/>
      <c r="E201" s="37"/>
      <c r="F201" s="37"/>
      <c r="G201" s="37"/>
      <c r="H201" s="37" t="str">
        <f t="shared" si="5"/>
        <v/>
      </c>
      <c r="I201" s="37"/>
    </row>
  </sheetData>
  <autoFilter ref="A3:H88"/>
  <phoneticPr fontId="3" type="noConversion"/>
  <conditionalFormatting sqref="A4:B4">
    <cfRule type="containsText" dxfId="19" priority="12" operator="containsText" text=" ">
      <formula>NOT(ISERROR(SEARCH(" ",A4)))</formula>
    </cfRule>
    <cfRule type="containsText" dxfId="18" priority="13" operator="containsText" text=" ">
      <formula>NOT(ISERROR(SEARCH(" ",A4)))</formula>
    </cfRule>
  </conditionalFormatting>
  <conditionalFormatting sqref="C4:H4">
    <cfRule type="containsText" dxfId="17" priority="8" operator="containsText" text=" ">
      <formula>NOT(ISERROR(SEARCH(" ",C4)))</formula>
    </cfRule>
    <cfRule type="containsText" dxfId="16" priority="9" operator="containsText" text=" ">
      <formula>NOT(ISERROR(SEARCH(" ",C4)))</formula>
    </cfRule>
  </conditionalFormatting>
  <conditionalFormatting sqref="I4">
    <cfRule type="containsText" dxfId="15" priority="1" operator="containsText" text=" ">
      <formula>NOT(ISERROR(SEARCH(" ",I4)))</formula>
    </cfRule>
    <cfRule type="containsText" dxfId="14" priority="2" operator="containsText" text=" ">
      <formula>NOT(ISERROR(SEARCH(" ",I4)))</formula>
    </cfRule>
  </conditionalFormatting>
  <conditionalFormatting sqref="B202:B1048576">
    <cfRule type="containsText" dxfId="13" priority="17" operator="containsText" text=" ">
      <formula>NOT(ISERROR(SEARCH(" ",B202)))</formula>
    </cfRule>
    <cfRule type="containsText" dxfId="12" priority="18" operator="containsText" text=" ">
      <formula>NOT(ISERROR(SEARCH(" ",B202)))</formula>
    </cfRule>
  </conditionalFormatting>
  <conditionalFormatting sqref="I1:I3">
    <cfRule type="containsText" dxfId="11" priority="3" operator="containsText" text=" ">
      <formula>NOT(ISERROR(SEARCH(" ",I1)))</formula>
    </cfRule>
    <cfRule type="containsText" dxfId="10" priority="4" operator="containsText" text=" ">
      <formula>NOT(ISERROR(SEARCH(" ",I1)))</formula>
    </cfRule>
  </conditionalFormatting>
  <conditionalFormatting sqref="I5:I201">
    <cfRule type="cellIs" dxfId="9" priority="5" operator="equal">
      <formula>" "</formula>
    </cfRule>
    <cfRule type="containsText" dxfId="8" priority="6" operator="containsText" text=" ">
      <formula>NOT(ISERROR(SEARCH(" ",I5)))</formula>
    </cfRule>
    <cfRule type="containsText" dxfId="7" priority="7" operator="containsText" text=" ">
      <formula>NOT(ISERROR(SEARCH(" ",I5)))</formula>
    </cfRule>
  </conditionalFormatting>
  <conditionalFormatting sqref="A1:B3 A202:A1048576">
    <cfRule type="containsText" dxfId="6" priority="19" operator="containsText" text=" ">
      <formula>NOT(ISERROR(SEARCH(" ",A1)))</formula>
    </cfRule>
    <cfRule type="containsText" dxfId="5" priority="20" operator="containsText" text=" ">
      <formula>NOT(ISERROR(SEARCH(" ",A1)))</formula>
    </cfRule>
  </conditionalFormatting>
  <conditionalFormatting sqref="C1:H3">
    <cfRule type="containsText" dxfId="4" priority="10" operator="containsText" text=" ">
      <formula>NOT(ISERROR(SEARCH(" ",C1)))</formula>
    </cfRule>
    <cfRule type="containsText" dxfId="3" priority="11" operator="containsText" text=" ">
      <formula>NOT(ISERROR(SEARCH(" ",C1)))</formula>
    </cfRule>
  </conditionalFormatting>
  <conditionalFormatting sqref="A5:H201">
    <cfRule type="containsText" dxfId="2" priority="15" operator="containsText" text=" ">
      <formula>NOT(ISERROR(SEARCH(" ",A5)))</formula>
    </cfRule>
    <cfRule type="containsText" dxfId="1" priority="16" operator="containsText" text=" ">
      <formula>NOT(ISERROR(SEARCH(" ",A5)))</formula>
    </cfRule>
  </conditionalFormatting>
  <conditionalFormatting sqref="B5:H201">
    <cfRule type="cellIs" dxfId="0" priority="14" operator="equal">
      <formula>" "</formula>
    </cfRule>
  </conditionalFormatting>
  <pageMargins left="0.69930555555555596" right="0.69930555555555596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鱼属性|FishAttribute</vt:lpstr>
      <vt:lpstr>track属性|TrackAttribute</vt:lpstr>
      <vt:lpstr>特殊鱼刷新配置|BossRefresh</vt:lpstr>
      <vt:lpstr>来袭特效|bosscome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2021-07-14T08:18:36Z</dcterms:modified>
</cp:coreProperties>
</file>